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75A7807C-FBB6-EE49-9378-E3D7C3F483EC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08" i="1" l="1"/>
  <c r="BA107" i="1"/>
  <c r="S108" i="1"/>
  <c r="S107" i="1"/>
  <c r="BN108" i="1"/>
  <c r="AW108" i="1"/>
  <c r="AX108" i="1" s="1"/>
  <c r="T108" i="1"/>
  <c r="F108" i="1"/>
  <c r="BN107" i="1"/>
  <c r="AW107" i="1"/>
  <c r="T107" i="1"/>
  <c r="F107" i="1"/>
  <c r="BA355" i="1"/>
  <c r="AW355" i="1" s="1"/>
  <c r="BA356" i="1"/>
  <c r="AW356" i="1" s="1"/>
  <c r="S356" i="1"/>
  <c r="S355" i="1"/>
  <c r="BN356" i="1"/>
  <c r="T356" i="1"/>
  <c r="F356" i="1"/>
  <c r="BN355" i="1"/>
  <c r="T355" i="1"/>
  <c r="F355" i="1"/>
  <c r="BN389" i="1"/>
  <c r="AW389" i="1"/>
  <c r="AX389" i="1" s="1"/>
  <c r="T389" i="1"/>
  <c r="S389" i="1"/>
  <c r="F389" i="1"/>
  <c r="BN388" i="1"/>
  <c r="AW388" i="1"/>
  <c r="AV388" i="1" s="1"/>
  <c r="T388" i="1"/>
  <c r="S388" i="1"/>
  <c r="F388" i="1"/>
  <c r="F104" i="1"/>
  <c r="AY104" i="1" s="1"/>
  <c r="F103" i="1"/>
  <c r="AY103" i="1" s="1"/>
  <c r="F102" i="1"/>
  <c r="AY102" i="1" s="1"/>
  <c r="F93" i="1"/>
  <c r="AY93" i="1" s="1"/>
  <c r="BN93" i="1"/>
  <c r="BA93" i="1"/>
  <c r="AX93" i="1"/>
  <c r="AK93" i="1"/>
  <c r="AJ93" i="1"/>
  <c r="AJ102" i="1"/>
  <c r="AK102" i="1"/>
  <c r="AX102" i="1"/>
  <c r="BA102" i="1"/>
  <c r="BN102" i="1"/>
  <c r="AJ103" i="1"/>
  <c r="AK103" i="1"/>
  <c r="AX103" i="1"/>
  <c r="BA103" i="1"/>
  <c r="BN103" i="1"/>
  <c r="AJ104" i="1"/>
  <c r="AK104" i="1"/>
  <c r="AX104" i="1"/>
  <c r="BA104" i="1"/>
  <c r="BN104" i="1"/>
  <c r="BN464" i="1"/>
  <c r="BA464" i="1"/>
  <c r="AW464" i="1"/>
  <c r="AX464" i="1" s="1"/>
  <c r="F464" i="1"/>
  <c r="BN466" i="1"/>
  <c r="BA466" i="1"/>
  <c r="AW466" i="1"/>
  <c r="AX466" i="1" s="1"/>
  <c r="F466" i="1"/>
  <c r="AW465" i="1"/>
  <c r="AX465" i="1" s="1"/>
  <c r="BN465" i="1"/>
  <c r="BA465" i="1"/>
  <c r="F465" i="1"/>
  <c r="BN106" i="1"/>
  <c r="BA106" i="1"/>
  <c r="AW106" i="1" s="1"/>
  <c r="T106" i="1"/>
  <c r="S106" i="1"/>
  <c r="F106" i="1"/>
  <c r="BN105" i="1"/>
  <c r="BA105" i="1"/>
  <c r="AW105" i="1" s="1"/>
  <c r="S105" i="1"/>
  <c r="F105" i="1"/>
  <c r="BN55" i="1"/>
  <c r="BA55" i="1"/>
  <c r="AW55" i="1"/>
  <c r="AX55" i="1" s="1"/>
  <c r="AV55" i="1"/>
  <c r="F55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49" i="1"/>
  <c r="BA449" i="1"/>
  <c r="AW449" i="1"/>
  <c r="AX449" i="1" s="1"/>
  <c r="AV449" i="1"/>
  <c r="F449" i="1"/>
  <c r="BN448" i="1"/>
  <c r="BA448" i="1"/>
  <c r="AW448" i="1"/>
  <c r="AX448" i="1" s="1"/>
  <c r="AV448" i="1"/>
  <c r="F448" i="1"/>
  <c r="BN447" i="1"/>
  <c r="BA447" i="1"/>
  <c r="AW447" i="1"/>
  <c r="AX447" i="1" s="1"/>
  <c r="AV447" i="1"/>
  <c r="F447" i="1"/>
  <c r="BN425" i="1"/>
  <c r="BA425" i="1"/>
  <c r="AW425" i="1" s="1"/>
  <c r="AX425" i="1" s="1"/>
  <c r="F425" i="1"/>
  <c r="F129" i="1"/>
  <c r="AV129" i="1"/>
  <c r="AW129" i="1"/>
  <c r="AX129" i="1" s="1"/>
  <c r="BA129" i="1"/>
  <c r="BN129" i="1"/>
  <c r="BN128" i="1"/>
  <c r="BA128" i="1"/>
  <c r="AW128" i="1"/>
  <c r="AX128" i="1" s="1"/>
  <c r="AK128" i="1"/>
  <c r="AJ128" i="1"/>
  <c r="F128" i="1"/>
  <c r="BN127" i="1"/>
  <c r="BA127" i="1"/>
  <c r="AZ127" i="1"/>
  <c r="AW127" i="1" s="1"/>
  <c r="AT127" i="1"/>
  <c r="F127" i="1"/>
  <c r="BN126" i="1"/>
  <c r="BA126" i="1"/>
  <c r="AZ126" i="1"/>
  <c r="AW126" i="1" s="1"/>
  <c r="S126" i="1"/>
  <c r="F126" i="1"/>
  <c r="BN125" i="1"/>
  <c r="BA125" i="1"/>
  <c r="AZ125" i="1"/>
  <c r="AW125" i="1" s="1"/>
  <c r="AX125" i="1" s="1"/>
  <c r="AT125" i="1"/>
  <c r="F125" i="1"/>
  <c r="BN124" i="1"/>
  <c r="BA124" i="1"/>
  <c r="AZ124" i="1"/>
  <c r="AW124" i="1" s="1"/>
  <c r="AX124" i="1" s="1"/>
  <c r="S124" i="1"/>
  <c r="F124" i="1"/>
  <c r="BN123" i="1"/>
  <c r="BA123" i="1"/>
  <c r="AZ123" i="1"/>
  <c r="AW123" i="1" s="1"/>
  <c r="AT123" i="1"/>
  <c r="F123" i="1"/>
  <c r="BN122" i="1"/>
  <c r="BA122" i="1"/>
  <c r="AZ122" i="1"/>
  <c r="AW122" i="1" s="1"/>
  <c r="AX122" i="1" s="1"/>
  <c r="S122" i="1"/>
  <c r="F122" i="1"/>
  <c r="BN121" i="1"/>
  <c r="BA121" i="1"/>
  <c r="AZ121" i="1"/>
  <c r="AW121" i="1" s="1"/>
  <c r="AX121" i="1" s="1"/>
  <c r="AT121" i="1"/>
  <c r="F121" i="1"/>
  <c r="BN120" i="1"/>
  <c r="BA120" i="1"/>
  <c r="AZ120" i="1"/>
  <c r="AW120" i="1" s="1"/>
  <c r="AX120" i="1" s="1"/>
  <c r="S120" i="1"/>
  <c r="F120" i="1"/>
  <c r="BN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N310" i="1"/>
  <c r="BA310" i="1"/>
  <c r="AW310" i="1" s="1"/>
  <c r="AK310" i="1"/>
  <c r="AJ310" i="1"/>
  <c r="F310" i="1"/>
  <c r="BN323" i="1"/>
  <c r="BA323" i="1"/>
  <c r="AX323" i="1"/>
  <c r="AK323" i="1"/>
  <c r="AJ323" i="1"/>
  <c r="F323" i="1"/>
  <c r="AY323" i="1" s="1"/>
  <c r="BN322" i="1"/>
  <c r="BA322" i="1"/>
  <c r="AW322" i="1" s="1"/>
  <c r="AV322" i="1" s="1"/>
  <c r="AK322" i="1"/>
  <c r="AJ322" i="1"/>
  <c r="F322" i="1"/>
  <c r="BN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N490" i="1"/>
  <c r="BN487" i="1"/>
  <c r="BN484" i="1"/>
  <c r="BN481" i="1"/>
  <c r="BN478" i="1"/>
  <c r="F473" i="1"/>
  <c r="AJ473" i="1"/>
  <c r="AK473" i="1"/>
  <c r="BN473" i="1"/>
  <c r="BN474" i="1"/>
  <c r="BN475" i="1"/>
  <c r="BN476" i="1"/>
  <c r="AW474" i="1"/>
  <c r="F489" i="1"/>
  <c r="AJ489" i="1"/>
  <c r="AK489" i="1"/>
  <c r="BN489" i="1"/>
  <c r="F483" i="1"/>
  <c r="AJ483" i="1"/>
  <c r="AK483" i="1"/>
  <c r="BN483" i="1"/>
  <c r="F484" i="1"/>
  <c r="AJ484" i="1"/>
  <c r="AK484" i="1"/>
  <c r="F485" i="1"/>
  <c r="AJ485" i="1"/>
  <c r="AK485" i="1"/>
  <c r="BN485" i="1"/>
  <c r="F486" i="1"/>
  <c r="AJ486" i="1"/>
  <c r="AK486" i="1"/>
  <c r="BN486" i="1"/>
  <c r="F487" i="1"/>
  <c r="AJ487" i="1"/>
  <c r="AK487" i="1"/>
  <c r="F488" i="1"/>
  <c r="AJ488" i="1"/>
  <c r="AK488" i="1"/>
  <c r="BN488" i="1"/>
  <c r="F490" i="1"/>
  <c r="AJ490" i="1"/>
  <c r="AK490" i="1"/>
  <c r="F468" i="1"/>
  <c r="AJ468" i="1"/>
  <c r="AK468" i="1"/>
  <c r="BN468" i="1"/>
  <c r="F469" i="1"/>
  <c r="AJ469" i="1"/>
  <c r="AK469" i="1"/>
  <c r="BN469" i="1"/>
  <c r="F470" i="1"/>
  <c r="AJ470" i="1"/>
  <c r="AK470" i="1"/>
  <c r="BN470" i="1"/>
  <c r="F471" i="1"/>
  <c r="AJ471" i="1"/>
  <c r="AK471" i="1"/>
  <c r="BN471" i="1"/>
  <c r="F472" i="1"/>
  <c r="AJ472" i="1"/>
  <c r="AK472" i="1"/>
  <c r="BN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N477" i="1"/>
  <c r="F478" i="1"/>
  <c r="AJ478" i="1"/>
  <c r="AK478" i="1"/>
  <c r="F479" i="1"/>
  <c r="AJ479" i="1"/>
  <c r="AK479" i="1"/>
  <c r="BN479" i="1"/>
  <c r="F480" i="1"/>
  <c r="AJ480" i="1"/>
  <c r="AK480" i="1"/>
  <c r="BN480" i="1"/>
  <c r="F481" i="1"/>
  <c r="AJ481" i="1"/>
  <c r="AK481" i="1"/>
  <c r="F482" i="1"/>
  <c r="AJ482" i="1"/>
  <c r="AK482" i="1"/>
  <c r="BN482" i="1"/>
  <c r="F491" i="1"/>
  <c r="AJ491" i="1"/>
  <c r="AK491" i="1"/>
  <c r="BN491" i="1"/>
  <c r="F17" i="1"/>
  <c r="BN41" i="1"/>
  <c r="BA41" i="1"/>
  <c r="AW41" i="1"/>
  <c r="AX41" i="1" s="1"/>
  <c r="AV41" i="1"/>
  <c r="F41" i="1"/>
  <c r="BN42" i="1"/>
  <c r="BA42" i="1"/>
  <c r="AW42" i="1"/>
  <c r="AX42" i="1" s="1"/>
  <c r="AV42" i="1"/>
  <c r="F42" i="1"/>
  <c r="BN376" i="1"/>
  <c r="AW376" i="1"/>
  <c r="AX376" i="1" s="1"/>
  <c r="T376" i="1"/>
  <c r="F376" i="1"/>
  <c r="BN375" i="1"/>
  <c r="AW375" i="1"/>
  <c r="AX375" i="1" s="1"/>
  <c r="T375" i="1"/>
  <c r="F375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7" i="1"/>
  <c r="F378" i="1"/>
  <c r="F379" i="1"/>
  <c r="F380" i="1"/>
  <c r="F381" i="1"/>
  <c r="F382" i="1"/>
  <c r="F383" i="1"/>
  <c r="F384" i="1"/>
  <c r="F385" i="1"/>
  <c r="F386" i="1"/>
  <c r="F387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7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4" i="1"/>
  <c r="AJ383" i="1"/>
  <c r="AJ382" i="1"/>
  <c r="BA36" i="1"/>
  <c r="BA382" i="1"/>
  <c r="BA26" i="1"/>
  <c r="BN326" i="1"/>
  <c r="BA326" i="1"/>
  <c r="AK326" i="1"/>
  <c r="AJ326" i="1"/>
  <c r="AJ327" i="1"/>
  <c r="AK327" i="1"/>
  <c r="BA327" i="1"/>
  <c r="BN327" i="1"/>
  <c r="AJ315" i="1"/>
  <c r="AK315" i="1"/>
  <c r="BA315" i="1"/>
  <c r="BN315" i="1"/>
  <c r="BN312" i="1"/>
  <c r="BA312" i="1"/>
  <c r="AW312" i="1" s="1"/>
  <c r="AK312" i="1"/>
  <c r="BN319" i="1"/>
  <c r="BA319" i="1"/>
  <c r="AK319" i="1"/>
  <c r="AJ319" i="1"/>
  <c r="BN318" i="1"/>
  <c r="BA318" i="1"/>
  <c r="AW318" i="1" s="1"/>
  <c r="AV318" i="1" s="1"/>
  <c r="AR318" i="1"/>
  <c r="AK318" i="1"/>
  <c r="BN317" i="1"/>
  <c r="BA317" i="1"/>
  <c r="AK317" i="1"/>
  <c r="AJ317" i="1"/>
  <c r="BN316" i="1"/>
  <c r="BA316" i="1"/>
  <c r="AW316" i="1" s="1"/>
  <c r="AV316" i="1" s="1"/>
  <c r="AR316" i="1"/>
  <c r="AK316" i="1"/>
  <c r="AJ325" i="1"/>
  <c r="AK325" i="1"/>
  <c r="BA325" i="1"/>
  <c r="BN325" i="1"/>
  <c r="AJ321" i="1"/>
  <c r="AK321" i="1"/>
  <c r="BA321" i="1"/>
  <c r="BN321" i="1"/>
  <c r="AJ329" i="1"/>
  <c r="AK329" i="1"/>
  <c r="BA329" i="1"/>
  <c r="BN329" i="1"/>
  <c r="AR53" i="1"/>
  <c r="AR43" i="1"/>
  <c r="BN324" i="1"/>
  <c r="BA324" i="1"/>
  <c r="AW324" i="1" s="1"/>
  <c r="AV324" i="1" s="1"/>
  <c r="AK324" i="1"/>
  <c r="BN320" i="1"/>
  <c r="BA320" i="1"/>
  <c r="AW320" i="1" s="1"/>
  <c r="AK320" i="1"/>
  <c r="BA328" i="1"/>
  <c r="AW328" i="1" s="1"/>
  <c r="AK328" i="1"/>
  <c r="BN328" i="1"/>
  <c r="BN283" i="1"/>
  <c r="BA283" i="1"/>
  <c r="AW283" i="1" s="1"/>
  <c r="AV283" i="1" s="1"/>
  <c r="AK283" i="1"/>
  <c r="BN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N311" i="1"/>
  <c r="BA311" i="1"/>
  <c r="AW311" i="1" s="1"/>
  <c r="BN309" i="1"/>
  <c r="BA309" i="1"/>
  <c r="AW309" i="1" s="1"/>
  <c r="BN308" i="1"/>
  <c r="BA308" i="1"/>
  <c r="AW308" i="1" s="1"/>
  <c r="BN307" i="1"/>
  <c r="BA307" i="1"/>
  <c r="AW307" i="1" s="1"/>
  <c r="AV307" i="1" s="1"/>
  <c r="BN306" i="1"/>
  <c r="BA306" i="1"/>
  <c r="AW306" i="1" s="1"/>
  <c r="AV306" i="1" s="1"/>
  <c r="BN305" i="1"/>
  <c r="BA305" i="1"/>
  <c r="AW305" i="1" s="1"/>
  <c r="AV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BN299" i="1"/>
  <c r="BA299" i="1"/>
  <c r="AW299" i="1" s="1"/>
  <c r="BN298" i="1"/>
  <c r="BA298" i="1"/>
  <c r="AW298" i="1" s="1"/>
  <c r="BN297" i="1"/>
  <c r="BA297" i="1"/>
  <c r="AW297" i="1" s="1"/>
  <c r="AV297" i="1" s="1"/>
  <c r="BN296" i="1"/>
  <c r="BA296" i="1"/>
  <c r="AW296" i="1" s="1"/>
  <c r="AV296" i="1" s="1"/>
  <c r="BN295" i="1"/>
  <c r="BA295" i="1"/>
  <c r="AW295" i="1" s="1"/>
  <c r="AV295" i="1" s="1"/>
  <c r="BN294" i="1"/>
  <c r="BA294" i="1"/>
  <c r="AW294" i="1" s="1"/>
  <c r="AV294" i="1" s="1"/>
  <c r="BN293" i="1"/>
  <c r="BA293" i="1"/>
  <c r="AW293" i="1" s="1"/>
  <c r="AV293" i="1" s="1"/>
  <c r="BN313" i="1"/>
  <c r="BA313" i="1"/>
  <c r="AW313" i="1"/>
  <c r="AX313" i="1" s="1"/>
  <c r="AV313" i="1"/>
  <c r="BN314" i="1"/>
  <c r="BA314" i="1"/>
  <c r="AW314" i="1"/>
  <c r="AX314" i="1" s="1"/>
  <c r="AV314" i="1"/>
  <c r="AR76" i="1"/>
  <c r="AR75" i="1"/>
  <c r="AR74" i="1"/>
  <c r="AR73" i="1"/>
  <c r="AR72" i="1"/>
  <c r="AR71" i="1"/>
  <c r="AR26" i="1"/>
  <c r="AY108" i="1" l="1"/>
  <c r="AY107" i="1"/>
  <c r="AV107" i="1"/>
  <c r="AX107" i="1"/>
  <c r="AV108" i="1"/>
  <c r="AY355" i="1"/>
  <c r="AX356" i="1"/>
  <c r="AV356" i="1"/>
  <c r="AY356" i="1"/>
  <c r="AX355" i="1"/>
  <c r="AV355" i="1"/>
  <c r="AY389" i="1"/>
  <c r="AV389" i="1"/>
  <c r="AX388" i="1"/>
  <c r="AY388" i="1"/>
  <c r="AY464" i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6" i="1"/>
  <c r="AY375" i="1"/>
  <c r="AV375" i="1"/>
  <c r="AV376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2" i="1"/>
  <c r="BA92" i="1"/>
  <c r="AW92" i="1"/>
  <c r="AX92" i="1" s="1"/>
  <c r="AV92" i="1"/>
  <c r="BN229" i="1"/>
  <c r="BA229" i="1"/>
  <c r="AK229" i="1"/>
  <c r="AJ229" i="1"/>
  <c r="BN228" i="1"/>
  <c r="BA228" i="1"/>
  <c r="AW228" i="1" s="1"/>
  <c r="AX228" i="1" s="1"/>
  <c r="AM228" i="1"/>
  <c r="AK228" i="1"/>
  <c r="BN22" i="1"/>
  <c r="BN16" i="1"/>
  <c r="BN14" i="1"/>
  <c r="BN12" i="1"/>
  <c r="BN8" i="1"/>
  <c r="BN6" i="1"/>
  <c r="BN4" i="1"/>
  <c r="BA4" i="1"/>
  <c r="AW4" i="1" s="1"/>
  <c r="AX4" i="1" s="1"/>
  <c r="AK4" i="1"/>
  <c r="AK281" i="1"/>
  <c r="AK280" i="1"/>
  <c r="AK279" i="1"/>
  <c r="AK278" i="1"/>
  <c r="AK277" i="1"/>
  <c r="AK387" i="1"/>
  <c r="AK382" i="1"/>
  <c r="AK378" i="1"/>
  <c r="AK225" i="1"/>
  <c r="AK221" i="1"/>
  <c r="AK203" i="1"/>
  <c r="AK198" i="1"/>
  <c r="AK175" i="1"/>
  <c r="AK113" i="1"/>
  <c r="AK384" i="1"/>
  <c r="AK383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7" i="1"/>
  <c r="AM384" i="1"/>
  <c r="AM383" i="1"/>
  <c r="AM382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6" i="1"/>
  <c r="AW386" i="1" s="1"/>
  <c r="AX386" i="1" s="1"/>
  <c r="BA385" i="1"/>
  <c r="AW385" i="1" s="1"/>
  <c r="AX38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11" i="1"/>
  <c r="AW111" i="1" s="1"/>
  <c r="AX111" i="1" s="1"/>
  <c r="BA110" i="1"/>
  <c r="AW110" i="1" s="1"/>
  <c r="AX110" i="1" s="1"/>
  <c r="BA109" i="1"/>
  <c r="AW109" i="1" s="1"/>
  <c r="AX109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60" i="1"/>
  <c r="S359" i="1"/>
  <c r="S358" i="1"/>
  <c r="S354" i="1"/>
  <c r="S382" i="1"/>
  <c r="S381" i="1"/>
  <c r="S378" i="1"/>
  <c r="S377" i="1"/>
  <c r="S374" i="1"/>
  <c r="S373" i="1"/>
  <c r="S372" i="1"/>
  <c r="S371" i="1"/>
  <c r="S368" i="1"/>
  <c r="S367" i="1"/>
  <c r="S366" i="1"/>
  <c r="S352" i="1"/>
  <c r="S350" i="1"/>
  <c r="S386" i="1"/>
  <c r="S385" i="1"/>
  <c r="T225" i="1"/>
  <c r="T221" i="1"/>
  <c r="T382" i="1"/>
  <c r="T378" i="1"/>
  <c r="T113" i="1"/>
  <c r="S431" i="1"/>
  <c r="S432" i="1"/>
  <c r="S435" i="1"/>
  <c r="S434" i="1"/>
  <c r="S346" i="1"/>
  <c r="S345" i="1"/>
  <c r="S348" i="1"/>
  <c r="S347" i="1"/>
  <c r="S370" i="1"/>
  <c r="S369" i="1"/>
  <c r="T362" i="1"/>
  <c r="T364" i="1"/>
  <c r="T219" i="1"/>
  <c r="T346" i="1"/>
  <c r="T360" i="1"/>
  <c r="T358" i="1"/>
  <c r="T354" i="1"/>
  <c r="T374" i="1"/>
  <c r="T372" i="1"/>
  <c r="T350" i="1"/>
  <c r="T366" i="1"/>
  <c r="T352" i="1"/>
  <c r="T368" i="1"/>
  <c r="T386" i="1"/>
  <c r="T348" i="1"/>
  <c r="T370" i="1"/>
  <c r="S420" i="1"/>
  <c r="S422" i="1"/>
  <c r="S423" i="1"/>
  <c r="S433" i="1"/>
  <c r="S421" i="1"/>
  <c r="S419" i="1"/>
  <c r="S418" i="1"/>
  <c r="S365" i="1"/>
  <c r="S349" i="1"/>
  <c r="S351" i="1"/>
  <c r="S353" i="1"/>
  <c r="S357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N203" i="1"/>
  <c r="AT203" i="1"/>
  <c r="AL203" i="1"/>
  <c r="R203" i="1"/>
  <c r="S203" i="1" s="1"/>
  <c r="BN202" i="1"/>
  <c r="R202" i="1"/>
  <c r="S202" i="1" s="1"/>
  <c r="BN199" i="1"/>
  <c r="BN198" i="1"/>
  <c r="AT198" i="1"/>
  <c r="AL198" i="1"/>
  <c r="R198" i="1"/>
  <c r="S198" i="1" s="1"/>
  <c r="BN197" i="1"/>
  <c r="BN227" i="1"/>
  <c r="BN226" i="1"/>
  <c r="BN225" i="1"/>
  <c r="AT225" i="1"/>
  <c r="AL225" i="1"/>
  <c r="R225" i="1"/>
  <c r="J225" i="1"/>
  <c r="BN224" i="1"/>
  <c r="R224" i="1"/>
  <c r="S363" i="1"/>
  <c r="S361" i="1"/>
  <c r="R175" i="1"/>
  <c r="S175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3" i="1"/>
  <c r="BN44" i="1"/>
  <c r="BN45" i="1"/>
  <c r="BN46" i="1"/>
  <c r="BN47" i="1"/>
  <c r="BN48" i="1"/>
  <c r="BN49" i="1"/>
  <c r="BN50" i="1"/>
  <c r="BN51" i="1"/>
  <c r="BN52" i="1"/>
  <c r="BN54" i="1"/>
  <c r="BN53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4" i="1"/>
  <c r="BN95" i="1"/>
  <c r="BN96" i="1"/>
  <c r="BN97" i="1"/>
  <c r="BN98" i="1"/>
  <c r="BN99" i="1"/>
  <c r="BN100" i="1"/>
  <c r="BN101" i="1"/>
  <c r="BN109" i="1"/>
  <c r="BN110" i="1"/>
  <c r="BN111" i="1"/>
  <c r="BN112" i="1"/>
  <c r="BN113" i="1"/>
  <c r="BN114" i="1"/>
  <c r="BN115" i="1"/>
  <c r="BN116" i="1"/>
  <c r="BN117" i="1"/>
  <c r="BN118" i="1"/>
  <c r="BN11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200" i="1"/>
  <c r="BN201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8" i="1"/>
  <c r="BN219" i="1"/>
  <c r="BN220" i="1"/>
  <c r="BN221" i="1"/>
  <c r="BN222" i="1"/>
  <c r="BN223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4" i="1"/>
  <c r="BN285" i="1"/>
  <c r="BN286" i="1"/>
  <c r="BN287" i="1"/>
  <c r="BN288" i="1"/>
  <c r="BN289" i="1"/>
  <c r="BN290" i="1"/>
  <c r="BN291" i="1"/>
  <c r="BN292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7" i="1"/>
  <c r="BN378" i="1"/>
  <c r="BN379" i="1"/>
  <c r="BN380" i="1"/>
  <c r="BN381" i="1"/>
  <c r="BN382" i="1"/>
  <c r="BN383" i="1"/>
  <c r="BN384" i="1"/>
  <c r="BN385" i="1"/>
  <c r="BN386" i="1"/>
  <c r="BN387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53" i="1"/>
  <c r="BN454" i="1"/>
  <c r="BN455" i="1"/>
  <c r="BN456" i="1"/>
  <c r="BN457" i="1"/>
  <c r="BN458" i="1"/>
  <c r="BN459" i="1"/>
  <c r="BN460" i="1"/>
  <c r="BN461" i="1"/>
  <c r="BN462" i="1"/>
  <c r="BN463" i="1"/>
  <c r="BN467" i="1"/>
  <c r="BN492" i="1"/>
  <c r="BN493" i="1"/>
  <c r="BN494" i="1"/>
  <c r="AT382" i="1"/>
  <c r="AL382" i="1"/>
  <c r="R113" i="1"/>
  <c r="S113" i="1" s="1"/>
  <c r="R112" i="1"/>
  <c r="S112" i="1" s="1"/>
  <c r="AT113" i="1"/>
  <c r="AL113" i="1"/>
  <c r="AT378" i="1"/>
  <c r="AL378" i="1"/>
  <c r="AT387" i="1"/>
  <c r="AL387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201" i="1"/>
  <c r="T196" i="1"/>
  <c r="T430" i="1"/>
  <c r="T200" i="1"/>
  <c r="T195" i="1"/>
  <c r="S364" i="1"/>
  <c r="S362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11" i="1"/>
  <c r="S111" i="1" s="1"/>
  <c r="R110" i="1"/>
  <c r="S110" i="1" s="1"/>
  <c r="R109" i="1"/>
  <c r="S109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2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60" i="1"/>
  <c r="AY455" i="1"/>
  <c r="AY85" i="1"/>
  <c r="AY173" i="1"/>
  <c r="AY214" i="1"/>
  <c r="AY73" i="1"/>
  <c r="AY86" i="1"/>
  <c r="AV423" i="1"/>
  <c r="AY423" i="1"/>
  <c r="AV197" i="1"/>
  <c r="AY197" i="1"/>
  <c r="AY200" i="1"/>
  <c r="AY346" i="1"/>
  <c r="AY415" i="1"/>
  <c r="AY444" i="1"/>
  <c r="AY88" i="1"/>
  <c r="AV424" i="1"/>
  <c r="AY424" i="1"/>
  <c r="AY67" i="1"/>
  <c r="AV198" i="1"/>
  <c r="AY198" i="1"/>
  <c r="AY201" i="1"/>
  <c r="AY354" i="1"/>
  <c r="AV366" i="1"/>
  <c r="AV459" i="1"/>
  <c r="AY235" i="1"/>
  <c r="AY241" i="1"/>
  <c r="AY247" i="1"/>
  <c r="AY259" i="1"/>
  <c r="AY271" i="1"/>
  <c r="AY334" i="1"/>
  <c r="AY401" i="1"/>
  <c r="AY413" i="1"/>
  <c r="AV291" i="1"/>
  <c r="AV445" i="1"/>
  <c r="AY361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7" i="1"/>
  <c r="AY367" i="1"/>
  <c r="AY385" i="1"/>
  <c r="AV151" i="1"/>
  <c r="AV186" i="1"/>
  <c r="AY186" i="1"/>
  <c r="AY147" i="1"/>
  <c r="AV390" i="1"/>
  <c r="AY390" i="1"/>
  <c r="AV436" i="1"/>
  <c r="AY436" i="1"/>
  <c r="AV279" i="1"/>
  <c r="AY279" i="1"/>
  <c r="AY69" i="1"/>
  <c r="AV111" i="1"/>
  <c r="AY111" i="1"/>
  <c r="AY202" i="1"/>
  <c r="AY236" i="1"/>
  <c r="AY248" i="1"/>
  <c r="AY260" i="1"/>
  <c r="AY272" i="1"/>
  <c r="AY414" i="1"/>
  <c r="AY453" i="1"/>
  <c r="AY370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9" i="1"/>
  <c r="AY369" i="1"/>
  <c r="AY61" i="1"/>
  <c r="AY393" i="1"/>
  <c r="AY457" i="1"/>
  <c r="AY467" i="1"/>
  <c r="AY394" i="1"/>
  <c r="AV142" i="1"/>
  <c r="AY194" i="1"/>
  <c r="AY18" i="1"/>
  <c r="AY54" i="1"/>
  <c r="AV109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2" i="1"/>
  <c r="AY374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10" i="1"/>
  <c r="AY218" i="1"/>
  <c r="AY50" i="1"/>
  <c r="AY132" i="1"/>
  <c r="AY206" i="1"/>
  <c r="AV353" i="1"/>
  <c r="AY341" i="1"/>
  <c r="AY30" i="1"/>
  <c r="AY270" i="1"/>
  <c r="AV365" i="1"/>
  <c r="AY144" i="1"/>
  <c r="AY168" i="1"/>
  <c r="AY289" i="1"/>
  <c r="AY37" i="1"/>
  <c r="AY43" i="1"/>
  <c r="AY53" i="1"/>
  <c r="AY82" i="1"/>
  <c r="AY83" i="1"/>
  <c r="AY35" i="1"/>
  <c r="AY36" i="1"/>
  <c r="AY383" i="1"/>
  <c r="AY384" i="1"/>
  <c r="AY114" i="1"/>
  <c r="AW175" i="1"/>
  <c r="AX175" i="1" s="1"/>
  <c r="AY89" i="1"/>
  <c r="AY33" i="1"/>
  <c r="AY379" i="1"/>
  <c r="AY77" i="1"/>
  <c r="AW387" i="1"/>
  <c r="AX387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8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3" i="1"/>
  <c r="AY32" i="1"/>
  <c r="AY152" i="1"/>
  <c r="AY292" i="1"/>
  <c r="AY110" i="1"/>
  <c r="AY257" i="1"/>
  <c r="AY402" i="1"/>
  <c r="AY71" i="1"/>
  <c r="AY224" i="1"/>
  <c r="AY368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45" i="1"/>
  <c r="AY454" i="1"/>
  <c r="AY269" i="1"/>
  <c r="AY462" i="1"/>
  <c r="AY352" i="1"/>
  <c r="AY431" i="1"/>
  <c r="AY446" i="1"/>
  <c r="AY181" i="1"/>
  <c r="AY174" i="1"/>
  <c r="AY364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5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1" i="1"/>
  <c r="AY40" i="1"/>
  <c r="AY87" i="1"/>
  <c r="AY237" i="1"/>
  <c r="AY249" i="1"/>
  <c r="AY261" i="1"/>
  <c r="AY273" i="1"/>
  <c r="AY433" i="1"/>
  <c r="AY255" i="1"/>
  <c r="AY366" i="1"/>
  <c r="AY34" i="1"/>
  <c r="AY187" i="1"/>
  <c r="AY154" i="1"/>
  <c r="AY396" i="1"/>
  <c r="AY408" i="1"/>
  <c r="AY386" i="1"/>
  <c r="AY115" i="1"/>
  <c r="AY288" i="1"/>
  <c r="AY44" i="1"/>
  <c r="AY117" i="1"/>
  <c r="AV143" i="1"/>
  <c r="AY143" i="1"/>
  <c r="AY191" i="1"/>
  <c r="AY134" i="1"/>
  <c r="AY180" i="1"/>
  <c r="AV338" i="1"/>
  <c r="AY347" i="1"/>
  <c r="AY371" i="1"/>
  <c r="AY445" i="1"/>
  <c r="AY118" i="1"/>
  <c r="AY267" i="1"/>
  <c r="AY81" i="1"/>
  <c r="AY166" i="1"/>
  <c r="AY443" i="1"/>
  <c r="AY340" i="1"/>
  <c r="AY39" i="1"/>
  <c r="AY251" i="1"/>
  <c r="AY136" i="1"/>
  <c r="AY338" i="1"/>
  <c r="AY212" i="1"/>
  <c r="AY192" i="1"/>
  <c r="AY418" i="1"/>
  <c r="AY112" i="1"/>
  <c r="AV383" i="1"/>
  <c r="AY348" i="1"/>
  <c r="AY372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4" i="1"/>
  <c r="AV349" i="1"/>
  <c r="AV361" i="1"/>
  <c r="AV373" i="1"/>
  <c r="AY151" i="1"/>
  <c r="AY291" i="1"/>
  <c r="AY435" i="1"/>
  <c r="AY109" i="1"/>
  <c r="AY256" i="1"/>
  <c r="AY223" i="1"/>
  <c r="AY188" i="1"/>
  <c r="AY184" i="1"/>
  <c r="AY411" i="1"/>
  <c r="AY287" i="1"/>
  <c r="AY373" i="1"/>
  <c r="AY160" i="1"/>
  <c r="AY409" i="1"/>
  <c r="AY170" i="1"/>
  <c r="AV444" i="1"/>
  <c r="AV53" i="1"/>
  <c r="AV420" i="1"/>
  <c r="AY63" i="1"/>
  <c r="AV114" i="1"/>
  <c r="AV350" i="1"/>
  <c r="AV362" i="1"/>
  <c r="AV374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95" i="1"/>
  <c r="AV461" i="1"/>
  <c r="AV199" i="1"/>
  <c r="AV212" i="1"/>
  <c r="AV12" i="1"/>
  <c r="AV200" i="1"/>
  <c r="AV74" i="1"/>
  <c r="AV33" i="1"/>
  <c r="AV22" i="1"/>
  <c r="AV202" i="1"/>
  <c r="AV379" i="1"/>
  <c r="AV358" i="1"/>
  <c r="AV368" i="1"/>
  <c r="AV211" i="1"/>
  <c r="AV63" i="1"/>
  <c r="AV455" i="1"/>
  <c r="AV467" i="1"/>
  <c r="AV34" i="1"/>
  <c r="AV58" i="1"/>
  <c r="AV203" i="1"/>
  <c r="AV380" i="1"/>
  <c r="AV345" i="1"/>
  <c r="AV359" i="1"/>
  <c r="AV369" i="1"/>
  <c r="AV228" i="1"/>
  <c r="AV73" i="1"/>
  <c r="AV281" i="1"/>
  <c r="AV59" i="1"/>
  <c r="AV381" i="1"/>
  <c r="AV346" i="1"/>
  <c r="AV360" i="1"/>
  <c r="AV370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2" i="1"/>
  <c r="AV347" i="1"/>
  <c r="AV371" i="1"/>
  <c r="AV47" i="1"/>
  <c r="AV61" i="1"/>
  <c r="AV339" i="1"/>
  <c r="AV112" i="1"/>
  <c r="AV348" i="1"/>
  <c r="AV372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7" i="1"/>
  <c r="AV463" i="1"/>
  <c r="AV138" i="1"/>
  <c r="AV170" i="1"/>
  <c r="AV183" i="1"/>
  <c r="AV224" i="1"/>
  <c r="AV71" i="1"/>
  <c r="AV195" i="1"/>
  <c r="AV351" i="1"/>
  <c r="AV363" i="1"/>
  <c r="AV72" i="1"/>
  <c r="AV196" i="1"/>
  <c r="AV352" i="1"/>
  <c r="AV364" i="1"/>
  <c r="AV173" i="1"/>
  <c r="AV66" i="1"/>
  <c r="AV184" i="1"/>
  <c r="AV158" i="1"/>
  <c r="AV174" i="1"/>
  <c r="AV88" i="1"/>
  <c r="AV18" i="1"/>
  <c r="AV67" i="1"/>
  <c r="AV201" i="1"/>
  <c r="AV89" i="1"/>
  <c r="AV20" i="1"/>
  <c r="AV367" i="1"/>
  <c r="AV385" i="1"/>
  <c r="AV76" i="1"/>
  <c r="AV90" i="1"/>
  <c r="AV433" i="1"/>
  <c r="AV219" i="1"/>
  <c r="AV386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7" i="1"/>
  <c r="AV175" i="1"/>
  <c r="AV387" i="1"/>
  <c r="AY182" i="1"/>
  <c r="AV182" i="1"/>
</calcChain>
</file>

<file path=xl/sharedStrings.xml><?xml version="1.0" encoding="utf-8"?>
<sst xmlns="http://schemas.openxmlformats.org/spreadsheetml/2006/main" count="7775" uniqueCount="1560">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</sst>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5" totalsRowShown="0" headerRowDxfId="68" dataDxfId="66" headerRowBorderDxfId="67">
  <autoFilter ref="A3:BN495" xr:uid="{00000000-0009-0000-0100-000002000000}">
    <filterColumn colId="1">
      <filters>
        <filter val="Enabled"/>
      </filters>
    </filterColumn>
    <filterColumn colId="2">
      <filters>
        <filter val="Server"/>
      </filters>
    </filterColumn>
  </autoFilter>
  <sortState xmlns:xlrd2="http://schemas.microsoft.com/office/spreadsheetml/2017/richdata2" ref="A4:BN495">
    <sortCondition ref="A3:A49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5"/>
  <sheetViews>
    <sheetView tabSelected="1" zoomScale="120" zoomScaleNormal="120" workbookViewId="0">
      <selection activeCell="B491" sqref="B491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1172</v>
      </c>
      <c r="L1" s="2" t="s">
        <v>1172</v>
      </c>
      <c r="M1" s="2" t="s">
        <v>268</v>
      </c>
      <c r="N1" s="2" t="s">
        <v>269</v>
      </c>
      <c r="O1" s="3" t="s">
        <v>755</v>
      </c>
      <c r="P1" s="4" t="s">
        <v>755</v>
      </c>
      <c r="Q1" s="4" t="s">
        <v>755</v>
      </c>
      <c r="R1" s="4" t="s">
        <v>755</v>
      </c>
      <c r="S1" s="4" t="s">
        <v>755</v>
      </c>
      <c r="T1" s="5" t="s">
        <v>756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901</v>
      </c>
      <c r="AB1" s="6" t="s">
        <v>186</v>
      </c>
      <c r="AC1" s="6" t="s">
        <v>187</v>
      </c>
      <c r="AD1" s="7" t="s">
        <v>188</v>
      </c>
      <c r="AE1" s="7" t="s">
        <v>1153</v>
      </c>
      <c r="AF1" s="6" t="s">
        <v>186</v>
      </c>
      <c r="AG1" s="6" t="s">
        <v>186</v>
      </c>
      <c r="AH1" s="6" t="s">
        <v>902</v>
      </c>
      <c r="AI1" s="6" t="s">
        <v>186</v>
      </c>
      <c r="AJ1" s="6" t="s">
        <v>186</v>
      </c>
      <c r="AK1" s="6" t="s">
        <v>186</v>
      </c>
      <c r="AL1" s="6" t="s">
        <v>902</v>
      </c>
      <c r="AM1" s="6" t="s">
        <v>902</v>
      </c>
      <c r="AN1" s="6" t="s">
        <v>902</v>
      </c>
      <c r="AO1" s="6" t="s">
        <v>902</v>
      </c>
      <c r="AP1" s="6" t="s">
        <v>902</v>
      </c>
      <c r="AQ1" s="6" t="s">
        <v>902</v>
      </c>
      <c r="AR1" s="6" t="s">
        <v>186</v>
      </c>
      <c r="AS1" s="6" t="s">
        <v>186</v>
      </c>
      <c r="AT1" s="6" t="s">
        <v>186</v>
      </c>
      <c r="AU1" s="6" t="s">
        <v>807</v>
      </c>
      <c r="AV1" s="6" t="s">
        <v>453</v>
      </c>
      <c r="AW1" s="6" t="s">
        <v>453</v>
      </c>
      <c r="AX1" s="6" t="s">
        <v>1294</v>
      </c>
      <c r="AY1" s="6" t="s">
        <v>1294</v>
      </c>
      <c r="AZ1" s="6" t="s">
        <v>807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756</v>
      </c>
      <c r="BF1" s="6" t="s">
        <v>453</v>
      </c>
      <c r="BG1" s="6" t="s">
        <v>453</v>
      </c>
      <c r="BH1" s="6" t="s">
        <v>700</v>
      </c>
      <c r="BI1" s="6" t="s">
        <v>700</v>
      </c>
      <c r="BJ1" s="6" t="s">
        <v>807</v>
      </c>
      <c r="BK1" s="6" t="s">
        <v>453</v>
      </c>
      <c r="BL1" s="6" t="s">
        <v>696</v>
      </c>
      <c r="BM1" s="6" t="s">
        <v>453</v>
      </c>
      <c r="BN1" s="6" t="s">
        <v>697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1154</v>
      </c>
      <c r="E2" s="11" t="s">
        <v>1155</v>
      </c>
      <c r="F2" s="11" t="s">
        <v>1156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1157</v>
      </c>
      <c r="L2" s="11" t="s">
        <v>1158</v>
      </c>
      <c r="M2" s="11" t="s">
        <v>1159</v>
      </c>
      <c r="N2" s="11" t="s">
        <v>1160</v>
      </c>
      <c r="O2" s="13" t="s">
        <v>796</v>
      </c>
      <c r="P2" s="12" t="s">
        <v>800</v>
      </c>
      <c r="Q2" s="12" t="s">
        <v>757</v>
      </c>
      <c r="R2" s="12" t="s">
        <v>757</v>
      </c>
      <c r="S2" s="12" t="s">
        <v>758</v>
      </c>
      <c r="T2" s="12" t="s">
        <v>759</v>
      </c>
      <c r="U2" s="12" t="s">
        <v>474</v>
      </c>
      <c r="V2" s="14" t="s">
        <v>1509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900</v>
      </c>
      <c r="AB2" s="15" t="s">
        <v>153</v>
      </c>
      <c r="AC2" s="15" t="s">
        <v>154</v>
      </c>
      <c r="AD2" s="15" t="s">
        <v>177</v>
      </c>
      <c r="AE2" s="16" t="s">
        <v>1161</v>
      </c>
      <c r="AF2" s="16" t="s">
        <v>155</v>
      </c>
      <c r="AG2" s="16" t="s">
        <v>156</v>
      </c>
      <c r="AH2" s="16" t="s">
        <v>906</v>
      </c>
      <c r="AI2" s="16" t="s">
        <v>157</v>
      </c>
      <c r="AJ2" s="17" t="s">
        <v>1162</v>
      </c>
      <c r="AK2" s="16" t="s">
        <v>1163</v>
      </c>
      <c r="AL2" s="16" t="s">
        <v>903</v>
      </c>
      <c r="AM2" s="16" t="s">
        <v>913</v>
      </c>
      <c r="AN2" s="16" t="s">
        <v>922</v>
      </c>
      <c r="AO2" s="16" t="s">
        <v>923</v>
      </c>
      <c r="AP2" s="16" t="s">
        <v>918</v>
      </c>
      <c r="AQ2" s="16" t="s">
        <v>919</v>
      </c>
      <c r="AR2" s="15" t="s">
        <v>158</v>
      </c>
      <c r="AS2" s="16" t="s">
        <v>526</v>
      </c>
      <c r="AT2" s="18" t="s">
        <v>163</v>
      </c>
      <c r="AU2" s="18" t="s">
        <v>994</v>
      </c>
      <c r="AV2" s="16" t="s">
        <v>339</v>
      </c>
      <c r="AW2" s="16" t="s">
        <v>160</v>
      </c>
      <c r="AX2" s="16" t="s">
        <v>1295</v>
      </c>
      <c r="AY2" s="16" t="s">
        <v>1291</v>
      </c>
      <c r="AZ2" s="16" t="s">
        <v>1089</v>
      </c>
      <c r="BA2" s="16" t="s">
        <v>1090</v>
      </c>
      <c r="BB2" s="16" t="s">
        <v>1091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1164</v>
      </c>
      <c r="BH2" s="16" t="s">
        <v>1191</v>
      </c>
      <c r="BI2" s="16" t="s">
        <v>1190</v>
      </c>
      <c r="BJ2" s="16" t="s">
        <v>808</v>
      </c>
      <c r="BK2" s="16" t="s">
        <v>698</v>
      </c>
      <c r="BL2" s="16" t="s">
        <v>695</v>
      </c>
      <c r="BM2" s="16" t="s">
        <v>338</v>
      </c>
      <c r="BN2" s="18" t="s">
        <v>699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680</v>
      </c>
      <c r="L3" s="21" t="s">
        <v>681</v>
      </c>
      <c r="M3" s="21" t="s">
        <v>1165</v>
      </c>
      <c r="N3" s="21" t="s">
        <v>1166</v>
      </c>
      <c r="O3" s="23" t="s">
        <v>795</v>
      </c>
      <c r="P3" s="22" t="s">
        <v>760</v>
      </c>
      <c r="Q3" s="22" t="s">
        <v>761</v>
      </c>
      <c r="R3" s="24" t="s">
        <v>762</v>
      </c>
      <c r="S3" s="24" t="s">
        <v>763</v>
      </c>
      <c r="T3" s="25" t="s">
        <v>753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899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905</v>
      </c>
      <c r="AI3" s="27" t="s">
        <v>13</v>
      </c>
      <c r="AJ3" s="27" t="s">
        <v>14</v>
      </c>
      <c r="AK3" s="27" t="s">
        <v>15</v>
      </c>
      <c r="AL3" s="27" t="s">
        <v>904</v>
      </c>
      <c r="AM3" s="27" t="s">
        <v>912</v>
      </c>
      <c r="AN3" s="27" t="s">
        <v>920</v>
      </c>
      <c r="AO3" s="27" t="s">
        <v>921</v>
      </c>
      <c r="AP3" s="27" t="s">
        <v>914</v>
      </c>
      <c r="AQ3" s="27" t="s">
        <v>915</v>
      </c>
      <c r="AR3" s="27" t="s">
        <v>16</v>
      </c>
      <c r="AS3" s="27" t="s">
        <v>17</v>
      </c>
      <c r="AT3" s="28" t="s">
        <v>24</v>
      </c>
      <c r="AU3" s="28" t="s">
        <v>993</v>
      </c>
      <c r="AV3" s="27" t="s">
        <v>20</v>
      </c>
      <c r="AW3" s="27" t="s">
        <v>18</v>
      </c>
      <c r="AX3" s="27" t="s">
        <v>1292</v>
      </c>
      <c r="AY3" s="27" t="s">
        <v>1293</v>
      </c>
      <c r="AZ3" s="27" t="s">
        <v>1081</v>
      </c>
      <c r="BA3" s="27" t="s">
        <v>1082</v>
      </c>
      <c r="BB3" s="27" t="s">
        <v>1083</v>
      </c>
      <c r="BC3" s="27" t="s">
        <v>21</v>
      </c>
      <c r="BD3" s="27" t="s">
        <v>22</v>
      </c>
      <c r="BE3" s="27" t="s">
        <v>1557</v>
      </c>
      <c r="BF3" s="28" t="s">
        <v>19</v>
      </c>
      <c r="BG3" s="27" t="s">
        <v>23</v>
      </c>
      <c r="BH3" s="27" t="s">
        <v>1192</v>
      </c>
      <c r="BI3" s="27" t="s">
        <v>1189</v>
      </c>
      <c r="BJ3" s="27" t="s">
        <v>806</v>
      </c>
      <c r="BK3" s="27" t="s">
        <v>401</v>
      </c>
      <c r="BL3" s="27" t="s">
        <v>336</v>
      </c>
      <c r="BM3" s="27" t="s">
        <v>337</v>
      </c>
      <c r="BN3" s="28" t="s">
        <v>365</v>
      </c>
    </row>
    <row r="4" spans="1:67" s="36" customFormat="1" ht="16" hidden="1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1216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/>
      <c r="BF4" s="30" t="s">
        <v>1092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hidden="1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1204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1004</v>
      </c>
      <c r="BC6" s="30" t="s">
        <v>1002</v>
      </c>
      <c r="BD6" s="30" t="s">
        <v>128</v>
      </c>
      <c r="BF6" s="30" t="s">
        <v>426</v>
      </c>
      <c r="BG6" s="30" t="s">
        <v>130</v>
      </c>
      <c r="BK6" s="38" t="s">
        <v>1355</v>
      </c>
      <c r="BL6" s="37" t="s">
        <v>433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hidden="1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738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1210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1004</v>
      </c>
      <c r="BC8" s="30" t="s">
        <v>1002</v>
      </c>
      <c r="BD8" s="30" t="s">
        <v>128</v>
      </c>
      <c r="BF8" s="30" t="s">
        <v>426</v>
      </c>
      <c r="BG8" s="30" t="s">
        <v>127</v>
      </c>
      <c r="BK8" s="38" t="s">
        <v>1355</v>
      </c>
      <c r="BL8" s="30" t="s">
        <v>432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hidden="1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738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hidden="1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1468</v>
      </c>
      <c r="O10" s="31"/>
      <c r="P10" s="30"/>
      <c r="T10" s="37"/>
      <c r="U10" s="30"/>
      <c r="V10" s="31" t="s">
        <v>1206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1003</v>
      </c>
      <c r="BC10" s="30" t="s">
        <v>1005</v>
      </c>
      <c r="BD10" s="30" t="s">
        <v>128</v>
      </c>
      <c r="BF10" s="30" t="s">
        <v>427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hidden="1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1468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hidden="1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1213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1004</v>
      </c>
      <c r="BC12" s="30" t="s">
        <v>1002</v>
      </c>
      <c r="BD12" s="30" t="s">
        <v>128</v>
      </c>
      <c r="BF12" s="30" t="s">
        <v>426</v>
      </c>
      <c r="BG12" s="30" t="s">
        <v>192</v>
      </c>
      <c r="BK12" s="38" t="s">
        <v>1355</v>
      </c>
      <c r="BL12" s="30" t="s">
        <v>428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hidden="1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1324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1325</v>
      </c>
      <c r="O14" s="31"/>
      <c r="P14" s="30"/>
      <c r="T14" s="37"/>
      <c r="U14" s="30"/>
      <c r="V14" s="31" t="s">
        <v>1208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1004</v>
      </c>
      <c r="BC14" s="30" t="s">
        <v>1005</v>
      </c>
      <c r="BD14" s="30" t="s">
        <v>128</v>
      </c>
      <c r="BF14" s="30" t="s">
        <v>427</v>
      </c>
      <c r="BG14" s="30" t="s">
        <v>212</v>
      </c>
      <c r="BK14" s="38" t="s">
        <v>1355</v>
      </c>
      <c r="BL14" s="30" t="s">
        <v>429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hidden="1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1325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hidden="1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1326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1327</v>
      </c>
      <c r="O16" s="31"/>
      <c r="P16" s="30"/>
      <c r="T16" s="37"/>
      <c r="U16" s="30"/>
      <c r="V16" s="31" t="s">
        <v>1205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1004</v>
      </c>
      <c r="BC16" s="30" t="s">
        <v>1005</v>
      </c>
      <c r="BD16" s="30" t="s">
        <v>128</v>
      </c>
      <c r="BF16" s="30" t="s">
        <v>427</v>
      </c>
      <c r="BG16" s="30" t="s">
        <v>206</v>
      </c>
      <c r="BK16" s="30" t="s">
        <v>1355</v>
      </c>
      <c r="BL16" s="30" t="s">
        <v>431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1327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hidden="1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1469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1470</v>
      </c>
      <c r="O18" s="31"/>
      <c r="P18" s="30"/>
      <c r="T18" s="37"/>
      <c r="U18" s="30"/>
      <c r="V18" s="31" t="s">
        <v>1207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1003</v>
      </c>
      <c r="BC18" s="30" t="s">
        <v>1005</v>
      </c>
      <c r="BD18" s="30" t="s">
        <v>128</v>
      </c>
      <c r="BF18" s="30" t="s">
        <v>427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hidden="1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1472</v>
      </c>
      <c r="O20" s="31"/>
      <c r="P20" s="30"/>
      <c r="T20" s="37"/>
      <c r="U20" s="30"/>
      <c r="V20" s="31" t="s">
        <v>1206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1003</v>
      </c>
      <c r="BC20" s="30" t="s">
        <v>1005</v>
      </c>
      <c r="BD20" s="30" t="s">
        <v>128</v>
      </c>
      <c r="BF20" s="30" t="s">
        <v>427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hidden="1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hidden="1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1212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1004</v>
      </c>
      <c r="BC22" s="30" t="s">
        <v>1002</v>
      </c>
      <c r="BD22" s="30" t="s">
        <v>128</v>
      </c>
      <c r="BF22" s="30" t="s">
        <v>426</v>
      </c>
      <c r="BG22" s="30" t="s">
        <v>213</v>
      </c>
      <c r="BK22" s="30" t="s">
        <v>1355</v>
      </c>
      <c r="BL22" s="37" t="s">
        <v>430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hidden="1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1198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1199</v>
      </c>
      <c r="O24" s="31"/>
      <c r="P24" s="30"/>
      <c r="T24" s="37"/>
      <c r="U24" s="30"/>
      <c r="V24" s="31" t="s">
        <v>1215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1216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1296</v>
      </c>
      <c r="BC24" s="30" t="s">
        <v>36</v>
      </c>
      <c r="BD24" s="30" t="s">
        <v>37</v>
      </c>
      <c r="BF24" s="30" t="s">
        <v>1092</v>
      </c>
      <c r="BG24" s="30" t="s">
        <v>499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hidden="1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1199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499</v>
      </c>
      <c r="BN25" s="30"/>
    </row>
    <row r="26" spans="1:66" ht="16" hidden="1" customHeight="1" x14ac:dyDescent="0.2">
      <c r="A26" s="30">
        <v>1022</v>
      </c>
      <c r="B26" s="30" t="s">
        <v>26</v>
      </c>
      <c r="C26" s="30" t="s">
        <v>1143</v>
      </c>
      <c r="D26" s="30" t="s">
        <v>27</v>
      </c>
      <c r="E26" s="30" t="s">
        <v>1201</v>
      </c>
      <c r="F26" s="36" t="str">
        <f>IF(ISBLANK(Table2[[#This Row],[unique_id]]), "", PROPER(SUBSTITUTE(Table2[[#This Row],[unique_id]], "_", " ")))</f>
        <v>Utility Temperature</v>
      </c>
      <c r="G26" s="30" t="s">
        <v>1200</v>
      </c>
      <c r="H26" s="30" t="s">
        <v>87</v>
      </c>
      <c r="I26" s="30" t="s">
        <v>30</v>
      </c>
      <c r="K26" s="30" t="s">
        <v>1202</v>
      </c>
      <c r="O26" s="31"/>
      <c r="P26" s="30"/>
      <c r="T26" s="37"/>
      <c r="U26" s="30"/>
      <c r="V26" s="31" t="s">
        <v>1214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1147</v>
      </c>
      <c r="BD26" s="30" t="s">
        <v>1143</v>
      </c>
      <c r="BF26" s="30" t="s">
        <v>1148</v>
      </c>
      <c r="BG26" s="30" t="s">
        <v>28</v>
      </c>
      <c r="BL26" s="30" t="s">
        <v>1167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hidden="1" customHeight="1" x14ac:dyDescent="0.2">
      <c r="A27" s="35">
        <v>1023</v>
      </c>
      <c r="B27" s="30" t="s">
        <v>26</v>
      </c>
      <c r="C27" s="30" t="s">
        <v>1143</v>
      </c>
      <c r="D27" s="30" t="s">
        <v>27</v>
      </c>
      <c r="E27" s="30" t="s">
        <v>1202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1200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hidden="1" customHeight="1" x14ac:dyDescent="0.2">
      <c r="A28" s="35">
        <v>1024</v>
      </c>
      <c r="B28" s="30" t="s">
        <v>26</v>
      </c>
      <c r="C28" s="30" t="s">
        <v>702</v>
      </c>
      <c r="D28" s="30" t="s">
        <v>27</v>
      </c>
      <c r="E28" s="30" t="s">
        <v>1070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1193</v>
      </c>
      <c r="O28" s="31"/>
      <c r="P28" s="30"/>
      <c r="T28" s="37"/>
      <c r="U28" s="30" t="s">
        <v>440</v>
      </c>
      <c r="V28" s="31" t="s">
        <v>1209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907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926</v>
      </c>
      <c r="AO28" s="30" t="s">
        <v>927</v>
      </c>
      <c r="AP28" s="30" t="s">
        <v>916</v>
      </c>
      <c r="AQ28" s="30" t="s">
        <v>917</v>
      </c>
      <c r="AR28" s="30" t="s">
        <v>1142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736</v>
      </c>
      <c r="BC28" s="30" t="s">
        <v>1139</v>
      </c>
      <c r="BD28" s="30" t="s">
        <v>1138</v>
      </c>
      <c r="BF28" s="30" t="s">
        <v>897</v>
      </c>
      <c r="BG28" s="30" t="s">
        <v>358</v>
      </c>
      <c r="BH28" s="30" t="s">
        <v>406</v>
      </c>
      <c r="BI28" s="30" t="s">
        <v>406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hidden="1" customHeight="1" x14ac:dyDescent="0.2">
      <c r="A29" s="30">
        <v>1025</v>
      </c>
      <c r="B29" s="30" t="s">
        <v>26</v>
      </c>
      <c r="C29" s="30" t="s">
        <v>702</v>
      </c>
      <c r="D29" s="30" t="s">
        <v>27</v>
      </c>
      <c r="E29" s="30" t="s">
        <v>1193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406</v>
      </c>
      <c r="BI29" s="30" t="s">
        <v>406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hidden="1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1474</v>
      </c>
      <c r="O30" s="31"/>
      <c r="P30" s="30"/>
      <c r="T30" s="37"/>
      <c r="U30" s="30"/>
      <c r="V30" s="31" t="s">
        <v>1206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1003</v>
      </c>
      <c r="BC30" s="30" t="s">
        <v>1005</v>
      </c>
      <c r="BD30" s="30" t="s">
        <v>128</v>
      </c>
      <c r="BF30" s="30" t="s">
        <v>427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hidden="1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1173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1216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F32" s="30" t="s">
        <v>1092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hidden="1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1174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1216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F33" s="30" t="s">
        <v>1092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hidden="1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1175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1216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F34" s="30" t="s">
        <v>1092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1176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1216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F35" s="30" t="s">
        <v>1092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hidden="1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1177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1216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1296</v>
      </c>
      <c r="BC36" s="30" t="s">
        <v>36</v>
      </c>
      <c r="BD36" s="30" t="s">
        <v>37</v>
      </c>
      <c r="BF36" s="30" t="s">
        <v>1092</v>
      </c>
      <c r="BG36" s="30" t="s">
        <v>499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hidden="1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1178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1216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F37" s="30" t="s">
        <v>1092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hidden="1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hidden="1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hidden="1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hidden="1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1317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hidden="1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1316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hidden="1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1179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F43" s="30" t="s">
        <v>1092</v>
      </c>
      <c r="BG43" s="30" t="s">
        <v>38</v>
      </c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hidden="1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1180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1004</v>
      </c>
      <c r="BC44" s="30" t="s">
        <v>1002</v>
      </c>
      <c r="BD44" s="30" t="s">
        <v>128</v>
      </c>
      <c r="BF44" s="30" t="s">
        <v>426</v>
      </c>
      <c r="BG44" s="30" t="s">
        <v>130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hidden="1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1181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1004</v>
      </c>
      <c r="BC45" s="30" t="s">
        <v>1002</v>
      </c>
      <c r="BD45" s="30" t="s">
        <v>128</v>
      </c>
      <c r="BF45" s="30" t="s">
        <v>426</v>
      </c>
      <c r="BG45" s="30" t="s">
        <v>127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hidden="1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1475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1003</v>
      </c>
      <c r="BC46" s="30" t="s">
        <v>1005</v>
      </c>
      <c r="BD46" s="30" t="s">
        <v>128</v>
      </c>
      <c r="BF46" s="30" t="s">
        <v>427</v>
      </c>
      <c r="BG46" s="30" t="s">
        <v>194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hidden="1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1182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1004</v>
      </c>
      <c r="BC47" s="30" t="s">
        <v>1002</v>
      </c>
      <c r="BD47" s="30" t="s">
        <v>128</v>
      </c>
      <c r="BF47" s="30" t="s">
        <v>426</v>
      </c>
      <c r="BG47" s="30" t="s">
        <v>192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hidden="1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1323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1003</v>
      </c>
      <c r="BC48" s="30" t="s">
        <v>1005</v>
      </c>
      <c r="BD48" s="30" t="s">
        <v>128</v>
      </c>
      <c r="BF48" s="30" t="s">
        <v>427</v>
      </c>
      <c r="BG48" s="30" t="s">
        <v>212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hidden="1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1322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1003</v>
      </c>
      <c r="BC49" s="30" t="s">
        <v>1005</v>
      </c>
      <c r="BD49" s="30" t="s">
        <v>128</v>
      </c>
      <c r="BF49" s="30" t="s">
        <v>427</v>
      </c>
      <c r="BG49" s="30" t="s">
        <v>206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hidden="1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1476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1003</v>
      </c>
      <c r="BC50" s="30" t="s">
        <v>1005</v>
      </c>
      <c r="BD50" s="30" t="s">
        <v>128</v>
      </c>
      <c r="BF50" s="30" t="s">
        <v>427</v>
      </c>
      <c r="BG50" s="30" t="s">
        <v>211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hidden="1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1477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1003</v>
      </c>
      <c r="BC51" s="30" t="s">
        <v>1005</v>
      </c>
      <c r="BD51" s="30" t="s">
        <v>128</v>
      </c>
      <c r="BF51" s="30" t="s">
        <v>427</v>
      </c>
      <c r="BG51" s="30" t="s">
        <v>193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hidden="1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1183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1004</v>
      </c>
      <c r="BC52" s="30" t="s">
        <v>1002</v>
      </c>
      <c r="BD52" s="30" t="s">
        <v>128</v>
      </c>
      <c r="BF52" s="30" t="s">
        <v>426</v>
      </c>
      <c r="BG52" s="30" t="s">
        <v>213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hidden="1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1203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1296</v>
      </c>
      <c r="BC53" s="30" t="s">
        <v>36</v>
      </c>
      <c r="BD53" s="30" t="s">
        <v>37</v>
      </c>
      <c r="BF53" s="30" t="s">
        <v>1092</v>
      </c>
      <c r="BG53" s="30" t="s">
        <v>499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hidden="1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1478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1003</v>
      </c>
      <c r="BC54" s="30" t="s">
        <v>1005</v>
      </c>
      <c r="BD54" s="30" t="s">
        <v>128</v>
      </c>
      <c r="BF54" s="30" t="s">
        <v>427</v>
      </c>
      <c r="BG54" s="30" t="s">
        <v>210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hidden="1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F55" s="31"/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hidden="1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1479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1508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1004</v>
      </c>
      <c r="BC56" s="30" t="s">
        <v>1002</v>
      </c>
      <c r="BD56" s="30" t="s">
        <v>128</v>
      </c>
      <c r="BF56" s="30" t="s">
        <v>426</v>
      </c>
      <c r="BG56" s="30" t="s">
        <v>130</v>
      </c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hidden="1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1480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1508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1004</v>
      </c>
      <c r="BC57" s="30" t="s">
        <v>1002</v>
      </c>
      <c r="BD57" s="30" t="s">
        <v>128</v>
      </c>
      <c r="BF57" s="30" t="s">
        <v>426</v>
      </c>
      <c r="BG57" s="30" t="s">
        <v>127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hidden="1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1481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1508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1004</v>
      </c>
      <c r="BC58" s="30" t="s">
        <v>1002</v>
      </c>
      <c r="BD58" s="30" t="s">
        <v>128</v>
      </c>
      <c r="BF58" s="30" t="s">
        <v>426</v>
      </c>
      <c r="BG58" s="30" t="s">
        <v>192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hidden="1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1482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1508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1003</v>
      </c>
      <c r="BC59" s="30" t="s">
        <v>1005</v>
      </c>
      <c r="BD59" s="30" t="s">
        <v>128</v>
      </c>
      <c r="BF59" s="30" t="s">
        <v>427</v>
      </c>
      <c r="BG59" s="30" t="s">
        <v>212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hidden="1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1483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1508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1003</v>
      </c>
      <c r="BC60" s="30" t="s">
        <v>1005</v>
      </c>
      <c r="BD60" s="30" t="s">
        <v>128</v>
      </c>
      <c r="BF60" s="30" t="s">
        <v>427</v>
      </c>
      <c r="BG60" s="30" t="s">
        <v>194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hidden="1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1484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1508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1003</v>
      </c>
      <c r="BC61" s="30" t="s">
        <v>1005</v>
      </c>
      <c r="BD61" s="30" t="s">
        <v>128</v>
      </c>
      <c r="BF61" s="30" t="s">
        <v>427</v>
      </c>
      <c r="BG61" s="30" t="s">
        <v>206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hidden="1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1485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1508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1003</v>
      </c>
      <c r="BC62" s="30" t="s">
        <v>1005</v>
      </c>
      <c r="BD62" s="30" t="s">
        <v>128</v>
      </c>
      <c r="BF62" s="30" t="s">
        <v>427</v>
      </c>
      <c r="BG62" s="30" t="s">
        <v>211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hidden="1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1486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1508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1003</v>
      </c>
      <c r="BC63" s="30" t="s">
        <v>1005</v>
      </c>
      <c r="BD63" s="30" t="s">
        <v>128</v>
      </c>
      <c r="BF63" s="30" t="s">
        <v>427</v>
      </c>
      <c r="BG63" s="30" t="s">
        <v>193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hidden="1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1487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1508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1004</v>
      </c>
      <c r="BC64" s="30" t="s">
        <v>1002</v>
      </c>
      <c r="BD64" s="30" t="s">
        <v>128</v>
      </c>
      <c r="BF64" s="30" t="s">
        <v>426</v>
      </c>
      <c r="BG64" s="30" t="s">
        <v>213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hidden="1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1184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1004</v>
      </c>
      <c r="BC65" s="30" t="s">
        <v>1002</v>
      </c>
      <c r="BD65" s="30" t="s">
        <v>128</v>
      </c>
      <c r="BF65" s="30" t="s">
        <v>426</v>
      </c>
      <c r="BG65" s="30" t="s">
        <v>130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hidden="1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1185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1004</v>
      </c>
      <c r="BC66" s="30" t="s">
        <v>1002</v>
      </c>
      <c r="BD66" s="30" t="s">
        <v>128</v>
      </c>
      <c r="BF66" s="30" t="s">
        <v>426</v>
      </c>
      <c r="BG66" s="30" t="s">
        <v>127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hidden="1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1186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1004</v>
      </c>
      <c r="BC67" s="30" t="s">
        <v>1002</v>
      </c>
      <c r="BD67" s="30" t="s">
        <v>128</v>
      </c>
      <c r="BF67" s="30" t="s">
        <v>426</v>
      </c>
      <c r="BG67" s="30" t="s">
        <v>192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hidden="1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1321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1003</v>
      </c>
      <c r="BC68" s="30" t="s">
        <v>1005</v>
      </c>
      <c r="BD68" s="30" t="s">
        <v>128</v>
      </c>
      <c r="BF68" s="30" t="s">
        <v>427</v>
      </c>
      <c r="BG68" s="30" t="s">
        <v>212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hidden="1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1320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1003</v>
      </c>
      <c r="BC69" s="30" t="s">
        <v>1005</v>
      </c>
      <c r="BD69" s="30" t="s">
        <v>128</v>
      </c>
      <c r="BF69" s="30" t="s">
        <v>427</v>
      </c>
      <c r="BG69" s="30" t="s">
        <v>206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hidden="1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1187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1004</v>
      </c>
      <c r="BC70" s="30" t="s">
        <v>1002</v>
      </c>
      <c r="BD70" s="30" t="s">
        <v>128</v>
      </c>
      <c r="BF70" s="30" t="s">
        <v>426</v>
      </c>
      <c r="BG70" s="30" t="s">
        <v>213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hidden="1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F71" s="30" t="s">
        <v>1092</v>
      </c>
      <c r="BG71" s="30" t="s">
        <v>38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hidden="1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F72" s="30" t="s">
        <v>1092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hidden="1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F73" s="30" t="s">
        <v>1092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hidden="1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F74" s="30" t="s">
        <v>1092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hidden="1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F75" s="30" t="s">
        <v>1092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hidden="1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F76" s="30" t="s">
        <v>1092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hidden="1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1216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F77" s="30" t="s">
        <v>1092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hidden="1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1216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F78" s="30" t="s">
        <v>1092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hidden="1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1217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F79" s="30" t="s">
        <v>1092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hidden="1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1216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F80" s="30" t="s">
        <v>1092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hidden="1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1216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F81" s="30" t="s">
        <v>1092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hidden="1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F82" s="30" t="s">
        <v>1092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hidden="1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F83" s="30" t="s">
        <v>1092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hidden="1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F84" s="31"/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hidden="1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F85" s="30" t="s">
        <v>1092</v>
      </c>
      <c r="BG85" s="30" t="s">
        <v>38</v>
      </c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hidden="1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F86" s="30" t="s">
        <v>1092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hidden="1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F87" s="31"/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hidden="1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F88" s="30" t="s">
        <v>1092</v>
      </c>
      <c r="BG88" s="30" t="s">
        <v>38</v>
      </c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hidden="1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F89" s="30" t="s">
        <v>1092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hidden="1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F90" s="30" t="s">
        <v>1092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hidden="1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F91" s="30" t="s">
        <v>1092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hidden="1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F92" s="31"/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hidden="1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1520</v>
      </c>
      <c r="F93" s="36" t="str">
        <f>IF(ISBLANK(Table2[[#This Row],[unique_id]]), "", PROPER(SUBSTITUTE(Table2[[#This Row],[unique_id]], "_", " ")))</f>
        <v>Home Started</v>
      </c>
      <c r="G93" s="30" t="s">
        <v>1521</v>
      </c>
      <c r="H93" s="30" t="s">
        <v>311</v>
      </c>
      <c r="I93" s="30" t="s">
        <v>132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J93" s="30" t="str">
        <f>IF(ISBLANK(AI93),  "", _xlfn.CONCAT("haas/entity/sensor/", LOWER(C93), "/", E93, "/config"))</f>
        <v/>
      </c>
      <c r="AK93" s="30" t="str">
        <f>IF(ISBLANK(AI93),  "", _xlfn.CONCAT(LOWER(C93), "/", E93))</f>
        <v/>
      </c>
      <c r="AT93" s="32"/>
      <c r="AU93" s="40"/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G93" s="30" t="s">
        <v>127</v>
      </c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hidden="1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658</v>
      </c>
      <c r="F94" s="36" t="str">
        <f>IF(ISBLANK(Table2[[#This Row],[unique_id]]), "", PROPER(SUBSTITUTE(Table2[[#This Row],[unique_id]], "_", " ")))</f>
        <v>Home Security</v>
      </c>
      <c r="G94" s="30" t="s">
        <v>656</v>
      </c>
      <c r="H94" s="30" t="s">
        <v>311</v>
      </c>
      <c r="I94" s="30" t="s">
        <v>132</v>
      </c>
      <c r="J94" s="30" t="s">
        <v>657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671</v>
      </c>
      <c r="AG94" s="31"/>
      <c r="AH94" s="31"/>
      <c r="AT94" s="4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165</v>
      </c>
      <c r="BI94" s="30" t="s">
        <v>701</v>
      </c>
      <c r="BL94" s="41"/>
      <c r="BM94" s="39"/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hidden="1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445</v>
      </c>
      <c r="F95" s="36" t="str">
        <f>IF(ISBLANK(Table2[[#This Row],[unique_id]]), "", PROPER(SUBSTITUTE(Table2[[#This Row],[unique_id]], "_", " ")))</f>
        <v>Home Movie</v>
      </c>
      <c r="G95" s="30" t="s">
        <v>450</v>
      </c>
      <c r="H95" s="30" t="s">
        <v>311</v>
      </c>
      <c r="I95" s="30" t="s">
        <v>132</v>
      </c>
      <c r="J95" s="30" t="s">
        <v>479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438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701</v>
      </c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hidden="1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309</v>
      </c>
      <c r="F96" s="36" t="str">
        <f>IF(ISBLANK(Table2[[#This Row],[unique_id]]), "", PROPER(SUBSTITUTE(Table2[[#This Row],[unique_id]], "_", " ")))</f>
        <v>Home Sleep</v>
      </c>
      <c r="G96" s="30" t="s">
        <v>284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312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701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hidden="1" customHeight="1" x14ac:dyDescent="0.2">
      <c r="A97" s="30">
        <v>1404</v>
      </c>
      <c r="B97" s="30" t="s">
        <v>26</v>
      </c>
      <c r="C97" s="30" t="s">
        <v>150</v>
      </c>
      <c r="D97" s="30" t="s">
        <v>310</v>
      </c>
      <c r="E97" s="30" t="s">
        <v>437</v>
      </c>
      <c r="F97" s="36" t="str">
        <f>IF(ISBLANK(Table2[[#This Row],[unique_id]]), "", PROPER(SUBSTITUTE(Table2[[#This Row],[unique_id]], "_", " ")))</f>
        <v>Home Reset</v>
      </c>
      <c r="G97" s="30" t="s">
        <v>451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439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701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hidden="1" customHeight="1" x14ac:dyDescent="0.2">
      <c r="A98" s="30">
        <v>1405</v>
      </c>
      <c r="B98" s="30" t="s">
        <v>26</v>
      </c>
      <c r="C98" s="30" t="s">
        <v>675</v>
      </c>
      <c r="D98" s="30" t="s">
        <v>676</v>
      </c>
      <c r="E98" s="30" t="s">
        <v>677</v>
      </c>
      <c r="F98" s="36" t="str">
        <f>IF(ISBLANK(Table2[[#This Row],[unique_id]]), "", PROPER(SUBSTITUTE(Table2[[#This Row],[unique_id]], "_", " ")))</f>
        <v>Home Secure Back Door Off</v>
      </c>
      <c r="G98" s="30" t="s">
        <v>678</v>
      </c>
      <c r="H98" s="30" t="s">
        <v>311</v>
      </c>
      <c r="I98" s="30" t="s">
        <v>132</v>
      </c>
      <c r="K98" s="30" t="s">
        <v>679</v>
      </c>
      <c r="L98" s="30" t="s">
        <v>682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683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hidden="1" customHeight="1" x14ac:dyDescent="0.2">
      <c r="A99" s="30">
        <v>1406</v>
      </c>
      <c r="B99" s="30" t="s">
        <v>26</v>
      </c>
      <c r="C99" s="30" t="s">
        <v>675</v>
      </c>
      <c r="D99" s="30" t="s">
        <v>676</v>
      </c>
      <c r="E99" s="30" t="s">
        <v>684</v>
      </c>
      <c r="F99" s="36" t="str">
        <f>IF(ISBLANK(Table2[[#This Row],[unique_id]]), "", PROPER(SUBSTITUTE(Table2[[#This Row],[unique_id]], "_", " ")))</f>
        <v>Home Secure Front Door Off</v>
      </c>
      <c r="G99" s="30" t="s">
        <v>685</v>
      </c>
      <c r="H99" s="30" t="s">
        <v>311</v>
      </c>
      <c r="I99" s="30" t="s">
        <v>132</v>
      </c>
      <c r="K99" s="30" t="s">
        <v>686</v>
      </c>
      <c r="L99" s="30" t="s">
        <v>682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683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hidden="1" customHeight="1" x14ac:dyDescent="0.2">
      <c r="A100" s="30">
        <v>1407</v>
      </c>
      <c r="B100" s="30" t="s">
        <v>26</v>
      </c>
      <c r="C100" s="30" t="s">
        <v>675</v>
      </c>
      <c r="D100" s="30" t="s">
        <v>676</v>
      </c>
      <c r="E100" s="30" t="s">
        <v>687</v>
      </c>
      <c r="F100" s="36" t="str">
        <f>IF(ISBLANK(Table2[[#This Row],[unique_id]]), "", PROPER(SUBSTITUTE(Table2[[#This Row],[unique_id]], "_", " ")))</f>
        <v>Home Sleep On</v>
      </c>
      <c r="G100" s="30" t="s">
        <v>1492</v>
      </c>
      <c r="H100" s="30" t="s">
        <v>311</v>
      </c>
      <c r="I100" s="30" t="s">
        <v>132</v>
      </c>
      <c r="K100" s="30" t="s">
        <v>689</v>
      </c>
      <c r="L100" s="30" t="s">
        <v>690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312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hidden="1" customHeight="1" x14ac:dyDescent="0.2">
      <c r="A101" s="30">
        <v>1408</v>
      </c>
      <c r="B101" s="30" t="s">
        <v>26</v>
      </c>
      <c r="C101" s="30" t="s">
        <v>675</v>
      </c>
      <c r="D101" s="30" t="s">
        <v>676</v>
      </c>
      <c r="E101" s="30" t="s">
        <v>688</v>
      </c>
      <c r="F101" s="36" t="str">
        <f>IF(ISBLANK(Table2[[#This Row],[unique_id]]), "", PROPER(SUBSTITUTE(Table2[[#This Row],[unique_id]], "_", " ")))</f>
        <v>Home Sleep Off</v>
      </c>
      <c r="G101" s="30" t="s">
        <v>1493</v>
      </c>
      <c r="H101" s="30" t="s">
        <v>311</v>
      </c>
      <c r="I101" s="30" t="s">
        <v>132</v>
      </c>
      <c r="K101" s="30" t="s">
        <v>689</v>
      </c>
      <c r="L101" s="30" t="s">
        <v>682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691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hidden="1" customHeight="1" x14ac:dyDescent="0.2">
      <c r="A102" s="30">
        <v>1409</v>
      </c>
      <c r="B102" s="30" t="s">
        <v>26</v>
      </c>
      <c r="C102" s="30" t="s">
        <v>150</v>
      </c>
      <c r="D102" s="30" t="s">
        <v>310</v>
      </c>
      <c r="E102" s="30" t="s">
        <v>1514</v>
      </c>
      <c r="F102" s="36" t="str">
        <f>IF(ISBLANK(Table2[[#This Row],[unique_id]]), "", PROPER(SUBSTITUTE(Table2[[#This Row],[unique_id]], "_", " ")))</f>
        <v>Edwin Wakeup</v>
      </c>
      <c r="G102" s="30" t="s">
        <v>1512</v>
      </c>
      <c r="H102" s="30" t="s">
        <v>311</v>
      </c>
      <c r="I102" s="30" t="s">
        <v>132</v>
      </c>
      <c r="J102" s="30" t="s">
        <v>1517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G102" s="31"/>
      <c r="AH102" s="31"/>
      <c r="AJ102" s="30" t="str">
        <f>IF(ISBLANK(AI102),  "", _xlfn.CONCAT("haas/entity/sensor/", LOWER(C102), "/", E102, "/config"))</f>
        <v/>
      </c>
      <c r="AK102" s="30" t="str">
        <f>IF(ISBLANK(AI102),  "", _xlfn.CONCAT(LOWER(C102), "/", E102))</f>
        <v/>
      </c>
      <c r="AT102" s="32"/>
      <c r="AU102" s="40"/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G102" s="30" t="s">
        <v>127</v>
      </c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hidden="1" customHeight="1" x14ac:dyDescent="0.2">
      <c r="A103" s="30">
        <v>1410</v>
      </c>
      <c r="B103" s="30" t="s">
        <v>26</v>
      </c>
      <c r="C103" s="30" t="s">
        <v>150</v>
      </c>
      <c r="D103" s="30" t="s">
        <v>310</v>
      </c>
      <c r="E103" s="30" t="s">
        <v>1515</v>
      </c>
      <c r="F103" s="36" t="str">
        <f>IF(ISBLANK(Table2[[#This Row],[unique_id]]), "", PROPER(SUBSTITUTE(Table2[[#This Row],[unique_id]], "_", " ")))</f>
        <v>Edwin Playtime</v>
      </c>
      <c r="G103" s="30" t="s">
        <v>1522</v>
      </c>
      <c r="H103" s="30" t="s">
        <v>311</v>
      </c>
      <c r="I103" s="30" t="s">
        <v>132</v>
      </c>
      <c r="J103" s="30" t="s">
        <v>1518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hidden="1" customHeight="1" x14ac:dyDescent="0.2">
      <c r="A104" s="30">
        <v>1411</v>
      </c>
      <c r="B104" s="30" t="s">
        <v>26</v>
      </c>
      <c r="C104" s="30" t="s">
        <v>150</v>
      </c>
      <c r="D104" s="30" t="s">
        <v>310</v>
      </c>
      <c r="E104" s="30" t="s">
        <v>1516</v>
      </c>
      <c r="F104" s="36" t="str">
        <f>IF(ISBLANK(Table2[[#This Row],[unique_id]]), "", PROPER(SUBSTITUTE(Table2[[#This Row],[unique_id]], "_", " ")))</f>
        <v>Edwin Goodnight</v>
      </c>
      <c r="G104" s="30" t="s">
        <v>1513</v>
      </c>
      <c r="H104" s="30" t="s">
        <v>311</v>
      </c>
      <c r="I104" s="30" t="s">
        <v>132</v>
      </c>
      <c r="J104" s="30" t="s">
        <v>1519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s="55" customFormat="1" ht="16" hidden="1" customHeight="1" x14ac:dyDescent="0.2">
      <c r="A105" s="55">
        <v>1450</v>
      </c>
      <c r="B105" s="55" t="s">
        <v>583</v>
      </c>
      <c r="C105" s="55" t="s">
        <v>817</v>
      </c>
      <c r="D105" s="55" t="s">
        <v>148</v>
      </c>
      <c r="E105" s="56" t="s">
        <v>1527</v>
      </c>
      <c r="F105" s="57" t="str">
        <f>IF(ISBLANK(Table2[[#This Row],[unique_id]]), "", PROPER(SUBSTITUTE(Table2[[#This Row],[unique_id]], "_", " ")))</f>
        <v>Broken Template Kitchen Coffee Machine Plug Proxy</v>
      </c>
      <c r="G105" s="55" t="s">
        <v>135</v>
      </c>
      <c r="H105" s="55" t="s">
        <v>1464</v>
      </c>
      <c r="I105" s="55" t="s">
        <v>132</v>
      </c>
      <c r="O105" s="58" t="s">
        <v>797</v>
      </c>
      <c r="P105" s="55" t="s">
        <v>165</v>
      </c>
      <c r="Q105" s="55" t="s">
        <v>770</v>
      </c>
      <c r="R105" s="55" t="s">
        <v>780</v>
      </c>
      <c r="S105" s="55" t="str">
        <f>Table2[[#This Row],[friendly_name]]</f>
        <v>Coffee Machine</v>
      </c>
      <c r="T105" s="56" t="s">
        <v>1095</v>
      </c>
      <c r="V105" s="58"/>
      <c r="W105" s="58"/>
      <c r="X105" s="58"/>
      <c r="Y105" s="58"/>
      <c r="Z105" s="58"/>
      <c r="AA105" s="58"/>
      <c r="AG105" s="58"/>
      <c r="AH105" s="58"/>
      <c r="AT105" s="59"/>
      <c r="AU105" s="55" t="s">
        <v>134</v>
      </c>
      <c r="AV10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55" t="str">
        <f>IF(ISBLANK(Table2[[#This Row],[device_model]]), "", Table2[[#This Row],[device_suggested_area]])</f>
        <v>Kitchen</v>
      </c>
      <c r="BB105" s="55" t="s">
        <v>135</v>
      </c>
      <c r="BC105" s="60" t="s">
        <v>361</v>
      </c>
      <c r="BD105" s="55" t="s">
        <v>233</v>
      </c>
      <c r="BF105" s="55" t="s">
        <v>362</v>
      </c>
      <c r="BG105" s="55" t="s">
        <v>206</v>
      </c>
      <c r="BN10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hidden="1" customHeight="1" x14ac:dyDescent="0.2">
      <c r="A106" s="55">
        <v>1451</v>
      </c>
      <c r="B106" s="55" t="s">
        <v>583</v>
      </c>
      <c r="C106" s="55" t="s">
        <v>233</v>
      </c>
      <c r="D106" s="55" t="s">
        <v>134</v>
      </c>
      <c r="E106" s="55" t="s">
        <v>1528</v>
      </c>
      <c r="F106" s="57" t="str">
        <f>IF(ISBLANK(Table2[[#This Row],[unique_id]]), "", PROPER(SUBSTITUTE(Table2[[#This Row],[unique_id]], "_", " ")))</f>
        <v>Broken Kitchen Coffee Machine Plug</v>
      </c>
      <c r="G106" s="55" t="s">
        <v>135</v>
      </c>
      <c r="H106" s="55" t="s">
        <v>1464</v>
      </c>
      <c r="I106" s="55" t="s">
        <v>132</v>
      </c>
      <c r="J106" s="55" t="s">
        <v>135</v>
      </c>
      <c r="M106" s="55" t="s">
        <v>257</v>
      </c>
      <c r="O106" s="58" t="s">
        <v>797</v>
      </c>
      <c r="P106" s="55" t="s">
        <v>165</v>
      </c>
      <c r="Q106" s="55" t="s">
        <v>770</v>
      </c>
      <c r="R106" s="55" t="s">
        <v>780</v>
      </c>
      <c r="S106" s="55" t="str">
        <f>Table2[[#This Row],[friendly_name]]</f>
        <v>Coffee Machine</v>
      </c>
      <c r="T106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6" s="58"/>
      <c r="W106" s="58"/>
      <c r="X106" s="58"/>
      <c r="Y106" s="58"/>
      <c r="Z106" s="58"/>
      <c r="AA106" s="58"/>
      <c r="AE106" s="55" t="s">
        <v>247</v>
      </c>
      <c r="AG106" s="58"/>
      <c r="AH106" s="58"/>
      <c r="AT106" s="59"/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55" t="s">
        <v>361</v>
      </c>
      <c r="BD106" s="55" t="s">
        <v>233</v>
      </c>
      <c r="BF106" s="55" t="s">
        <v>362</v>
      </c>
      <c r="BG106" s="55" t="s">
        <v>206</v>
      </c>
      <c r="BJ106" s="55" t="s">
        <v>989</v>
      </c>
      <c r="BK106" s="55" t="s">
        <v>1356</v>
      </c>
      <c r="BL106" s="55" t="s">
        <v>346</v>
      </c>
      <c r="BM106" s="55" t="s">
        <v>1405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7" spans="1:66" ht="16" hidden="1" customHeight="1" x14ac:dyDescent="0.2">
      <c r="A107" s="30">
        <v>1452</v>
      </c>
      <c r="B107" s="30" t="s">
        <v>26</v>
      </c>
      <c r="C107" s="30" t="s">
        <v>817</v>
      </c>
      <c r="D107" s="30" t="s">
        <v>148</v>
      </c>
      <c r="E107" s="37" t="s">
        <v>975</v>
      </c>
      <c r="F107" s="36" t="str">
        <f>IF(ISBLANK(Table2[[#This Row],[unique_id]]), "", PROPER(SUBSTITUTE(Table2[[#This Row],[unique_id]], "_", " ")))</f>
        <v>Template Kitchen Coffee Machine Plug Proxy</v>
      </c>
      <c r="G107" s="30" t="s">
        <v>135</v>
      </c>
      <c r="H107" s="30" t="s">
        <v>1464</v>
      </c>
      <c r="I107" s="30" t="s">
        <v>132</v>
      </c>
      <c r="O107" s="31" t="s">
        <v>797</v>
      </c>
      <c r="P107" s="30" t="s">
        <v>165</v>
      </c>
      <c r="Q107" s="30" t="s">
        <v>770</v>
      </c>
      <c r="R107" s="30" t="s">
        <v>780</v>
      </c>
      <c r="S107" s="30" t="str">
        <f>Table2[[#This Row],[friendly_name]]</f>
        <v>Coffee Machine</v>
      </c>
      <c r="T107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7" s="30"/>
      <c r="V107" s="31"/>
      <c r="W107" s="31"/>
      <c r="X107" s="31"/>
      <c r="Y107" s="31"/>
      <c r="Z107" s="31"/>
      <c r="AA107" s="31"/>
      <c r="AB107" s="30"/>
      <c r="AC107" s="30"/>
      <c r="AG107" s="31"/>
      <c r="AH107" s="31"/>
      <c r="AT107" s="40"/>
      <c r="AU107" s="30" t="s">
        <v>134</v>
      </c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135</v>
      </c>
      <c r="BC107" s="30" t="s">
        <v>360</v>
      </c>
      <c r="BD107" s="30" t="s">
        <v>233</v>
      </c>
      <c r="BF107" s="30" t="s">
        <v>363</v>
      </c>
      <c r="BG107" s="30" t="s">
        <v>206</v>
      </c>
      <c r="BN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6" ht="16" hidden="1" customHeight="1" x14ac:dyDescent="0.2">
      <c r="A108" s="30">
        <v>1453</v>
      </c>
      <c r="B108" s="30" t="s">
        <v>26</v>
      </c>
      <c r="C108" s="30" t="s">
        <v>233</v>
      </c>
      <c r="D108" s="30" t="s">
        <v>134</v>
      </c>
      <c r="E108" s="30" t="s">
        <v>845</v>
      </c>
      <c r="F108" s="36" t="str">
        <f>IF(ISBLANK(Table2[[#This Row],[unique_id]]), "", PROPER(SUBSTITUTE(Table2[[#This Row],[unique_id]], "_", " ")))</f>
        <v>Kitchen Coffee Machine Plug</v>
      </c>
      <c r="G108" s="30" t="s">
        <v>135</v>
      </c>
      <c r="H108" s="30" t="s">
        <v>1464</v>
      </c>
      <c r="I108" s="30" t="s">
        <v>132</v>
      </c>
      <c r="J108" s="30" t="s">
        <v>135</v>
      </c>
      <c r="M108" s="30" t="s">
        <v>257</v>
      </c>
      <c r="O108" s="31" t="s">
        <v>797</v>
      </c>
      <c r="P108" s="30" t="s">
        <v>165</v>
      </c>
      <c r="Q108" s="30" t="s">
        <v>770</v>
      </c>
      <c r="R108" s="30" t="s">
        <v>780</v>
      </c>
      <c r="S108" s="30" t="str">
        <f>Table2[[#This Row],[friendly_name]]</f>
        <v>Coffee Machine</v>
      </c>
      <c r="T108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8" s="30"/>
      <c r="V108" s="31"/>
      <c r="W108" s="31"/>
      <c r="X108" s="31"/>
      <c r="Y108" s="31"/>
      <c r="Z108" s="31"/>
      <c r="AA108" s="31"/>
      <c r="AB108" s="30"/>
      <c r="AC108" s="30"/>
      <c r="AE108" s="30" t="s">
        <v>247</v>
      </c>
      <c r="AG108" s="31"/>
      <c r="AH108" s="31"/>
      <c r="AT108" s="40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J108" s="30" t="s">
        <v>989</v>
      </c>
      <c r="BK108" s="30" t="s">
        <v>1356</v>
      </c>
      <c r="BL108" s="30" t="s">
        <v>354</v>
      </c>
      <c r="BM108" s="30" t="s">
        <v>1416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09" spans="1:66" ht="16" hidden="1" customHeight="1" x14ac:dyDescent="0.2">
      <c r="A109" s="30">
        <v>1500</v>
      </c>
      <c r="B109" s="30" t="s">
        <v>26</v>
      </c>
      <c r="C109" s="30" t="s">
        <v>133</v>
      </c>
      <c r="D109" s="30" t="s">
        <v>129</v>
      </c>
      <c r="E109" s="30" t="s">
        <v>413</v>
      </c>
      <c r="F109" s="36" t="str">
        <f>IF(ISBLANK(Table2[[#This Row],[unique_id]]), "", PROPER(SUBSTITUTE(Table2[[#This Row],[unique_id]], "_", " ")))</f>
        <v>Ada Fan</v>
      </c>
      <c r="G109" s="30" t="s">
        <v>130</v>
      </c>
      <c r="H109" s="30" t="s">
        <v>131</v>
      </c>
      <c r="I109" s="30" t="s">
        <v>132</v>
      </c>
      <c r="J109" s="30" t="s">
        <v>729</v>
      </c>
      <c r="M109" s="30" t="s">
        <v>136</v>
      </c>
      <c r="O109" s="31" t="s">
        <v>797</v>
      </c>
      <c r="P109" s="30" t="s">
        <v>165</v>
      </c>
      <c r="Q109" s="30" t="s">
        <v>769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Ada Fans</v>
      </c>
      <c r="T109" s="37" t="s">
        <v>764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243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Ada</v>
      </c>
      <c r="BB109" s="30" t="s">
        <v>477</v>
      </c>
      <c r="BC109" s="30" t="s">
        <v>371</v>
      </c>
      <c r="BD109" s="30" t="s">
        <v>133</v>
      </c>
      <c r="BF109" s="30" t="s">
        <v>370</v>
      </c>
      <c r="BG109" s="30" t="s">
        <v>130</v>
      </c>
      <c r="BK109" s="30" t="s">
        <v>1356</v>
      </c>
      <c r="BL109" s="30" t="s">
        <v>372</v>
      </c>
      <c r="BM109" s="30" t="s">
        <v>1382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0" spans="1:66" ht="16" hidden="1" customHeight="1" x14ac:dyDescent="0.2">
      <c r="A110" s="30">
        <v>1501</v>
      </c>
      <c r="B110" s="30" t="s">
        <v>26</v>
      </c>
      <c r="C110" s="30" t="s">
        <v>133</v>
      </c>
      <c r="D110" s="30" t="s">
        <v>129</v>
      </c>
      <c r="E110" s="30" t="s">
        <v>414</v>
      </c>
      <c r="F110" s="36" t="str">
        <f>IF(ISBLANK(Table2[[#This Row],[unique_id]]), "", PROPER(SUBSTITUTE(Table2[[#This Row],[unique_id]], "_", " ")))</f>
        <v>Edwin Fan</v>
      </c>
      <c r="G110" s="30" t="s">
        <v>127</v>
      </c>
      <c r="H110" s="30" t="s">
        <v>131</v>
      </c>
      <c r="I110" s="30" t="s">
        <v>132</v>
      </c>
      <c r="J110" s="30" t="s">
        <v>729</v>
      </c>
      <c r="M110" s="30" t="s">
        <v>136</v>
      </c>
      <c r="O110" s="31" t="s">
        <v>797</v>
      </c>
      <c r="P110" s="30" t="s">
        <v>165</v>
      </c>
      <c r="Q110" s="30" t="s">
        <v>769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Edwin Fans</v>
      </c>
      <c r="T110" s="37" t="s">
        <v>764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Edwin</v>
      </c>
      <c r="BB110" s="30" t="s">
        <v>477</v>
      </c>
      <c r="BC110" s="30" t="s">
        <v>371</v>
      </c>
      <c r="BD110" s="30" t="s">
        <v>133</v>
      </c>
      <c r="BF110" s="30" t="s">
        <v>370</v>
      </c>
      <c r="BG110" s="30" t="s">
        <v>127</v>
      </c>
      <c r="BK110" s="30" t="s">
        <v>1356</v>
      </c>
      <c r="BL110" s="30" t="s">
        <v>373</v>
      </c>
      <c r="BM110" s="30" t="s">
        <v>1383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1" spans="1:66" ht="16" hidden="1" customHeight="1" x14ac:dyDescent="0.2">
      <c r="A111" s="30">
        <v>1502</v>
      </c>
      <c r="B111" s="30" t="s">
        <v>26</v>
      </c>
      <c r="C111" s="30" t="s">
        <v>133</v>
      </c>
      <c r="D111" s="30" t="s">
        <v>129</v>
      </c>
      <c r="E111" s="30" t="s">
        <v>415</v>
      </c>
      <c r="F111" s="36" t="str">
        <f>IF(ISBLANK(Table2[[#This Row],[unique_id]]), "", PROPER(SUBSTITUTE(Table2[[#This Row],[unique_id]], "_", " ")))</f>
        <v>Parents Fan</v>
      </c>
      <c r="G111" s="30" t="s">
        <v>192</v>
      </c>
      <c r="H111" s="30" t="s">
        <v>131</v>
      </c>
      <c r="I111" s="30" t="s">
        <v>132</v>
      </c>
      <c r="J111" s="30" t="s">
        <v>477</v>
      </c>
      <c r="M111" s="30" t="s">
        <v>136</v>
      </c>
      <c r="O111" s="31" t="s">
        <v>797</v>
      </c>
      <c r="P111" s="30" t="s">
        <v>165</v>
      </c>
      <c r="Q111" s="30" t="s">
        <v>769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Parents Fans</v>
      </c>
      <c r="T111" s="37" t="s">
        <v>764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Parents</v>
      </c>
      <c r="BB111" s="30" t="s">
        <v>477</v>
      </c>
      <c r="BC111" s="30" t="s">
        <v>371</v>
      </c>
      <c r="BD111" s="30" t="s">
        <v>133</v>
      </c>
      <c r="BF111" s="30" t="s">
        <v>370</v>
      </c>
      <c r="BG111" s="30" t="s">
        <v>192</v>
      </c>
      <c r="BK111" s="30" t="s">
        <v>1356</v>
      </c>
      <c r="BL111" s="30" t="s">
        <v>376</v>
      </c>
      <c r="BM111" s="30" t="s">
        <v>1384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2" spans="1:66" ht="16" hidden="1" customHeight="1" x14ac:dyDescent="0.2">
      <c r="A112" s="30">
        <v>1503</v>
      </c>
      <c r="B112" s="30" t="s">
        <v>26</v>
      </c>
      <c r="C112" s="30" t="s">
        <v>817</v>
      </c>
      <c r="D112" s="30" t="s">
        <v>148</v>
      </c>
      <c r="E112" s="37" t="s">
        <v>930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797</v>
      </c>
      <c r="P112" s="30" t="s">
        <v>165</v>
      </c>
      <c r="Q112" s="30" t="s">
        <v>769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1097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925</v>
      </c>
      <c r="BD112" s="30" t="s">
        <v>1138</v>
      </c>
      <c r="BF112" s="30" t="s">
        <v>897</v>
      </c>
      <c r="BG112" s="30" t="s">
        <v>206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6" ht="16" hidden="1" customHeight="1" x14ac:dyDescent="0.2">
      <c r="A113" s="30">
        <v>1504</v>
      </c>
      <c r="B113" s="30" t="s">
        <v>26</v>
      </c>
      <c r="C113" s="30" t="s">
        <v>702</v>
      </c>
      <c r="D113" s="30" t="s">
        <v>129</v>
      </c>
      <c r="E113" s="30" t="s">
        <v>840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797</v>
      </c>
      <c r="P113" s="30" t="s">
        <v>165</v>
      </c>
      <c r="Q113" s="30" t="s">
        <v>769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1135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907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926</v>
      </c>
      <c r="AO113" s="30" t="s">
        <v>927</v>
      </c>
      <c r="AP113" s="30" t="s">
        <v>916</v>
      </c>
      <c r="AQ113" s="30" t="s">
        <v>917</v>
      </c>
      <c r="AR113" s="30" t="s">
        <v>981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925</v>
      </c>
      <c r="BD113" s="30" t="s">
        <v>1138</v>
      </c>
      <c r="BF113" s="30" t="s">
        <v>897</v>
      </c>
      <c r="BG113" s="30" t="s">
        <v>206</v>
      </c>
      <c r="BK113" s="30" t="s">
        <v>1356</v>
      </c>
      <c r="BL113" s="30" t="s">
        <v>931</v>
      </c>
      <c r="BM113" s="30" t="s">
        <v>1386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6" ht="16" hidden="1" customHeight="1" x14ac:dyDescent="0.2">
      <c r="A114" s="30">
        <v>1505</v>
      </c>
      <c r="B114" s="30" t="s">
        <v>26</v>
      </c>
      <c r="C114" s="30" t="s">
        <v>702</v>
      </c>
      <c r="D114" s="30" t="s">
        <v>27</v>
      </c>
      <c r="E114" s="30" t="s">
        <v>932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908</v>
      </c>
      <c r="AF114" s="30">
        <v>10</v>
      </c>
      <c r="AG114" s="31" t="s">
        <v>34</v>
      </c>
      <c r="AH114" s="31" t="s">
        <v>907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926</v>
      </c>
      <c r="AO114" s="30" t="s">
        <v>927</v>
      </c>
      <c r="AP114" s="30" t="s">
        <v>916</v>
      </c>
      <c r="AQ114" s="30" t="s">
        <v>917</v>
      </c>
      <c r="AR114" s="30" t="s">
        <v>1132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925</v>
      </c>
      <c r="BD114" s="30" t="s">
        <v>1138</v>
      </c>
      <c r="BF114" s="30" t="s">
        <v>897</v>
      </c>
      <c r="BG114" s="30" t="s">
        <v>206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6" ht="16" hidden="1" customHeight="1" x14ac:dyDescent="0.2">
      <c r="A115" s="30">
        <v>1506</v>
      </c>
      <c r="B115" s="30" t="s">
        <v>26</v>
      </c>
      <c r="C115" s="30" t="s">
        <v>702</v>
      </c>
      <c r="D115" s="30" t="s">
        <v>27</v>
      </c>
      <c r="E115" s="30" t="s">
        <v>933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909</v>
      </c>
      <c r="AF115" s="30">
        <v>10</v>
      </c>
      <c r="AG115" s="31" t="s">
        <v>34</v>
      </c>
      <c r="AH115" s="31" t="s">
        <v>907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926</v>
      </c>
      <c r="AO115" s="30" t="s">
        <v>927</v>
      </c>
      <c r="AP115" s="30" t="s">
        <v>916</v>
      </c>
      <c r="AQ115" s="30" t="s">
        <v>917</v>
      </c>
      <c r="AR115" s="30" t="s">
        <v>1133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925</v>
      </c>
      <c r="BD115" s="30" t="s">
        <v>1138</v>
      </c>
      <c r="BF115" s="30" t="s">
        <v>897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hidden="1" customHeight="1" x14ac:dyDescent="0.2">
      <c r="A116" s="30">
        <v>1507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797</v>
      </c>
      <c r="P116" s="30" t="s">
        <v>165</v>
      </c>
      <c r="Q116" s="30" t="s">
        <v>769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764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F116" s="30" t="s">
        <v>370</v>
      </c>
      <c r="BG116" s="30" t="s">
        <v>194</v>
      </c>
      <c r="BK116" s="30" t="s">
        <v>1356</v>
      </c>
      <c r="BL116" s="30" t="s">
        <v>377</v>
      </c>
      <c r="BM116" s="30" t="s">
        <v>1387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6" ht="16" hidden="1" customHeight="1" x14ac:dyDescent="0.2">
      <c r="A117" s="30">
        <v>1508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730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F117" s="31"/>
      <c r="BG117" s="30" t="s">
        <v>358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6" ht="16" hidden="1" customHeight="1" x14ac:dyDescent="0.2">
      <c r="A118" s="30">
        <v>1509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797</v>
      </c>
      <c r="P118" s="30" t="s">
        <v>165</v>
      </c>
      <c r="Q118" s="30" t="s">
        <v>769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764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1029</v>
      </c>
      <c r="BC118" s="30" t="s">
        <v>371</v>
      </c>
      <c r="BD118" s="30" t="s">
        <v>133</v>
      </c>
      <c r="BF118" s="30" t="s">
        <v>370</v>
      </c>
      <c r="BG118" s="30" t="s">
        <v>358</v>
      </c>
      <c r="BK118" s="30" t="s">
        <v>1356</v>
      </c>
      <c r="BL118" s="30" t="s">
        <v>374</v>
      </c>
      <c r="BM118" s="30" t="s">
        <v>1388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6" ht="16" hidden="1" customHeight="1" x14ac:dyDescent="0.2">
      <c r="A119" s="30">
        <v>1510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797</v>
      </c>
      <c r="P119" s="30" t="s">
        <v>165</v>
      </c>
      <c r="Q119" s="30" t="s">
        <v>769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764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1030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1356</v>
      </c>
      <c r="BL119" s="30" t="s">
        <v>375</v>
      </c>
      <c r="BM119" s="39" t="s">
        <v>1389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6" ht="16" hidden="1" customHeight="1" x14ac:dyDescent="0.2">
      <c r="A120" s="30">
        <v>1550</v>
      </c>
      <c r="B120" s="30" t="s">
        <v>26</v>
      </c>
      <c r="C120" s="30" t="s">
        <v>817</v>
      </c>
      <c r="D120" s="30" t="s">
        <v>148</v>
      </c>
      <c r="E120" s="43" t="s">
        <v>816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797</v>
      </c>
      <c r="P120" s="30" t="s">
        <v>165</v>
      </c>
      <c r="Q120" s="30" t="s">
        <v>769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818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4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F120" s="30" t="s">
        <v>470</v>
      </c>
      <c r="BG120" s="30" t="s">
        <v>193</v>
      </c>
      <c r="BI120" s="30" t="s">
        <v>694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6" ht="16" hidden="1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765</v>
      </c>
      <c r="Z121" s="42"/>
      <c r="AA121" s="42"/>
      <c r="AB121" s="30"/>
      <c r="AC121" s="30"/>
      <c r="AE121" s="30" t="s">
        <v>456</v>
      </c>
      <c r="AG121" s="31"/>
      <c r="AH121" s="31"/>
      <c r="AT12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F121" s="30" t="s">
        <v>470</v>
      </c>
      <c r="BG121" s="30" t="s">
        <v>193</v>
      </c>
      <c r="BI121" s="30" t="s">
        <v>694</v>
      </c>
      <c r="BL121" s="30" t="s">
        <v>532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2" spans="1:66" ht="16" hidden="1" customHeight="1" x14ac:dyDescent="0.2">
      <c r="A122" s="30">
        <v>1552</v>
      </c>
      <c r="B122" s="30" t="s">
        <v>26</v>
      </c>
      <c r="C122" s="30" t="s">
        <v>817</v>
      </c>
      <c r="D122" s="30" t="s">
        <v>148</v>
      </c>
      <c r="E122" s="43" t="s">
        <v>815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797</v>
      </c>
      <c r="P122" s="30" t="s">
        <v>165</v>
      </c>
      <c r="Q122" s="30" t="s">
        <v>769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818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4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F122" s="30" t="s">
        <v>470</v>
      </c>
      <c r="BG122" s="30" t="s">
        <v>194</v>
      </c>
      <c r="BI122" s="30" t="s">
        <v>694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6" ht="16" hidden="1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765</v>
      </c>
      <c r="Z123" s="42"/>
      <c r="AA123" s="42"/>
      <c r="AB123" s="30"/>
      <c r="AC123" s="30"/>
      <c r="AE123" s="30" t="s">
        <v>456</v>
      </c>
      <c r="AG123" s="31"/>
      <c r="AH123" s="31"/>
      <c r="AT12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F123" s="30" t="s">
        <v>470</v>
      </c>
      <c r="BG123" s="30" t="s">
        <v>194</v>
      </c>
      <c r="BI123" s="30" t="s">
        <v>694</v>
      </c>
      <c r="BL123" s="30" t="s">
        <v>483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4" spans="1:66" ht="16" hidden="1" customHeight="1" x14ac:dyDescent="0.2">
      <c r="A124" s="30">
        <v>1554</v>
      </c>
      <c r="B124" s="30" t="s">
        <v>26</v>
      </c>
      <c r="C124" s="30" t="s">
        <v>817</v>
      </c>
      <c r="D124" s="30" t="s">
        <v>148</v>
      </c>
      <c r="E124" s="43" t="s">
        <v>1313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797</v>
      </c>
      <c r="P124" s="30" t="s">
        <v>165</v>
      </c>
      <c r="Q124" s="30" t="s">
        <v>769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818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4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F124" s="30" t="s">
        <v>470</v>
      </c>
      <c r="BG124" s="30" t="s">
        <v>192</v>
      </c>
      <c r="BI124" s="30" t="s">
        <v>694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6" ht="16" hidden="1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1314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765</v>
      </c>
      <c r="Z125" s="42"/>
      <c r="AA125" s="42"/>
      <c r="AB125" s="30"/>
      <c r="AC125" s="30"/>
      <c r="AE125" s="30" t="s">
        <v>456</v>
      </c>
      <c r="AG125" s="31"/>
      <c r="AH125" s="31"/>
      <c r="AT12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F125" s="30" t="s">
        <v>470</v>
      </c>
      <c r="BG125" s="30" t="s">
        <v>192</v>
      </c>
      <c r="BI125" s="30" t="s">
        <v>694</v>
      </c>
      <c r="BL125" s="30" t="s">
        <v>1454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6" spans="1:66" ht="16" hidden="1" customHeight="1" x14ac:dyDescent="0.2">
      <c r="A126" s="30">
        <v>1556</v>
      </c>
      <c r="B126" s="30" t="s">
        <v>26</v>
      </c>
      <c r="C126" s="30" t="s">
        <v>817</v>
      </c>
      <c r="D126" s="30" t="s">
        <v>148</v>
      </c>
      <c r="E126" s="43" t="s">
        <v>1312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797</v>
      </c>
      <c r="P126" s="30" t="s">
        <v>165</v>
      </c>
      <c r="Q126" s="30" t="s">
        <v>769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818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4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F126" s="30" t="s">
        <v>470</v>
      </c>
      <c r="BG126" s="30" t="s">
        <v>206</v>
      </c>
      <c r="BI126" s="30" t="s">
        <v>694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6" ht="16" hidden="1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1311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765</v>
      </c>
      <c r="Z127" s="42"/>
      <c r="AA127" s="42"/>
      <c r="AB127" s="30"/>
      <c r="AC127" s="30"/>
      <c r="AE127" s="30" t="s">
        <v>456</v>
      </c>
      <c r="AG127" s="31"/>
      <c r="AH127" s="31"/>
      <c r="AT12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F127" s="30" t="s">
        <v>470</v>
      </c>
      <c r="BG127" s="30" t="s">
        <v>206</v>
      </c>
      <c r="BI127" s="30" t="s">
        <v>694</v>
      </c>
      <c r="BL127" s="30" t="s">
        <v>1315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8" spans="1:66" ht="16" hidden="1" customHeight="1" x14ac:dyDescent="0.2">
      <c r="A128" s="30">
        <v>1558</v>
      </c>
      <c r="B128" s="30" t="s">
        <v>26</v>
      </c>
      <c r="C128" s="30" t="s">
        <v>1443</v>
      </c>
      <c r="E128" s="45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1443</v>
      </c>
      <c r="BA128" s="30" t="str">
        <f>IF(ISBLANK(Table2[[#This Row],[device_model]]), "", Table2[[#This Row],[device_suggested_area]])</f>
        <v>Home</v>
      </c>
      <c r="BB128" s="30" t="s">
        <v>1447</v>
      </c>
      <c r="BC128" s="30" t="s">
        <v>1444</v>
      </c>
      <c r="BD128" s="30" t="s">
        <v>1443</v>
      </c>
      <c r="BF128" s="30" t="s">
        <v>1445</v>
      </c>
      <c r="BG128" s="30" t="s">
        <v>165</v>
      </c>
      <c r="BK128" s="30" t="s">
        <v>1355</v>
      </c>
      <c r="BL128" s="46" t="s">
        <v>1446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9" spans="1:66" ht="16" hidden="1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F129" s="31"/>
      <c r="BM129" s="39"/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hidden="1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731</v>
      </c>
      <c r="M130" s="30" t="s">
        <v>136</v>
      </c>
      <c r="O130" s="31" t="s">
        <v>797</v>
      </c>
      <c r="P130" s="30" t="s">
        <v>165</v>
      </c>
      <c r="Q130" s="30" t="s">
        <v>769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782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F130" s="31"/>
      <c r="BG130" s="30" t="s">
        <v>130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6" ht="16" hidden="1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895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7">
        <v>100</v>
      </c>
      <c r="Y131" s="42" t="s">
        <v>767</v>
      </c>
      <c r="Z131" s="42" t="s">
        <v>983</v>
      </c>
      <c r="AA131" s="42"/>
      <c r="AB131" s="30"/>
      <c r="AC131" s="30"/>
      <c r="AE131" s="30" t="s">
        <v>292</v>
      </c>
      <c r="AG131" s="31"/>
      <c r="AH131" s="31"/>
      <c r="AT13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1558</v>
      </c>
      <c r="BF131" s="30" t="s">
        <v>566</v>
      </c>
      <c r="BG131" s="30" t="s">
        <v>130</v>
      </c>
      <c r="BI131" s="30" t="s">
        <v>694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6" ht="16" hidden="1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934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797</v>
      </c>
      <c r="P132" s="30" t="s">
        <v>165</v>
      </c>
      <c r="Q132" s="30" t="s">
        <v>769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7">
        <v>100</v>
      </c>
      <c r="Y132" s="42" t="s">
        <v>765</v>
      </c>
      <c r="Z132" s="42" t="s">
        <v>983</v>
      </c>
      <c r="AA132" s="42"/>
      <c r="AB132" s="30"/>
      <c r="AC132" s="30"/>
      <c r="AG132" s="31"/>
      <c r="AH132" s="31"/>
      <c r="AT13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1006</v>
      </c>
      <c r="BC132" s="30" t="s">
        <v>569</v>
      </c>
      <c r="BD132" s="30" t="s">
        <v>378</v>
      </c>
      <c r="BE132" s="30" t="s">
        <v>1558</v>
      </c>
      <c r="BF132" s="30" t="s">
        <v>566</v>
      </c>
      <c r="BG132" s="30" t="s">
        <v>130</v>
      </c>
      <c r="BI132" s="30" t="s">
        <v>694</v>
      </c>
      <c r="BL132" s="30" t="s">
        <v>500</v>
      </c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3" spans="1:66" ht="16" hidden="1" customHeight="1" x14ac:dyDescent="0.2">
      <c r="A133" s="30">
        <v>1603</v>
      </c>
      <c r="B133" s="30" t="s">
        <v>26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895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7">
        <v>101</v>
      </c>
      <c r="Y133" s="42" t="s">
        <v>767</v>
      </c>
      <c r="Z133" s="42" t="s">
        <v>983</v>
      </c>
      <c r="AA133" s="42"/>
      <c r="AB133" s="30"/>
      <c r="AC133" s="30"/>
      <c r="AE133" s="30" t="s">
        <v>292</v>
      </c>
      <c r="AG133" s="31"/>
      <c r="AH133" s="31"/>
      <c r="AT13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1558</v>
      </c>
      <c r="BF133" s="30" t="s">
        <v>566</v>
      </c>
      <c r="BG133" s="30" t="s">
        <v>127</v>
      </c>
      <c r="BI133" s="30" t="s">
        <v>694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hidden="1" customHeight="1" x14ac:dyDescent="0.2">
      <c r="A134" s="30">
        <v>1604</v>
      </c>
      <c r="B134" s="30" t="s">
        <v>26</v>
      </c>
      <c r="C134" s="30" t="s">
        <v>378</v>
      </c>
      <c r="D134" s="30" t="s">
        <v>137</v>
      </c>
      <c r="E134" s="30" t="s">
        <v>935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797</v>
      </c>
      <c r="P134" s="30" t="s">
        <v>165</v>
      </c>
      <c r="Q134" s="30" t="s">
        <v>769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7">
        <v>101</v>
      </c>
      <c r="Y134" s="42" t="s">
        <v>765</v>
      </c>
      <c r="Z134" s="42" t="s">
        <v>983</v>
      </c>
      <c r="AA134" s="42"/>
      <c r="AB134" s="30"/>
      <c r="AC134" s="30"/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1006</v>
      </c>
      <c r="BC134" s="30" t="s">
        <v>569</v>
      </c>
      <c r="BD134" s="30" t="s">
        <v>378</v>
      </c>
      <c r="BE134" s="30" t="s">
        <v>1558</v>
      </c>
      <c r="BF134" s="30" t="s">
        <v>566</v>
      </c>
      <c r="BG134" s="30" t="s">
        <v>127</v>
      </c>
      <c r="BI134" s="30" t="s">
        <v>694</v>
      </c>
      <c r="BL134" s="30" t="s">
        <v>525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5" spans="1:66" ht="16" hidden="1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731</v>
      </c>
      <c r="M135" s="30" t="s">
        <v>136</v>
      </c>
      <c r="O135" s="31" t="s">
        <v>797</v>
      </c>
      <c r="P135" s="30" t="s">
        <v>165</v>
      </c>
      <c r="Q135" s="30" t="s">
        <v>769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783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F135" s="31"/>
      <c r="BG135" s="30" t="s">
        <v>127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6" ht="16" hidden="1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892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102</v>
      </c>
      <c r="Y136" s="42" t="s">
        <v>767</v>
      </c>
      <c r="Z136" s="42" t="s">
        <v>1494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1558</v>
      </c>
      <c r="BF136" s="30" t="s">
        <v>492</v>
      </c>
      <c r="BG136" s="30" t="s">
        <v>127</v>
      </c>
      <c r="BI136" s="30" t="s">
        <v>694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hidden="1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936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797</v>
      </c>
      <c r="P137" s="30" t="s">
        <v>165</v>
      </c>
      <c r="Q137" s="30" t="s">
        <v>769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102</v>
      </c>
      <c r="Y137" s="42" t="s">
        <v>765</v>
      </c>
      <c r="Z137" s="42" t="s">
        <v>1494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1007</v>
      </c>
      <c r="BC137" s="30" t="s">
        <v>491</v>
      </c>
      <c r="BD137" s="30" t="s">
        <v>378</v>
      </c>
      <c r="BE137" s="30" t="s">
        <v>1558</v>
      </c>
      <c r="BF137" s="30" t="s">
        <v>492</v>
      </c>
      <c r="BG137" s="30" t="s">
        <v>127</v>
      </c>
      <c r="BI137" s="30" t="s">
        <v>694</v>
      </c>
      <c r="BL137" s="30" t="s">
        <v>501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8" spans="1:66" ht="16" hidden="1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733</v>
      </c>
      <c r="K138" s="30" t="s">
        <v>928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7">
        <v>103</v>
      </c>
      <c r="Y138" s="42" t="s">
        <v>767</v>
      </c>
      <c r="Z138" s="42" t="s">
        <v>984</v>
      </c>
      <c r="AA138" s="42"/>
      <c r="AB138" s="30"/>
      <c r="AC138" s="30"/>
      <c r="AE138" s="30" t="s">
        <v>292</v>
      </c>
      <c r="AG138" s="31"/>
      <c r="AH138" s="31"/>
      <c r="AT13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1008</v>
      </c>
      <c r="BC138" s="30" t="s">
        <v>491</v>
      </c>
      <c r="BD138" s="30" t="s">
        <v>378</v>
      </c>
      <c r="BE138" s="30" t="s">
        <v>1558</v>
      </c>
      <c r="BF138" s="30" t="s">
        <v>492</v>
      </c>
      <c r="BG138" s="30" t="s">
        <v>407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hidden="1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937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797</v>
      </c>
      <c r="P139" s="30" t="s">
        <v>165</v>
      </c>
      <c r="Q139" s="30" t="s">
        <v>769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7">
        <v>103</v>
      </c>
      <c r="Y139" s="42" t="s">
        <v>765</v>
      </c>
      <c r="Z139" s="42" t="s">
        <v>984</v>
      </c>
      <c r="AA139" s="42"/>
      <c r="AB139" s="30"/>
      <c r="AC139" s="30"/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1009</v>
      </c>
      <c r="BC139" s="30" t="s">
        <v>491</v>
      </c>
      <c r="BD139" s="30" t="s">
        <v>378</v>
      </c>
      <c r="BE139" s="30" t="s">
        <v>1558</v>
      </c>
      <c r="BF139" s="30" t="s">
        <v>492</v>
      </c>
      <c r="BG139" s="30" t="s">
        <v>407</v>
      </c>
      <c r="BL139" s="30" t="s">
        <v>502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0" spans="1:66" ht="16" hidden="1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938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797</v>
      </c>
      <c r="P140" s="30" t="s">
        <v>165</v>
      </c>
      <c r="Q140" s="30" t="s">
        <v>769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7">
        <v>103</v>
      </c>
      <c r="Y140" s="42" t="s">
        <v>765</v>
      </c>
      <c r="Z140" s="42" t="s">
        <v>984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1010</v>
      </c>
      <c r="BC140" s="30" t="s">
        <v>491</v>
      </c>
      <c r="BD140" s="30" t="s">
        <v>378</v>
      </c>
      <c r="BE140" s="30" t="s">
        <v>1558</v>
      </c>
      <c r="BF140" s="30" t="s">
        <v>492</v>
      </c>
      <c r="BG140" s="30" t="s">
        <v>407</v>
      </c>
      <c r="BL140" s="30" t="s">
        <v>503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1" spans="1:66" ht="16" hidden="1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939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797</v>
      </c>
      <c r="P141" s="30" t="s">
        <v>165</v>
      </c>
      <c r="Q141" s="30" t="s">
        <v>769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7">
        <v>103</v>
      </c>
      <c r="Y141" s="42" t="s">
        <v>765</v>
      </c>
      <c r="Z141" s="42" t="s">
        <v>984</v>
      </c>
      <c r="AA141" s="42"/>
      <c r="AB141" s="30"/>
      <c r="AC141" s="30"/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1011</v>
      </c>
      <c r="BC141" s="30" t="s">
        <v>491</v>
      </c>
      <c r="BD141" s="30" t="s">
        <v>378</v>
      </c>
      <c r="BE141" s="30" t="s">
        <v>1558</v>
      </c>
      <c r="BF141" s="30" t="s">
        <v>492</v>
      </c>
      <c r="BG141" s="30" t="s">
        <v>407</v>
      </c>
      <c r="BL141" s="30" t="s">
        <v>504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2" spans="1:66" ht="16" hidden="1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940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797</v>
      </c>
      <c r="P142" s="30" t="s">
        <v>165</v>
      </c>
      <c r="Q142" s="30" t="s">
        <v>769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765</v>
      </c>
      <c r="Z142" s="42" t="s">
        <v>984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1012</v>
      </c>
      <c r="BC142" s="30" t="s">
        <v>491</v>
      </c>
      <c r="BD142" s="30" t="s">
        <v>378</v>
      </c>
      <c r="BE142" s="30" t="s">
        <v>1558</v>
      </c>
      <c r="BF142" s="30" t="s">
        <v>492</v>
      </c>
      <c r="BG142" s="30" t="s">
        <v>407</v>
      </c>
      <c r="BL142" s="30" t="s">
        <v>505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3" spans="1:66" ht="16" hidden="1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863</v>
      </c>
      <c r="F143" s="36" t="str">
        <f>IF(ISBLANK(Table2[[#This Row],[unique_id]]), "", PROPER(SUBSTITUTE(Table2[[#This Row],[unique_id]], "_", " ")))</f>
        <v>Hallway Sconces</v>
      </c>
      <c r="G143" s="30" t="s">
        <v>865</v>
      </c>
      <c r="H143" s="30" t="s">
        <v>139</v>
      </c>
      <c r="I143" s="30" t="s">
        <v>132</v>
      </c>
      <c r="J143" s="30" t="s">
        <v>855</v>
      </c>
      <c r="K143" s="30" t="s">
        <v>928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7">
        <v>120</v>
      </c>
      <c r="Y143" s="42" t="s">
        <v>767</v>
      </c>
      <c r="Z143" s="31" t="s">
        <v>985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855</v>
      </c>
      <c r="BC143" s="30" t="s">
        <v>858</v>
      </c>
      <c r="BD143" s="30" t="s">
        <v>454</v>
      </c>
      <c r="BF143" s="30" t="s">
        <v>856</v>
      </c>
      <c r="BG143" s="30" t="s">
        <v>407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6" ht="16" hidden="1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864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797</v>
      </c>
      <c r="P144" s="30" t="s">
        <v>165</v>
      </c>
      <c r="Q144" s="30" t="s">
        <v>769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120</v>
      </c>
      <c r="Y144" s="42" t="s">
        <v>765</v>
      </c>
      <c r="Z144" s="31" t="s">
        <v>985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995</v>
      </c>
      <c r="BC144" s="30" t="s">
        <v>858</v>
      </c>
      <c r="BD144" s="30" t="s">
        <v>454</v>
      </c>
      <c r="BF144" s="30" t="s">
        <v>856</v>
      </c>
      <c r="BG144" s="30" t="s">
        <v>407</v>
      </c>
      <c r="BL144" s="30" t="s">
        <v>866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5" spans="1:66" ht="16" hidden="1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1290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797</v>
      </c>
      <c r="P145" s="30" t="s">
        <v>165</v>
      </c>
      <c r="Q145" s="30" t="s">
        <v>769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120</v>
      </c>
      <c r="Y145" s="42" t="s">
        <v>765</v>
      </c>
      <c r="Z145" s="31" t="s">
        <v>985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996</v>
      </c>
      <c r="BC145" s="30" t="s">
        <v>858</v>
      </c>
      <c r="BD145" s="30" t="s">
        <v>454</v>
      </c>
      <c r="BF145" s="30" t="s">
        <v>856</v>
      </c>
      <c r="BG145" s="30" t="s">
        <v>407</v>
      </c>
      <c r="BL145" s="30" t="s">
        <v>867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6" spans="1:66" ht="16" hidden="1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733</v>
      </c>
      <c r="K146" s="30" t="s">
        <v>891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104</v>
      </c>
      <c r="Y146" s="42" t="s">
        <v>767</v>
      </c>
      <c r="Z146" s="42" t="s">
        <v>983</v>
      </c>
      <c r="AA146" s="42"/>
      <c r="AB146" s="30"/>
      <c r="AC146" s="30"/>
      <c r="AE146" s="30" t="s">
        <v>292</v>
      </c>
      <c r="AG146" s="31"/>
      <c r="AH146" s="31"/>
      <c r="AT14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1008</v>
      </c>
      <c r="BC146" s="30" t="s">
        <v>491</v>
      </c>
      <c r="BD146" s="30" t="s">
        <v>378</v>
      </c>
      <c r="BE146" s="30" t="s">
        <v>1558</v>
      </c>
      <c r="BF146" s="30" t="s">
        <v>492</v>
      </c>
      <c r="BG146" s="30" t="s">
        <v>193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hidden="1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941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797</v>
      </c>
      <c r="P147" s="30" t="s">
        <v>165</v>
      </c>
      <c r="Q147" s="30" t="s">
        <v>769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7">
        <v>104</v>
      </c>
      <c r="Y147" s="42" t="s">
        <v>765</v>
      </c>
      <c r="Z147" s="42" t="s">
        <v>983</v>
      </c>
      <c r="AA147" s="42"/>
      <c r="AB147" s="30"/>
      <c r="AC147" s="30"/>
      <c r="AG147" s="31"/>
      <c r="AH147" s="31"/>
      <c r="AT14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1009</v>
      </c>
      <c r="BC147" s="30" t="s">
        <v>491</v>
      </c>
      <c r="BD147" s="30" t="s">
        <v>378</v>
      </c>
      <c r="BE147" s="30" t="s">
        <v>1558</v>
      </c>
      <c r="BF147" s="30" t="s">
        <v>492</v>
      </c>
      <c r="BG147" s="30" t="s">
        <v>193</v>
      </c>
      <c r="BL147" s="30" t="s">
        <v>506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8" spans="1:66" ht="16" hidden="1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942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797</v>
      </c>
      <c r="P148" s="30" t="s">
        <v>165</v>
      </c>
      <c r="Q148" s="30" t="s">
        <v>769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7">
        <v>104</v>
      </c>
      <c r="Y148" s="42" t="s">
        <v>765</v>
      </c>
      <c r="Z148" s="42" t="s">
        <v>983</v>
      </c>
      <c r="AA148" s="42"/>
      <c r="AB148" s="30"/>
      <c r="AC148" s="30"/>
      <c r="AG148" s="31"/>
      <c r="AH148" s="31"/>
      <c r="AT14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1010</v>
      </c>
      <c r="BC148" s="30" t="s">
        <v>491</v>
      </c>
      <c r="BD148" s="30" t="s">
        <v>378</v>
      </c>
      <c r="BE148" s="30" t="s">
        <v>1558</v>
      </c>
      <c r="BF148" s="30" t="s">
        <v>492</v>
      </c>
      <c r="BG148" s="30" t="s">
        <v>193</v>
      </c>
      <c r="BL148" s="30" t="s">
        <v>507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9" spans="1:66" ht="16" hidden="1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943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797</v>
      </c>
      <c r="P149" s="30" t="s">
        <v>165</v>
      </c>
      <c r="Q149" s="30" t="s">
        <v>769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7">
        <v>104</v>
      </c>
      <c r="Y149" s="42" t="s">
        <v>765</v>
      </c>
      <c r="Z149" s="42" t="s">
        <v>983</v>
      </c>
      <c r="AA149" s="42"/>
      <c r="AB149" s="30"/>
      <c r="AC149" s="30"/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1011</v>
      </c>
      <c r="BC149" s="30" t="s">
        <v>491</v>
      </c>
      <c r="BD149" s="30" t="s">
        <v>378</v>
      </c>
      <c r="BE149" s="30" t="s">
        <v>1558</v>
      </c>
      <c r="BF149" s="30" t="s">
        <v>492</v>
      </c>
      <c r="BG149" s="30" t="s">
        <v>193</v>
      </c>
      <c r="BL149" s="30" t="s">
        <v>508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0" spans="1:66" ht="16" hidden="1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944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797</v>
      </c>
      <c r="P150" s="30" t="s">
        <v>165</v>
      </c>
      <c r="Q150" s="30" t="s">
        <v>769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765</v>
      </c>
      <c r="Z150" s="42" t="s">
        <v>983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1012</v>
      </c>
      <c r="BC150" s="30" t="s">
        <v>491</v>
      </c>
      <c r="BD150" s="30" t="s">
        <v>378</v>
      </c>
      <c r="BE150" s="30" t="s">
        <v>1558</v>
      </c>
      <c r="BF150" s="30" t="s">
        <v>492</v>
      </c>
      <c r="BG150" s="30" t="s">
        <v>193</v>
      </c>
      <c r="BL150" s="30" t="s">
        <v>509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1" spans="1:66" ht="16" hidden="1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945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797</v>
      </c>
      <c r="P151" s="30" t="s">
        <v>165</v>
      </c>
      <c r="Q151" s="30" t="s">
        <v>769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765</v>
      </c>
      <c r="Z151" s="42" t="s">
        <v>983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1013</v>
      </c>
      <c r="BC151" s="30" t="s">
        <v>491</v>
      </c>
      <c r="BD151" s="30" t="s">
        <v>378</v>
      </c>
      <c r="BE151" s="30" t="s">
        <v>1558</v>
      </c>
      <c r="BF151" s="30" t="s">
        <v>492</v>
      </c>
      <c r="BG151" s="30" t="s">
        <v>193</v>
      </c>
      <c r="BL151" s="30" t="s">
        <v>510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2" spans="1:66" ht="16" hidden="1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946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797</v>
      </c>
      <c r="P152" s="30" t="s">
        <v>165</v>
      </c>
      <c r="Q152" s="30" t="s">
        <v>769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765</v>
      </c>
      <c r="Z152" s="42" t="s">
        <v>983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1014</v>
      </c>
      <c r="BC152" s="30" t="s">
        <v>491</v>
      </c>
      <c r="BD152" s="30" t="s">
        <v>378</v>
      </c>
      <c r="BE152" s="30" t="s">
        <v>1558</v>
      </c>
      <c r="BF152" s="30" t="s">
        <v>492</v>
      </c>
      <c r="BG152" s="30" t="s">
        <v>193</v>
      </c>
      <c r="BL152" s="30" t="s">
        <v>511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3" spans="1:66" ht="16" hidden="1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733</v>
      </c>
      <c r="K153" s="30" t="s">
        <v>891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7">
        <v>105</v>
      </c>
      <c r="Y153" s="42" t="s">
        <v>767</v>
      </c>
      <c r="Z153" s="42" t="s">
        <v>983</v>
      </c>
      <c r="AA153" s="42"/>
      <c r="AB153" s="30"/>
      <c r="AC153" s="30"/>
      <c r="AE153" s="30" t="s">
        <v>292</v>
      </c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1008</v>
      </c>
      <c r="BC153" s="30" t="s">
        <v>491</v>
      </c>
      <c r="BD153" s="30" t="s">
        <v>378</v>
      </c>
      <c r="BE153" s="30" t="s">
        <v>1558</v>
      </c>
      <c r="BF153" s="30" t="s">
        <v>492</v>
      </c>
      <c r="BG153" s="30" t="s">
        <v>194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6" ht="16" hidden="1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947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797</v>
      </c>
      <c r="P154" s="30" t="s">
        <v>165</v>
      </c>
      <c r="Q154" s="30" t="s">
        <v>769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7">
        <v>105</v>
      </c>
      <c r="Y154" s="42" t="s">
        <v>765</v>
      </c>
      <c r="Z154" s="42" t="s">
        <v>983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1009</v>
      </c>
      <c r="BC154" s="30" t="s">
        <v>491</v>
      </c>
      <c r="BD154" s="30" t="s">
        <v>378</v>
      </c>
      <c r="BE154" s="30" t="s">
        <v>1558</v>
      </c>
      <c r="BF154" s="30" t="s">
        <v>492</v>
      </c>
      <c r="BG154" s="30" t="s">
        <v>194</v>
      </c>
      <c r="BL154" s="30" t="s">
        <v>512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5" spans="1:66" ht="16" hidden="1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948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797</v>
      </c>
      <c r="P155" s="30" t="s">
        <v>165</v>
      </c>
      <c r="Q155" s="30" t="s">
        <v>769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7">
        <v>105</v>
      </c>
      <c r="Y155" s="42" t="s">
        <v>765</v>
      </c>
      <c r="Z155" s="42" t="s">
        <v>983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1010</v>
      </c>
      <c r="BC155" s="30" t="s">
        <v>491</v>
      </c>
      <c r="BD155" s="30" t="s">
        <v>378</v>
      </c>
      <c r="BE155" s="30" t="s">
        <v>1558</v>
      </c>
      <c r="BF155" s="30" t="s">
        <v>492</v>
      </c>
      <c r="BG155" s="30" t="s">
        <v>194</v>
      </c>
      <c r="BL155" s="30" t="s">
        <v>513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6" spans="1:66" ht="16" hidden="1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949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797</v>
      </c>
      <c r="P156" s="30" t="s">
        <v>165</v>
      </c>
      <c r="Q156" s="30" t="s">
        <v>769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7">
        <v>105</v>
      </c>
      <c r="Y156" s="42" t="s">
        <v>765</v>
      </c>
      <c r="Z156" s="42" t="s">
        <v>983</v>
      </c>
      <c r="AA156" s="42"/>
      <c r="AB156" s="30"/>
      <c r="AC156" s="30"/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1011</v>
      </c>
      <c r="BC156" s="30" t="s">
        <v>491</v>
      </c>
      <c r="BD156" s="30" t="s">
        <v>378</v>
      </c>
      <c r="BE156" s="30" t="s">
        <v>1558</v>
      </c>
      <c r="BF156" s="30" t="s">
        <v>492</v>
      </c>
      <c r="BG156" s="30" t="s">
        <v>194</v>
      </c>
      <c r="BL156" s="30" t="s">
        <v>514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7" spans="1:66" ht="16" hidden="1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734</v>
      </c>
      <c r="M157" s="30" t="s">
        <v>136</v>
      </c>
      <c r="O157" s="31" t="s">
        <v>797</v>
      </c>
      <c r="P157" s="30" t="s">
        <v>165</v>
      </c>
      <c r="Q157" s="30" t="s">
        <v>769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784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F157" s="31"/>
      <c r="BG157" s="30" t="s">
        <v>194</v>
      </c>
      <c r="BI157" s="30" t="s">
        <v>694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6" ht="16" hidden="1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895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7">
        <v>114</v>
      </c>
      <c r="Y158" s="42" t="s">
        <v>767</v>
      </c>
      <c r="Z158" s="42" t="s">
        <v>983</v>
      </c>
      <c r="AA158" s="42"/>
      <c r="AB158" s="30"/>
      <c r="AC158" s="30"/>
      <c r="AE158" s="30" t="s">
        <v>292</v>
      </c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1558</v>
      </c>
      <c r="BF158" s="30" t="s">
        <v>492</v>
      </c>
      <c r="BG158" s="30" t="s">
        <v>194</v>
      </c>
      <c r="BI158" s="30" t="s">
        <v>694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6" ht="16" hidden="1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950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797</v>
      </c>
      <c r="P159" s="30" t="s">
        <v>165</v>
      </c>
      <c r="Q159" s="30" t="s">
        <v>769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114</v>
      </c>
      <c r="Y159" s="42" t="s">
        <v>765</v>
      </c>
      <c r="Z159" s="42" t="s">
        <v>1494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1006</v>
      </c>
      <c r="BC159" s="30" t="s">
        <v>491</v>
      </c>
      <c r="BD159" s="30" t="s">
        <v>378</v>
      </c>
      <c r="BE159" s="30" t="s">
        <v>1558</v>
      </c>
      <c r="BF159" s="30" t="s">
        <v>492</v>
      </c>
      <c r="BG159" s="30" t="s">
        <v>194</v>
      </c>
      <c r="BI159" s="30" t="s">
        <v>694</v>
      </c>
      <c r="BL159" s="30" t="s">
        <v>561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0" spans="1:66" ht="16" hidden="1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733</v>
      </c>
      <c r="K160" s="30" t="s">
        <v>894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7">
        <v>106</v>
      </c>
      <c r="Y160" s="42" t="s">
        <v>767</v>
      </c>
      <c r="Z160" s="42" t="s">
        <v>984</v>
      </c>
      <c r="AA160" s="42"/>
      <c r="AB160" s="30"/>
      <c r="AC160" s="30"/>
      <c r="AE160" s="30" t="s">
        <v>292</v>
      </c>
      <c r="AG160" s="31"/>
      <c r="AH160" s="31"/>
      <c r="AT16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1008</v>
      </c>
      <c r="BC160" s="30" t="s">
        <v>491</v>
      </c>
      <c r="BD160" s="30" t="s">
        <v>378</v>
      </c>
      <c r="BE160" s="30" t="s">
        <v>1558</v>
      </c>
      <c r="BF160" s="30" t="s">
        <v>492</v>
      </c>
      <c r="BG160" s="30" t="s">
        <v>192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hidden="1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951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797</v>
      </c>
      <c r="P161" s="30" t="s">
        <v>165</v>
      </c>
      <c r="Q161" s="30" t="s">
        <v>769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7">
        <v>106</v>
      </c>
      <c r="Y161" s="42" t="s">
        <v>765</v>
      </c>
      <c r="Z161" s="42" t="s">
        <v>984</v>
      </c>
      <c r="AA161" s="42"/>
      <c r="AB161" s="30"/>
      <c r="AC161" s="30"/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1009</v>
      </c>
      <c r="BC161" s="30" t="s">
        <v>491</v>
      </c>
      <c r="BD161" s="30" t="s">
        <v>378</v>
      </c>
      <c r="BE161" s="30" t="s">
        <v>1558</v>
      </c>
      <c r="BF161" s="30" t="s">
        <v>492</v>
      </c>
      <c r="BG161" s="30" t="s">
        <v>192</v>
      </c>
      <c r="BL161" s="30" t="s">
        <v>490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2" spans="1:66" ht="16" hidden="1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952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797</v>
      </c>
      <c r="P162" s="30" t="s">
        <v>165</v>
      </c>
      <c r="Q162" s="30" t="s">
        <v>769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7">
        <v>106</v>
      </c>
      <c r="Y162" s="42" t="s">
        <v>765</v>
      </c>
      <c r="Z162" s="42" t="s">
        <v>984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1010</v>
      </c>
      <c r="BC162" s="30" t="s">
        <v>491</v>
      </c>
      <c r="BD162" s="30" t="s">
        <v>378</v>
      </c>
      <c r="BE162" s="30" t="s">
        <v>1558</v>
      </c>
      <c r="BF162" s="30" t="s">
        <v>492</v>
      </c>
      <c r="BG162" s="30" t="s">
        <v>192</v>
      </c>
      <c r="BL162" s="30" t="s">
        <v>497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3" spans="1:66" ht="16" hidden="1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953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797</v>
      </c>
      <c r="P163" s="30" t="s">
        <v>165</v>
      </c>
      <c r="Q163" s="30" t="s">
        <v>769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7">
        <v>106</v>
      </c>
      <c r="Y163" s="42" t="s">
        <v>765</v>
      </c>
      <c r="Z163" s="42" t="s">
        <v>984</v>
      </c>
      <c r="AA163" s="42"/>
      <c r="AB163" s="30"/>
      <c r="AC163" s="30"/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1011</v>
      </c>
      <c r="BC163" s="30" t="s">
        <v>491</v>
      </c>
      <c r="BD163" s="30" t="s">
        <v>378</v>
      </c>
      <c r="BE163" s="30" t="s">
        <v>1558</v>
      </c>
      <c r="BF163" s="30" t="s">
        <v>492</v>
      </c>
      <c r="BG163" s="30" t="s">
        <v>192</v>
      </c>
      <c r="BL163" s="30" t="s">
        <v>498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4" spans="1:66" ht="16" hidden="1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876</v>
      </c>
      <c r="F164" s="36" t="str">
        <f>IF(ISBLANK(Table2[[#This Row],[unique_id]]), "", PROPER(SUBSTITUTE(Table2[[#This Row],[unique_id]], "_", " ")))</f>
        <v>Parents Jane Bedside</v>
      </c>
      <c r="G164" s="30" t="s">
        <v>874</v>
      </c>
      <c r="H164" s="30" t="s">
        <v>139</v>
      </c>
      <c r="I164" s="30" t="s">
        <v>132</v>
      </c>
      <c r="J164" s="30" t="s">
        <v>889</v>
      </c>
      <c r="K164" s="30" t="s">
        <v>893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7">
        <v>119</v>
      </c>
      <c r="Y164" s="42" t="s">
        <v>767</v>
      </c>
      <c r="Z164" s="31" t="s">
        <v>985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874</v>
      </c>
      <c r="BC164" s="30" t="s">
        <v>858</v>
      </c>
      <c r="BD164" s="30" t="s">
        <v>454</v>
      </c>
      <c r="BF164" s="30" t="s">
        <v>856</v>
      </c>
      <c r="BG164" s="30" t="s">
        <v>192</v>
      </c>
      <c r="BI164" s="30" t="s">
        <v>694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6" ht="16" hidden="1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877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797</v>
      </c>
      <c r="P165" s="30" t="s">
        <v>165</v>
      </c>
      <c r="Q165" s="30" t="s">
        <v>769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119</v>
      </c>
      <c r="Y165" s="42" t="s">
        <v>765</v>
      </c>
      <c r="Z165" s="31" t="s">
        <v>985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997</v>
      </c>
      <c r="BC165" s="30" t="s">
        <v>858</v>
      </c>
      <c r="BD165" s="30" t="s">
        <v>454</v>
      </c>
      <c r="BF165" s="30" t="s">
        <v>856</v>
      </c>
      <c r="BG165" s="30" t="s">
        <v>192</v>
      </c>
      <c r="BI165" s="30" t="s">
        <v>694</v>
      </c>
      <c r="BL165" s="30" t="s">
        <v>862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6" spans="1:66" ht="16" hidden="1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878</v>
      </c>
      <c r="F166" s="36" t="str">
        <f>IF(ISBLANK(Table2[[#This Row],[unique_id]]), "", PROPER(SUBSTITUTE(Table2[[#This Row],[unique_id]], "_", " ")))</f>
        <v>Parents Graham Bedside</v>
      </c>
      <c r="G166" s="30" t="s">
        <v>875</v>
      </c>
      <c r="H166" s="30" t="s">
        <v>139</v>
      </c>
      <c r="I166" s="30" t="s">
        <v>132</v>
      </c>
      <c r="J166" s="30" t="s">
        <v>890</v>
      </c>
      <c r="K166" s="30" t="s">
        <v>893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7">
        <v>122</v>
      </c>
      <c r="Y166" s="42" t="s">
        <v>767</v>
      </c>
      <c r="Z166" s="31" t="s">
        <v>985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875</v>
      </c>
      <c r="BC166" s="30" t="s">
        <v>858</v>
      </c>
      <c r="BD166" s="30" t="s">
        <v>454</v>
      </c>
      <c r="BF166" s="30" t="s">
        <v>856</v>
      </c>
      <c r="BG166" s="30" t="s">
        <v>192</v>
      </c>
      <c r="BI166" s="30" t="s">
        <v>694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6" ht="16" hidden="1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879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797</v>
      </c>
      <c r="P167" s="30" t="s">
        <v>165</v>
      </c>
      <c r="Q167" s="30" t="s">
        <v>769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7">
        <v>122</v>
      </c>
      <c r="Y167" s="42" t="s">
        <v>765</v>
      </c>
      <c r="Z167" s="31" t="s">
        <v>985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998</v>
      </c>
      <c r="BC167" s="30" t="s">
        <v>858</v>
      </c>
      <c r="BD167" s="30" t="s">
        <v>454</v>
      </c>
      <c r="BF167" s="30" t="s">
        <v>856</v>
      </c>
      <c r="BG167" s="30" t="s">
        <v>192</v>
      </c>
      <c r="BI167" s="30" t="s">
        <v>694</v>
      </c>
      <c r="BL167" s="30" t="s">
        <v>861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8" spans="1:66" ht="16" hidden="1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750</v>
      </c>
      <c r="F168" s="36" t="str">
        <f>IF(ISBLANK(Table2[[#This Row],[unique_id]]), "", PROPER(SUBSTITUTE(Table2[[#This Row],[unique_id]], "_", " ")))</f>
        <v>Study Lamp</v>
      </c>
      <c r="G168" s="30" t="s">
        <v>751</v>
      </c>
      <c r="H168" s="30" t="s">
        <v>139</v>
      </c>
      <c r="I168" s="30" t="s">
        <v>132</v>
      </c>
      <c r="J168" s="30" t="s">
        <v>527</v>
      </c>
      <c r="K168" s="30" t="s">
        <v>895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7">
        <v>117</v>
      </c>
      <c r="Y168" s="42" t="s">
        <v>767</v>
      </c>
      <c r="Z168" s="42" t="s">
        <v>983</v>
      </c>
      <c r="AA168" s="42"/>
      <c r="AB168" s="30"/>
      <c r="AC168" s="30"/>
      <c r="AE168" s="30" t="s">
        <v>292</v>
      </c>
      <c r="AG168" s="31"/>
      <c r="AH168" s="31"/>
      <c r="AT16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1558</v>
      </c>
      <c r="BF168" s="30" t="s">
        <v>492</v>
      </c>
      <c r="BG168" s="30" t="s">
        <v>357</v>
      </c>
      <c r="BI168" s="30" t="s">
        <v>694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6" ht="16" hidden="1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954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797</v>
      </c>
      <c r="P169" s="30" t="s">
        <v>165</v>
      </c>
      <c r="Q169" s="30" t="s">
        <v>769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7">
        <v>117</v>
      </c>
      <c r="Y169" s="42" t="s">
        <v>765</v>
      </c>
      <c r="Z169" s="42" t="s">
        <v>983</v>
      </c>
      <c r="AA169" s="42"/>
      <c r="AB169" s="30"/>
      <c r="AC169" s="30"/>
      <c r="AG169" s="31"/>
      <c r="AH169" s="31"/>
      <c r="AT16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1006</v>
      </c>
      <c r="BC169" s="30" t="s">
        <v>491</v>
      </c>
      <c r="BD169" s="30" t="s">
        <v>378</v>
      </c>
      <c r="BE169" s="30" t="s">
        <v>1558</v>
      </c>
      <c r="BF169" s="30" t="s">
        <v>492</v>
      </c>
      <c r="BG169" s="30" t="s">
        <v>357</v>
      </c>
      <c r="BI169" s="30" t="s">
        <v>694</v>
      </c>
      <c r="BL169" s="30" t="s">
        <v>752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0" spans="1:66" ht="16" hidden="1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733</v>
      </c>
      <c r="K170" s="30" t="s">
        <v>891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7">
        <v>107</v>
      </c>
      <c r="Y170" s="42" t="s">
        <v>767</v>
      </c>
      <c r="Z170" s="42" t="s">
        <v>983</v>
      </c>
      <c r="AA170" s="42"/>
      <c r="AB170" s="30"/>
      <c r="AC170" s="30"/>
      <c r="AE170" s="30" t="s">
        <v>292</v>
      </c>
      <c r="AG170" s="31"/>
      <c r="AH170" s="31"/>
      <c r="AT17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1008</v>
      </c>
      <c r="BC170" s="30" t="s">
        <v>569</v>
      </c>
      <c r="BD170" s="30" t="s">
        <v>378</v>
      </c>
      <c r="BE170" s="30" t="s">
        <v>1558</v>
      </c>
      <c r="BF170" s="30" t="s">
        <v>566</v>
      </c>
      <c r="BG170" s="30" t="s">
        <v>206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6" ht="16" hidden="1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955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797</v>
      </c>
      <c r="P171" s="30" t="s">
        <v>165</v>
      </c>
      <c r="Q171" s="30" t="s">
        <v>769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7">
        <v>107</v>
      </c>
      <c r="Y171" s="42" t="s">
        <v>765</v>
      </c>
      <c r="Z171" s="42" t="s">
        <v>983</v>
      </c>
      <c r="AA171" s="42"/>
      <c r="AB171" s="30"/>
      <c r="AC171" s="30"/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1009</v>
      </c>
      <c r="BC171" s="30" t="s">
        <v>569</v>
      </c>
      <c r="BD171" s="30" t="s">
        <v>378</v>
      </c>
      <c r="BE171" s="30" t="s">
        <v>1558</v>
      </c>
      <c r="BF171" s="30" t="s">
        <v>566</v>
      </c>
      <c r="BG171" s="30" t="s">
        <v>206</v>
      </c>
      <c r="BL171" s="30" t="s">
        <v>515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2" spans="1:66" ht="16" hidden="1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956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797</v>
      </c>
      <c r="P172" s="30" t="s">
        <v>165</v>
      </c>
      <c r="Q172" s="30" t="s">
        <v>769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7">
        <v>107</v>
      </c>
      <c r="Y172" s="42" t="s">
        <v>765</v>
      </c>
      <c r="Z172" s="42" t="s">
        <v>983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1010</v>
      </c>
      <c r="BC172" s="30" t="s">
        <v>569</v>
      </c>
      <c r="BD172" s="30" t="s">
        <v>378</v>
      </c>
      <c r="BE172" s="30" t="s">
        <v>1558</v>
      </c>
      <c r="BF172" s="30" t="s">
        <v>566</v>
      </c>
      <c r="BG172" s="30" t="s">
        <v>206</v>
      </c>
      <c r="BL172" s="30" t="s">
        <v>516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3" spans="1:66" ht="16" hidden="1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957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797</v>
      </c>
      <c r="P173" s="30" t="s">
        <v>165</v>
      </c>
      <c r="Q173" s="30" t="s">
        <v>769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7">
        <v>107</v>
      </c>
      <c r="Y173" s="42" t="s">
        <v>765</v>
      </c>
      <c r="Z173" s="42" t="s">
        <v>983</v>
      </c>
      <c r="AA173" s="42"/>
      <c r="AB173" s="30"/>
      <c r="AC173" s="30"/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1011</v>
      </c>
      <c r="BC173" s="30" t="s">
        <v>569</v>
      </c>
      <c r="BD173" s="30" t="s">
        <v>378</v>
      </c>
      <c r="BE173" s="30" t="s">
        <v>1558</v>
      </c>
      <c r="BF173" s="30" t="s">
        <v>566</v>
      </c>
      <c r="BG173" s="30" t="s">
        <v>206</v>
      </c>
      <c r="BL173" s="30" t="s">
        <v>517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4" spans="1:66" ht="16" hidden="1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958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797</v>
      </c>
      <c r="P174" s="30" t="s">
        <v>165</v>
      </c>
      <c r="Q174" s="30" t="s">
        <v>769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765</v>
      </c>
      <c r="Z174" s="42" t="s">
        <v>983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1012</v>
      </c>
      <c r="BC174" s="30" t="s">
        <v>569</v>
      </c>
      <c r="BD174" s="30" t="s">
        <v>378</v>
      </c>
      <c r="BE174" s="30" t="s">
        <v>1558</v>
      </c>
      <c r="BF174" s="30" t="s">
        <v>566</v>
      </c>
      <c r="BG174" s="30" t="s">
        <v>206</v>
      </c>
      <c r="BL174" s="30" t="s">
        <v>518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5" spans="1:66" ht="16" hidden="1" customHeight="1" x14ac:dyDescent="0.2">
      <c r="A175" s="30">
        <v>1645</v>
      </c>
      <c r="B175" s="30" t="s">
        <v>26</v>
      </c>
      <c r="C175" s="30" t="s">
        <v>702</v>
      </c>
      <c r="D175" s="30" t="s">
        <v>137</v>
      </c>
      <c r="E175" s="30" t="s">
        <v>1303</v>
      </c>
      <c r="F175" s="36" t="str">
        <f>IF(ISBLANK(Table2[[#This Row],[unique_id]]), "", PROPER(SUBSTITUTE(Table2[[#This Row],[unique_id]], "_", " ")))</f>
        <v>Kitchen Bench Lights Plug</v>
      </c>
      <c r="G175" s="30" t="s">
        <v>1304</v>
      </c>
      <c r="H175" s="30" t="s">
        <v>139</v>
      </c>
      <c r="I175" s="30" t="s">
        <v>132</v>
      </c>
      <c r="J175" s="30" t="s">
        <v>1306</v>
      </c>
      <c r="M175" s="30" t="s">
        <v>136</v>
      </c>
      <c r="O175" s="31" t="s">
        <v>797</v>
      </c>
      <c r="P175" s="30" t="s">
        <v>165</v>
      </c>
      <c r="Q175" s="30" t="s">
        <v>769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990</v>
      </c>
      <c r="U175" s="30"/>
      <c r="V175" s="31"/>
      <c r="W175" s="31"/>
      <c r="X175" s="31"/>
      <c r="Y175" s="31"/>
      <c r="Z175" s="31"/>
      <c r="AA175" s="31" t="s">
        <v>1134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907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926</v>
      </c>
      <c r="AO175" s="30" t="s">
        <v>927</v>
      </c>
      <c r="AP175" s="30" t="s">
        <v>916</v>
      </c>
      <c r="AQ175" s="30" t="s">
        <v>917</v>
      </c>
      <c r="AR175" s="30" t="s">
        <v>981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1305</v>
      </c>
      <c r="BC175" s="30" t="s">
        <v>776</v>
      </c>
      <c r="BD175" s="30" t="s">
        <v>1138</v>
      </c>
      <c r="BF175" s="30" t="s">
        <v>897</v>
      </c>
      <c r="BG175" s="30" t="s">
        <v>206</v>
      </c>
      <c r="BK175" s="30" t="s">
        <v>1356</v>
      </c>
      <c r="BL175" s="30" t="s">
        <v>929</v>
      </c>
      <c r="BM175" s="30" t="s">
        <v>1390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6" spans="1:66" ht="16" hidden="1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732</v>
      </c>
      <c r="K176" s="30" t="s">
        <v>891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7">
        <v>108</v>
      </c>
      <c r="Y176" s="42" t="s">
        <v>767</v>
      </c>
      <c r="Z176" s="42" t="s">
        <v>983</v>
      </c>
      <c r="AA176" s="42"/>
      <c r="AB176" s="30"/>
      <c r="AC176" s="30"/>
      <c r="AE176" s="30" t="s">
        <v>292</v>
      </c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1008</v>
      </c>
      <c r="BC176" s="30" t="s">
        <v>491</v>
      </c>
      <c r="BD176" s="30" t="s">
        <v>378</v>
      </c>
      <c r="BE176" s="30" t="s">
        <v>1558</v>
      </c>
      <c r="BF176" s="30" t="s">
        <v>492</v>
      </c>
      <c r="BG176" s="30" t="s">
        <v>213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6" ht="16" hidden="1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959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797</v>
      </c>
      <c r="P177" s="30" t="s">
        <v>165</v>
      </c>
      <c r="Q177" s="30" t="s">
        <v>769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7">
        <v>108</v>
      </c>
      <c r="Y177" s="42" t="s">
        <v>765</v>
      </c>
      <c r="Z177" s="42" t="s">
        <v>983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1009</v>
      </c>
      <c r="BC177" s="30" t="s">
        <v>491</v>
      </c>
      <c r="BD177" s="30" t="s">
        <v>378</v>
      </c>
      <c r="BE177" s="30" t="s">
        <v>1558</v>
      </c>
      <c r="BF177" s="30" t="s">
        <v>492</v>
      </c>
      <c r="BG177" s="30" t="s">
        <v>213</v>
      </c>
      <c r="BL177" s="30" t="s">
        <v>519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8" spans="1:66" ht="16" hidden="1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732</v>
      </c>
      <c r="K178" s="30" t="s">
        <v>891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7">
        <v>109</v>
      </c>
      <c r="Y178" s="42" t="s">
        <v>767</v>
      </c>
      <c r="Z178" s="42" t="s">
        <v>983</v>
      </c>
      <c r="AA178" s="42"/>
      <c r="AB178" s="30"/>
      <c r="AC178" s="30"/>
      <c r="AE178" s="30" t="s">
        <v>292</v>
      </c>
      <c r="AG178" s="31"/>
      <c r="AH178" s="31"/>
      <c r="AT17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1008</v>
      </c>
      <c r="BC178" s="30" t="s">
        <v>491</v>
      </c>
      <c r="BD178" s="30" t="s">
        <v>378</v>
      </c>
      <c r="BE178" s="30" t="s">
        <v>1558</v>
      </c>
      <c r="BF178" s="30" t="s">
        <v>492</v>
      </c>
      <c r="BG178" s="30" t="s">
        <v>211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6" ht="16" hidden="1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960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797</v>
      </c>
      <c r="P179" s="30" t="s">
        <v>165</v>
      </c>
      <c r="Q179" s="30" t="s">
        <v>769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7">
        <v>109</v>
      </c>
      <c r="Y179" s="42" t="s">
        <v>765</v>
      </c>
      <c r="Z179" s="42" t="s">
        <v>983</v>
      </c>
      <c r="AA179" s="42"/>
      <c r="AB179" s="30"/>
      <c r="AC179" s="30"/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1009</v>
      </c>
      <c r="BC179" s="30" t="s">
        <v>491</v>
      </c>
      <c r="BD179" s="30" t="s">
        <v>378</v>
      </c>
      <c r="BE179" s="30" t="s">
        <v>1558</v>
      </c>
      <c r="BF179" s="30" t="s">
        <v>492</v>
      </c>
      <c r="BG179" s="30" t="s">
        <v>211</v>
      </c>
      <c r="BL179" s="30" t="s">
        <v>520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0" spans="1:66" ht="16" hidden="1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732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7">
        <v>110</v>
      </c>
      <c r="Y180" s="42" t="s">
        <v>767</v>
      </c>
      <c r="Z180" s="42" t="s">
        <v>986</v>
      </c>
      <c r="AA180" s="42"/>
      <c r="AB180" s="30"/>
      <c r="AC180" s="30"/>
      <c r="AE180" s="30" t="s">
        <v>292</v>
      </c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1008</v>
      </c>
      <c r="BC180" s="30" t="s">
        <v>569</v>
      </c>
      <c r="BD180" s="30" t="s">
        <v>378</v>
      </c>
      <c r="BE180" s="30" t="s">
        <v>1558</v>
      </c>
      <c r="BF180" s="30" t="s">
        <v>566</v>
      </c>
      <c r="BG180" s="30" t="s">
        <v>212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6" ht="16" hidden="1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961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797</v>
      </c>
      <c r="P181" s="30" t="s">
        <v>165</v>
      </c>
      <c r="Q181" s="30" t="s">
        <v>769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7">
        <v>110</v>
      </c>
      <c r="Y181" s="42" t="s">
        <v>765</v>
      </c>
      <c r="Z181" s="42" t="s">
        <v>986</v>
      </c>
      <c r="AA181" s="42"/>
      <c r="AB181" s="30"/>
      <c r="AC181" s="30"/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1009</v>
      </c>
      <c r="BC181" s="30" t="s">
        <v>569</v>
      </c>
      <c r="BD181" s="30" t="s">
        <v>378</v>
      </c>
      <c r="BE181" s="30" t="s">
        <v>1558</v>
      </c>
      <c r="BF181" s="30" t="s">
        <v>566</v>
      </c>
      <c r="BG181" s="30" t="s">
        <v>212</v>
      </c>
      <c r="BL181" s="30" t="s">
        <v>521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2" spans="1:66" ht="16" hidden="1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732</v>
      </c>
      <c r="K182" s="30" t="s">
        <v>894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7">
        <v>111</v>
      </c>
      <c r="Y182" s="42" t="s">
        <v>767</v>
      </c>
      <c r="Z182" s="42" t="s">
        <v>984</v>
      </c>
      <c r="AA182" s="42"/>
      <c r="AB182" s="30"/>
      <c r="AC182" s="30"/>
      <c r="AE182" s="30" t="s">
        <v>292</v>
      </c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1008</v>
      </c>
      <c r="BC182" s="30" t="s">
        <v>491</v>
      </c>
      <c r="BD182" s="30" t="s">
        <v>378</v>
      </c>
      <c r="BE182" s="30" t="s">
        <v>1558</v>
      </c>
      <c r="BF182" s="30" t="s">
        <v>492</v>
      </c>
      <c r="BG182" s="30" t="s">
        <v>359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6" ht="16" hidden="1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962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797</v>
      </c>
      <c r="P183" s="30" t="s">
        <v>165</v>
      </c>
      <c r="Q183" s="30" t="s">
        <v>769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7">
        <v>111</v>
      </c>
      <c r="Y183" s="42" t="s">
        <v>765</v>
      </c>
      <c r="Z183" s="42" t="s">
        <v>984</v>
      </c>
      <c r="AA183" s="42"/>
      <c r="AB183" s="30"/>
      <c r="AC183" s="30"/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1009</v>
      </c>
      <c r="BC183" s="30" t="s">
        <v>491</v>
      </c>
      <c r="BD183" s="30" t="s">
        <v>378</v>
      </c>
      <c r="BE183" s="30" t="s">
        <v>1558</v>
      </c>
      <c r="BF183" s="30" t="s">
        <v>492</v>
      </c>
      <c r="BG183" s="30" t="s">
        <v>359</v>
      </c>
      <c r="BL183" s="30" t="s">
        <v>522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4" spans="1:66" ht="16" hidden="1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868</v>
      </c>
      <c r="F184" s="36" t="str">
        <f>IF(ISBLANK(Table2[[#This Row],[unique_id]]), "", PROPER(SUBSTITUTE(Table2[[#This Row],[unique_id]], "_", " ")))</f>
        <v>Bathroom Sconces</v>
      </c>
      <c r="G184" s="30" t="s">
        <v>871</v>
      </c>
      <c r="H184" s="30" t="s">
        <v>139</v>
      </c>
      <c r="I184" s="30" t="s">
        <v>132</v>
      </c>
      <c r="J184" s="30" t="s">
        <v>855</v>
      </c>
      <c r="K184" s="30" t="s">
        <v>893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7">
        <v>121</v>
      </c>
      <c r="Y184" s="42" t="s">
        <v>767</v>
      </c>
      <c r="Z184" s="31" t="s">
        <v>985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855</v>
      </c>
      <c r="BC184" s="30" t="s">
        <v>858</v>
      </c>
      <c r="BD184" s="30" t="s">
        <v>454</v>
      </c>
      <c r="BF184" s="30" t="s">
        <v>856</v>
      </c>
      <c r="BG184" s="30" t="s">
        <v>359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6" ht="16" hidden="1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869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797</v>
      </c>
      <c r="P185" s="30" t="s">
        <v>165</v>
      </c>
      <c r="Q185" s="30" t="s">
        <v>769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7">
        <v>121</v>
      </c>
      <c r="Y185" s="42" t="s">
        <v>765</v>
      </c>
      <c r="Z185" s="31" t="s">
        <v>985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995</v>
      </c>
      <c r="BC185" s="30" t="s">
        <v>858</v>
      </c>
      <c r="BD185" s="30" t="s">
        <v>454</v>
      </c>
      <c r="BF185" s="30" t="s">
        <v>856</v>
      </c>
      <c r="BG185" s="30" t="s">
        <v>359</v>
      </c>
      <c r="BL185" s="30" t="s">
        <v>872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6" spans="1:66" ht="16" hidden="1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870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797</v>
      </c>
      <c r="P186" s="30" t="s">
        <v>165</v>
      </c>
      <c r="Q186" s="30" t="s">
        <v>769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121</v>
      </c>
      <c r="Y186" s="42" t="s">
        <v>765</v>
      </c>
      <c r="Z186" s="31" t="s">
        <v>985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996</v>
      </c>
      <c r="BC186" s="30" t="s">
        <v>858</v>
      </c>
      <c r="BD186" s="30" t="s">
        <v>454</v>
      </c>
      <c r="BF186" s="30" t="s">
        <v>856</v>
      </c>
      <c r="BG186" s="30" t="s">
        <v>359</v>
      </c>
      <c r="BL186" s="30" t="s">
        <v>873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7" spans="1:66" ht="16" hidden="1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732</v>
      </c>
      <c r="K187" s="30" t="s">
        <v>894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112</v>
      </c>
      <c r="Y187" s="42" t="s">
        <v>767</v>
      </c>
      <c r="Z187" s="42" t="s">
        <v>984</v>
      </c>
      <c r="AA187" s="42"/>
      <c r="AB187" s="30"/>
      <c r="AC187" s="30"/>
      <c r="AE187" s="30" t="s">
        <v>292</v>
      </c>
      <c r="AG187" s="31"/>
      <c r="AH187" s="31"/>
      <c r="AT18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1008</v>
      </c>
      <c r="BC187" s="30" t="s">
        <v>569</v>
      </c>
      <c r="BD187" s="30" t="s">
        <v>378</v>
      </c>
      <c r="BE187" s="30" t="s">
        <v>1558</v>
      </c>
      <c r="BF187" s="30" t="s">
        <v>566</v>
      </c>
      <c r="BG187" s="30" t="s">
        <v>397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hidden="1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963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797</v>
      </c>
      <c r="P188" s="30" t="s">
        <v>165</v>
      </c>
      <c r="Q188" s="30" t="s">
        <v>769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7">
        <v>112</v>
      </c>
      <c r="Y188" s="42" t="s">
        <v>765</v>
      </c>
      <c r="Z188" s="42" t="s">
        <v>984</v>
      </c>
      <c r="AA188" s="42"/>
      <c r="AB188" s="30"/>
      <c r="AC188" s="30"/>
      <c r="AG188" s="31"/>
      <c r="AH188" s="31"/>
      <c r="AT18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1009</v>
      </c>
      <c r="BC188" s="30" t="s">
        <v>569</v>
      </c>
      <c r="BD188" s="30" t="s">
        <v>378</v>
      </c>
      <c r="BE188" s="30" t="s">
        <v>1558</v>
      </c>
      <c r="BF188" s="30" t="s">
        <v>566</v>
      </c>
      <c r="BG188" s="30" t="s">
        <v>397</v>
      </c>
      <c r="BL188" s="30" t="s">
        <v>523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9" spans="1:66" ht="16" hidden="1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850</v>
      </c>
      <c r="F189" s="36" t="str">
        <f>IF(ISBLANK(Table2[[#This Row],[unique_id]]), "", PROPER(SUBSTITUTE(Table2[[#This Row],[unique_id]], "_", " ")))</f>
        <v>Ensuite Sconces</v>
      </c>
      <c r="G189" s="30" t="s">
        <v>854</v>
      </c>
      <c r="H189" s="30" t="s">
        <v>139</v>
      </c>
      <c r="I189" s="30" t="s">
        <v>132</v>
      </c>
      <c r="J189" s="30" t="s">
        <v>855</v>
      </c>
      <c r="K189" s="30" t="s">
        <v>893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7">
        <v>118</v>
      </c>
      <c r="Y189" s="42" t="s">
        <v>767</v>
      </c>
      <c r="Z189" s="31" t="s">
        <v>985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855</v>
      </c>
      <c r="BC189" s="30" t="s">
        <v>858</v>
      </c>
      <c r="BD189" s="30" t="s">
        <v>454</v>
      </c>
      <c r="BF189" s="30" t="s">
        <v>856</v>
      </c>
      <c r="BG189" s="30" t="s">
        <v>397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6" ht="16" hidden="1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851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797</v>
      </c>
      <c r="P190" s="30" t="s">
        <v>165</v>
      </c>
      <c r="Q190" s="30" t="s">
        <v>769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7">
        <v>118</v>
      </c>
      <c r="Y190" s="42" t="s">
        <v>765</v>
      </c>
      <c r="Z190" s="31" t="s">
        <v>985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995</v>
      </c>
      <c r="BC190" s="30" t="s">
        <v>858</v>
      </c>
      <c r="BD190" s="30" t="s">
        <v>454</v>
      </c>
      <c r="BF190" s="30" t="s">
        <v>856</v>
      </c>
      <c r="BG190" s="30" t="s">
        <v>397</v>
      </c>
      <c r="BL190" s="30" t="s">
        <v>857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1" spans="1:66" ht="16" hidden="1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852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797</v>
      </c>
      <c r="P191" s="30" t="s">
        <v>165</v>
      </c>
      <c r="Q191" s="30" t="s">
        <v>769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118</v>
      </c>
      <c r="Y191" s="42" t="s">
        <v>765</v>
      </c>
      <c r="Z191" s="31" t="s">
        <v>985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996</v>
      </c>
      <c r="BC191" s="30" t="s">
        <v>858</v>
      </c>
      <c r="BD191" s="30" t="s">
        <v>454</v>
      </c>
      <c r="BF191" s="30" t="s">
        <v>856</v>
      </c>
      <c r="BG191" s="30" t="s">
        <v>397</v>
      </c>
      <c r="BL191" s="30" t="s">
        <v>859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2" spans="1:66" ht="16" hidden="1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853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797</v>
      </c>
      <c r="P192" s="30" t="s">
        <v>165</v>
      </c>
      <c r="Q192" s="30" t="s">
        <v>769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7">
        <v>118</v>
      </c>
      <c r="Y192" s="42" t="s">
        <v>765</v>
      </c>
      <c r="Z192" s="31" t="s">
        <v>985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999</v>
      </c>
      <c r="BC192" s="30" t="s">
        <v>858</v>
      </c>
      <c r="BD192" s="30" t="s">
        <v>454</v>
      </c>
      <c r="BF192" s="30" t="s">
        <v>856</v>
      </c>
      <c r="BG192" s="30" t="s">
        <v>397</v>
      </c>
      <c r="BL192" s="30" t="s">
        <v>860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3" spans="1:66" ht="16" hidden="1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732</v>
      </c>
      <c r="K193" s="39" t="s">
        <v>891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7">
        <v>113</v>
      </c>
      <c r="Y193" s="42" t="s">
        <v>767</v>
      </c>
      <c r="Z193" s="42" t="s">
        <v>983</v>
      </c>
      <c r="AA193" s="42"/>
      <c r="AB193" s="30"/>
      <c r="AC193" s="30"/>
      <c r="AE193" s="30" t="s">
        <v>292</v>
      </c>
      <c r="AG193" s="31"/>
      <c r="AH193" s="31"/>
      <c r="AT1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1008</v>
      </c>
      <c r="BC193" s="30" t="s">
        <v>569</v>
      </c>
      <c r="BD193" s="30" t="s">
        <v>378</v>
      </c>
      <c r="BE193" s="30" t="s">
        <v>1558</v>
      </c>
      <c r="BF193" s="30" t="s">
        <v>566</v>
      </c>
      <c r="BG193" s="30" t="s">
        <v>499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6" ht="16" hidden="1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964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797</v>
      </c>
      <c r="P194" s="30" t="s">
        <v>165</v>
      </c>
      <c r="Q194" s="30" t="s">
        <v>769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7">
        <v>113</v>
      </c>
      <c r="Y194" s="42" t="s">
        <v>765</v>
      </c>
      <c r="Z194" s="42" t="s">
        <v>983</v>
      </c>
      <c r="AA194" s="42"/>
      <c r="AB194" s="30"/>
      <c r="AC194" s="30"/>
      <c r="AG194" s="31"/>
      <c r="AH194" s="31"/>
      <c r="AT1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1009</v>
      </c>
      <c r="BC194" s="30" t="s">
        <v>569</v>
      </c>
      <c r="BD194" s="30" t="s">
        <v>378</v>
      </c>
      <c r="BE194" s="30" t="s">
        <v>1558</v>
      </c>
      <c r="BF194" s="30" t="s">
        <v>566</v>
      </c>
      <c r="BG194" s="30" t="s">
        <v>499</v>
      </c>
      <c r="BL194" s="30" t="s">
        <v>524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5" spans="1:66" s="55" customFormat="1" ht="16" hidden="1" customHeight="1" x14ac:dyDescent="0.2">
      <c r="A195" s="55">
        <v>1665</v>
      </c>
      <c r="B195" s="55" t="s">
        <v>583</v>
      </c>
      <c r="C195" s="55" t="s">
        <v>817</v>
      </c>
      <c r="D195" s="55" t="s">
        <v>148</v>
      </c>
      <c r="E195" s="56" t="s">
        <v>1529</v>
      </c>
      <c r="F195" s="57" t="str">
        <f>IF(ISBLANK(Table2[[#This Row],[unique_id]]), "", PROPER(SUBSTITUTE(Table2[[#This Row],[unique_id]], "_", " ")))</f>
        <v>Broken Template Deck Festoons Plug Proxy</v>
      </c>
      <c r="G195" s="55" t="s">
        <v>295</v>
      </c>
      <c r="H195" s="55" t="s">
        <v>139</v>
      </c>
      <c r="I195" s="55" t="s">
        <v>132</v>
      </c>
      <c r="O195" s="58" t="s">
        <v>797</v>
      </c>
      <c r="T195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58"/>
      <c r="W195" s="58"/>
      <c r="X195" s="58"/>
      <c r="Y195" s="58"/>
      <c r="Z195" s="58"/>
      <c r="AA195" s="58"/>
      <c r="AG195" s="58"/>
      <c r="AH195" s="58"/>
      <c r="AT195" s="59"/>
      <c r="AU195" s="55" t="s">
        <v>134</v>
      </c>
      <c r="AV19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55" t="str">
        <f>IF(ISBLANK(Table2[[#This Row],[device_model]]), "", Table2[[#This Row],[device_suggested_area]])</f>
        <v>Deck</v>
      </c>
      <c r="BB195" s="55" t="s">
        <v>736</v>
      </c>
      <c r="BC195" s="55" t="s">
        <v>361</v>
      </c>
      <c r="BD195" s="55" t="s">
        <v>233</v>
      </c>
      <c r="BF195" s="55" t="s">
        <v>362</v>
      </c>
      <c r="BG195" s="55" t="s">
        <v>358</v>
      </c>
      <c r="BN19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6" s="55" customFormat="1" ht="16" hidden="1" customHeight="1" x14ac:dyDescent="0.2">
      <c r="A196" s="55">
        <v>1666</v>
      </c>
      <c r="B196" s="55" t="s">
        <v>583</v>
      </c>
      <c r="C196" s="55" t="s">
        <v>233</v>
      </c>
      <c r="D196" s="55" t="s">
        <v>134</v>
      </c>
      <c r="E196" s="55" t="s">
        <v>1530</v>
      </c>
      <c r="F196" s="57" t="str">
        <f>IF(ISBLANK(Table2[[#This Row],[unique_id]]), "", PROPER(SUBSTITUTE(Table2[[#This Row],[unique_id]], "_", " ")))</f>
        <v>Broken Deck Festoons Plug</v>
      </c>
      <c r="G196" s="55" t="s">
        <v>295</v>
      </c>
      <c r="H196" s="55" t="s">
        <v>139</v>
      </c>
      <c r="I196" s="55" t="s">
        <v>132</v>
      </c>
      <c r="O196" s="58" t="s">
        <v>797</v>
      </c>
      <c r="T196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6" s="58"/>
      <c r="W196" s="58"/>
      <c r="X196" s="58"/>
      <c r="Y196" s="58"/>
      <c r="Z196" s="58"/>
      <c r="AA196" s="58"/>
      <c r="AE196" s="55" t="s">
        <v>292</v>
      </c>
      <c r="AG196" s="58"/>
      <c r="AH196" s="58"/>
      <c r="AT196" s="59"/>
      <c r="AV19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55" t="str">
        <f>IF(ISBLANK(Table2[[#This Row],[device_model]]), "", Table2[[#This Row],[device_suggested_area]])</f>
        <v>Deck</v>
      </c>
      <c r="BB196" s="55" t="s">
        <v>736</v>
      </c>
      <c r="BC196" s="55" t="s">
        <v>361</v>
      </c>
      <c r="BD196" s="55" t="s">
        <v>233</v>
      </c>
      <c r="BF196" s="55" t="s">
        <v>362</v>
      </c>
      <c r="BG196" s="55" t="s">
        <v>358</v>
      </c>
      <c r="BJ196" s="55" t="s">
        <v>988</v>
      </c>
      <c r="BK196" s="55" t="s">
        <v>1356</v>
      </c>
      <c r="BL196" s="55" t="s">
        <v>565</v>
      </c>
      <c r="BM196" s="55" t="s">
        <v>1391</v>
      </c>
      <c r="BN19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7" spans="1:66" ht="16" hidden="1" customHeight="1" x14ac:dyDescent="0.2">
      <c r="A197" s="30">
        <v>1667</v>
      </c>
      <c r="B197" s="30" t="s">
        <v>26</v>
      </c>
      <c r="C197" s="30" t="s">
        <v>817</v>
      </c>
      <c r="D197" s="30" t="s">
        <v>148</v>
      </c>
      <c r="E197" s="37" t="s">
        <v>965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797</v>
      </c>
      <c r="P197" s="30" t="s">
        <v>165</v>
      </c>
      <c r="Q197" s="30" t="s">
        <v>769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1097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736</v>
      </c>
      <c r="BC197" s="30" t="s">
        <v>1139</v>
      </c>
      <c r="BD197" s="30" t="s">
        <v>1138</v>
      </c>
      <c r="BF197" s="30" t="s">
        <v>897</v>
      </c>
      <c r="BG197" s="30" t="s">
        <v>358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6" ht="16" hidden="1" customHeight="1" x14ac:dyDescent="0.2">
      <c r="A198" s="30">
        <v>1668</v>
      </c>
      <c r="B198" s="30" t="s">
        <v>26</v>
      </c>
      <c r="C198" s="30" t="s">
        <v>702</v>
      </c>
      <c r="D198" s="30" t="s">
        <v>137</v>
      </c>
      <c r="E198" s="30" t="s">
        <v>841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736</v>
      </c>
      <c r="M198" s="30" t="s">
        <v>136</v>
      </c>
      <c r="O198" s="31" t="s">
        <v>797</v>
      </c>
      <c r="P198" s="30" t="s">
        <v>165</v>
      </c>
      <c r="Q198" s="30" t="s">
        <v>769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1074</v>
      </c>
      <c r="U198" s="30"/>
      <c r="V198" s="31"/>
      <c r="W198" s="31"/>
      <c r="X198" s="31"/>
      <c r="Y198" s="31"/>
      <c r="Z198" s="31"/>
      <c r="AA198" s="42" t="s">
        <v>1131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907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926</v>
      </c>
      <c r="AO198" s="30" t="s">
        <v>927</v>
      </c>
      <c r="AP198" s="30" t="s">
        <v>916</v>
      </c>
      <c r="AQ198" s="30" t="s">
        <v>917</v>
      </c>
      <c r="AR198" s="30" t="s">
        <v>981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736</v>
      </c>
      <c r="BC198" s="30" t="s">
        <v>1139</v>
      </c>
      <c r="BD198" s="30" t="s">
        <v>1138</v>
      </c>
      <c r="BF198" s="30" t="s">
        <v>897</v>
      </c>
      <c r="BG198" s="30" t="s">
        <v>358</v>
      </c>
      <c r="BK198" s="30" t="s">
        <v>1356</v>
      </c>
      <c r="BL198" s="30" t="s">
        <v>1076</v>
      </c>
      <c r="BM198" s="30" t="s">
        <v>1392</v>
      </c>
      <c r="BN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9" spans="1:66" ht="16" hidden="1" customHeight="1" x14ac:dyDescent="0.2">
      <c r="A199" s="30">
        <v>1669</v>
      </c>
      <c r="B199" s="30" t="s">
        <v>26</v>
      </c>
      <c r="C199" s="30" t="s">
        <v>702</v>
      </c>
      <c r="D199" s="30" t="s">
        <v>27</v>
      </c>
      <c r="E199" s="30" t="s">
        <v>1071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907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926</v>
      </c>
      <c r="AO199" s="30" t="s">
        <v>927</v>
      </c>
      <c r="AP199" s="30" t="s">
        <v>916</v>
      </c>
      <c r="AQ199" s="30" t="s">
        <v>917</v>
      </c>
      <c r="AR199" s="30" t="s">
        <v>1271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736</v>
      </c>
      <c r="BC199" s="30" t="s">
        <v>1139</v>
      </c>
      <c r="BD199" s="30" t="s">
        <v>1138</v>
      </c>
      <c r="BF199" s="30" t="s">
        <v>897</v>
      </c>
      <c r="BG199" s="30" t="s">
        <v>358</v>
      </c>
      <c r="BN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6" s="55" customFormat="1" ht="16" hidden="1" customHeight="1" x14ac:dyDescent="0.2">
      <c r="A200" s="55">
        <v>1670</v>
      </c>
      <c r="B200" s="55" t="s">
        <v>583</v>
      </c>
      <c r="C200" s="55" t="s">
        <v>817</v>
      </c>
      <c r="D200" s="55" t="s">
        <v>148</v>
      </c>
      <c r="E200" s="56" t="s">
        <v>1531</v>
      </c>
      <c r="F200" s="57" t="str">
        <f>IF(ISBLANK(Table2[[#This Row],[unique_id]]), "", PROPER(SUBSTITUTE(Table2[[#This Row],[unique_id]], "_", " ")))</f>
        <v>Broken Template Landing Festoons Plug Proxy</v>
      </c>
      <c r="G200" s="55" t="s">
        <v>562</v>
      </c>
      <c r="H200" s="55" t="s">
        <v>139</v>
      </c>
      <c r="I200" s="55" t="s">
        <v>132</v>
      </c>
      <c r="O200" s="58" t="s">
        <v>797</v>
      </c>
      <c r="T200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0" s="58"/>
      <c r="W200" s="58"/>
      <c r="X200" s="58"/>
      <c r="Y200" s="58"/>
      <c r="Z200" s="58"/>
      <c r="AA200" s="58"/>
      <c r="AG200" s="58"/>
      <c r="AH200" s="58"/>
      <c r="AT200" s="59"/>
      <c r="AU200" s="55" t="s">
        <v>134</v>
      </c>
      <c r="AV20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55" t="str">
        <f>IF(ISBLANK(Table2[[#This Row],[device_model]]), "", Table2[[#This Row],[device_suggested_area]])</f>
        <v>Landing</v>
      </c>
      <c r="BB200" s="55" t="s">
        <v>736</v>
      </c>
      <c r="BC200" s="55" t="s">
        <v>361</v>
      </c>
      <c r="BD200" s="55" t="s">
        <v>233</v>
      </c>
      <c r="BF200" s="55" t="s">
        <v>362</v>
      </c>
      <c r="BG200" s="55" t="s">
        <v>563</v>
      </c>
      <c r="BN20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s="55" customFormat="1" ht="16" hidden="1" customHeight="1" x14ac:dyDescent="0.2">
      <c r="A201" s="55">
        <v>1671</v>
      </c>
      <c r="B201" s="55" t="s">
        <v>583</v>
      </c>
      <c r="C201" s="55" t="s">
        <v>233</v>
      </c>
      <c r="D201" s="55" t="s">
        <v>134</v>
      </c>
      <c r="E201" s="55" t="s">
        <v>1532</v>
      </c>
      <c r="F201" s="57" t="str">
        <f>IF(ISBLANK(Table2[[#This Row],[unique_id]]), "", PROPER(SUBSTITUTE(Table2[[#This Row],[unique_id]], "_", " ")))</f>
        <v>Broken Landing Festoons Plug</v>
      </c>
      <c r="G201" s="55" t="s">
        <v>562</v>
      </c>
      <c r="H201" s="55" t="s">
        <v>139</v>
      </c>
      <c r="I201" s="55" t="s">
        <v>132</v>
      </c>
      <c r="O201" s="58" t="s">
        <v>797</v>
      </c>
      <c r="T201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1" s="58"/>
      <c r="W201" s="58"/>
      <c r="X201" s="58"/>
      <c r="Y201" s="58"/>
      <c r="Z201" s="58"/>
      <c r="AA201" s="58"/>
      <c r="AE201" s="55" t="s">
        <v>292</v>
      </c>
      <c r="AG201" s="58"/>
      <c r="AH201" s="58"/>
      <c r="AT201" s="59"/>
      <c r="AV20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55" t="str">
        <f>IF(ISBLANK(Table2[[#This Row],[device_model]]), "", Table2[[#This Row],[device_suggested_area]])</f>
        <v>Landing</v>
      </c>
      <c r="BB201" s="55" t="s">
        <v>736</v>
      </c>
      <c r="BC201" s="55" t="s">
        <v>361</v>
      </c>
      <c r="BD201" s="55" t="s">
        <v>233</v>
      </c>
      <c r="BF201" s="55" t="s">
        <v>362</v>
      </c>
      <c r="BG201" s="55" t="s">
        <v>563</v>
      </c>
      <c r="BJ201" s="55" t="s">
        <v>988</v>
      </c>
      <c r="BK201" s="55" t="s">
        <v>1356</v>
      </c>
      <c r="BL201" s="55" t="s">
        <v>564</v>
      </c>
      <c r="BM201" s="55" t="s">
        <v>1393</v>
      </c>
      <c r="BN20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2" spans="1:66" ht="16" hidden="1" customHeight="1" x14ac:dyDescent="0.2">
      <c r="A202" s="30">
        <v>1672</v>
      </c>
      <c r="B202" s="30" t="s">
        <v>26</v>
      </c>
      <c r="C202" s="30" t="s">
        <v>817</v>
      </c>
      <c r="D202" s="30" t="s">
        <v>148</v>
      </c>
      <c r="E202" s="37" t="s">
        <v>966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797</v>
      </c>
      <c r="P202" s="30" t="s">
        <v>165</v>
      </c>
      <c r="Q202" s="30" t="s">
        <v>769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1097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736</v>
      </c>
      <c r="BC202" s="30" t="s">
        <v>1140</v>
      </c>
      <c r="BD202" s="30" t="s">
        <v>1138</v>
      </c>
      <c r="BF202" s="30" t="s">
        <v>897</v>
      </c>
      <c r="BG202" s="30" t="s">
        <v>563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ht="16" hidden="1" customHeight="1" x14ac:dyDescent="0.2">
      <c r="A203" s="30">
        <v>1673</v>
      </c>
      <c r="B203" s="30" t="s">
        <v>26</v>
      </c>
      <c r="C203" s="30" t="s">
        <v>702</v>
      </c>
      <c r="D203" s="30" t="s">
        <v>137</v>
      </c>
      <c r="E203" s="30" t="s">
        <v>842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736</v>
      </c>
      <c r="M203" s="30" t="s">
        <v>136</v>
      </c>
      <c r="O203" s="31" t="s">
        <v>797</v>
      </c>
      <c r="P203" s="30" t="s">
        <v>165</v>
      </c>
      <c r="Q203" s="30" t="s">
        <v>769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1073</v>
      </c>
      <c r="U203" s="30"/>
      <c r="V203" s="31"/>
      <c r="W203" s="31"/>
      <c r="X203" s="31"/>
      <c r="Y203" s="31"/>
      <c r="Z203" s="31"/>
      <c r="AA203" s="42" t="s">
        <v>1131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907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926</v>
      </c>
      <c r="AO203" s="30" t="s">
        <v>927</v>
      </c>
      <c r="AP203" s="30" t="s">
        <v>916</v>
      </c>
      <c r="AQ203" s="30" t="s">
        <v>917</v>
      </c>
      <c r="AR203" s="30" t="s">
        <v>981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736</v>
      </c>
      <c r="BC203" s="30" t="s">
        <v>1140</v>
      </c>
      <c r="BD203" s="30" t="s">
        <v>1138</v>
      </c>
      <c r="BF203" s="30" t="s">
        <v>897</v>
      </c>
      <c r="BG203" s="30" t="s">
        <v>563</v>
      </c>
      <c r="BK203" s="30" t="s">
        <v>1356</v>
      </c>
      <c r="BL203" s="30" t="s">
        <v>1075</v>
      </c>
      <c r="BM203" s="30" t="s">
        <v>1394</v>
      </c>
      <c r="BN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4" spans="1:66" ht="16" hidden="1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735</v>
      </c>
      <c r="O204" s="31"/>
      <c r="P204" s="30"/>
      <c r="T204" s="37"/>
      <c r="U204" s="30"/>
      <c r="V204" s="31"/>
      <c r="W204" s="31" t="s">
        <v>494</v>
      </c>
      <c r="X204" s="47">
        <v>115</v>
      </c>
      <c r="Y204" s="42" t="s">
        <v>768</v>
      </c>
      <c r="Z204" s="42"/>
      <c r="AA204" s="42"/>
      <c r="AB204" s="30"/>
      <c r="AC204" s="30"/>
      <c r="AE204" s="30" t="s">
        <v>292</v>
      </c>
      <c r="AG204" s="31"/>
      <c r="AH204" s="31"/>
      <c r="AT20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735</v>
      </c>
      <c r="BC204" s="30" t="s">
        <v>570</v>
      </c>
      <c r="BD204" s="30" t="s">
        <v>378</v>
      </c>
      <c r="BE204" s="30" t="s">
        <v>1558</v>
      </c>
      <c r="BF204" s="30" t="s">
        <v>568</v>
      </c>
      <c r="BG204" s="30" t="s">
        <v>580</v>
      </c>
      <c r="BN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6" ht="16" hidden="1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967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769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7">
        <v>115</v>
      </c>
      <c r="Y205" s="42" t="s">
        <v>765</v>
      </c>
      <c r="Z205" s="42"/>
      <c r="AA205" s="42"/>
      <c r="AB205" s="30"/>
      <c r="AC205" s="30"/>
      <c r="AG205" s="31"/>
      <c r="AH205" s="31"/>
      <c r="AT20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1015</v>
      </c>
      <c r="BC205" s="30" t="s">
        <v>570</v>
      </c>
      <c r="BD205" s="30" t="s">
        <v>378</v>
      </c>
      <c r="BE205" s="30" t="s">
        <v>1558</v>
      </c>
      <c r="BF205" s="30" t="s">
        <v>568</v>
      </c>
      <c r="BG205" s="30" t="s">
        <v>580</v>
      </c>
      <c r="BL205" s="30" t="s">
        <v>567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6" spans="1:66" ht="16" hidden="1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968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769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7">
        <v>115</v>
      </c>
      <c r="Y206" s="42" t="s">
        <v>765</v>
      </c>
      <c r="Z206" s="42"/>
      <c r="AA206" s="42"/>
      <c r="AB206" s="30"/>
      <c r="AC206" s="30"/>
      <c r="AG206" s="31"/>
      <c r="AH206" s="31"/>
      <c r="AT20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1016</v>
      </c>
      <c r="BC206" s="30" t="s">
        <v>570</v>
      </c>
      <c r="BD206" s="30" t="s">
        <v>378</v>
      </c>
      <c r="BE206" s="30" t="s">
        <v>1558</v>
      </c>
      <c r="BF206" s="30" t="s">
        <v>568</v>
      </c>
      <c r="BG206" s="30" t="s">
        <v>580</v>
      </c>
      <c r="BL206" s="30" t="s">
        <v>571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7" spans="1:66" ht="16" hidden="1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969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769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7">
        <v>115</v>
      </c>
      <c r="Y207" s="42" t="s">
        <v>765</v>
      </c>
      <c r="Z207" s="42"/>
      <c r="AA207" s="42"/>
      <c r="AB207" s="30"/>
      <c r="AC207" s="30"/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1017</v>
      </c>
      <c r="BC207" s="30" t="s">
        <v>570</v>
      </c>
      <c r="BD207" s="30" t="s">
        <v>378</v>
      </c>
      <c r="BE207" s="30" t="s">
        <v>1558</v>
      </c>
      <c r="BF207" s="30" t="s">
        <v>568</v>
      </c>
      <c r="BG207" s="30" t="s">
        <v>580</v>
      </c>
      <c r="BL207" s="30" t="s">
        <v>572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8" spans="1:66" ht="16" hidden="1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970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769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765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1018</v>
      </c>
      <c r="BC208" s="30" t="s">
        <v>570</v>
      </c>
      <c r="BD208" s="30" t="s">
        <v>378</v>
      </c>
      <c r="BE208" s="30" t="s">
        <v>1558</v>
      </c>
      <c r="BF208" s="30" t="s">
        <v>568</v>
      </c>
      <c r="BG208" s="30" t="s">
        <v>580</v>
      </c>
      <c r="BL208" s="30" t="s">
        <v>573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9" spans="1:66" ht="16" hidden="1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7">
        <v>115</v>
      </c>
      <c r="Y209" s="42" t="s">
        <v>765</v>
      </c>
      <c r="Z209" s="42" t="s">
        <v>987</v>
      </c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1019</v>
      </c>
      <c r="BC209" s="30" t="s">
        <v>570</v>
      </c>
      <c r="BD209" s="30" t="s">
        <v>378</v>
      </c>
      <c r="BE209" s="30" t="s">
        <v>1558</v>
      </c>
      <c r="BF209" s="30" t="s">
        <v>568</v>
      </c>
      <c r="BG209" s="30" t="s">
        <v>580</v>
      </c>
      <c r="BL209" s="30" t="s">
        <v>1077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6" ht="16" hidden="1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7">
        <v>115</v>
      </c>
      <c r="Y210" s="42" t="s">
        <v>765</v>
      </c>
      <c r="Z210" s="42" t="s">
        <v>987</v>
      </c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1020</v>
      </c>
      <c r="BC210" s="30" t="s">
        <v>570</v>
      </c>
      <c r="BD210" s="30" t="s">
        <v>378</v>
      </c>
      <c r="BE210" s="30" t="s">
        <v>1558</v>
      </c>
      <c r="BF210" s="30" t="s">
        <v>568</v>
      </c>
      <c r="BG210" s="30" t="s">
        <v>580</v>
      </c>
      <c r="BL210" s="30" t="s">
        <v>1077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1" spans="1:66" ht="16" hidden="1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7">
        <v>115</v>
      </c>
      <c r="Y211" s="42" t="s">
        <v>765</v>
      </c>
      <c r="Z211" s="42" t="s">
        <v>987</v>
      </c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1021</v>
      </c>
      <c r="BC211" s="30" t="s">
        <v>570</v>
      </c>
      <c r="BD211" s="30" t="s">
        <v>378</v>
      </c>
      <c r="BE211" s="30" t="s">
        <v>1558</v>
      </c>
      <c r="BF211" s="30" t="s">
        <v>568</v>
      </c>
      <c r="BG211" s="30" t="s">
        <v>580</v>
      </c>
      <c r="BL211" s="30" t="s">
        <v>1077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6" ht="16" hidden="1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765</v>
      </c>
      <c r="Z212" s="42" t="s">
        <v>987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1022</v>
      </c>
      <c r="BC212" s="30" t="s">
        <v>570</v>
      </c>
      <c r="BD212" s="30" t="s">
        <v>378</v>
      </c>
      <c r="BE212" s="30" t="s">
        <v>1558</v>
      </c>
      <c r="BF212" s="30" t="s">
        <v>568</v>
      </c>
      <c r="BG212" s="30" t="s">
        <v>580</v>
      </c>
      <c r="BL212" s="30" t="s">
        <v>1077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hidden="1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737</v>
      </c>
      <c r="O213" s="31"/>
      <c r="P213" s="30"/>
      <c r="T213" s="37"/>
      <c r="U213" s="30"/>
      <c r="V213" s="31"/>
      <c r="W213" s="31" t="s">
        <v>494</v>
      </c>
      <c r="X213" s="47">
        <v>116</v>
      </c>
      <c r="Y213" s="42" t="s">
        <v>768</v>
      </c>
      <c r="Z213" s="42"/>
      <c r="AA213" s="42"/>
      <c r="AB213" s="30"/>
      <c r="AC213" s="30"/>
      <c r="AE213" s="30" t="s">
        <v>292</v>
      </c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737</v>
      </c>
      <c r="BC213" s="30" t="s">
        <v>576</v>
      </c>
      <c r="BD213" s="30" t="s">
        <v>378</v>
      </c>
      <c r="BE213" s="30" t="s">
        <v>1558</v>
      </c>
      <c r="BF213" s="30" t="s">
        <v>568</v>
      </c>
      <c r="BG213" s="30" t="s">
        <v>575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6" ht="16" hidden="1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971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797</v>
      </c>
      <c r="P214" s="30" t="s">
        <v>165</v>
      </c>
      <c r="Q214" s="30" t="s">
        <v>769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7">
        <v>116</v>
      </c>
      <c r="Y214" s="42" t="s">
        <v>765</v>
      </c>
      <c r="Z214" s="42"/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1023</v>
      </c>
      <c r="BC214" s="30" t="s">
        <v>576</v>
      </c>
      <c r="BD214" s="30" t="s">
        <v>378</v>
      </c>
      <c r="BE214" s="30" t="s">
        <v>1558</v>
      </c>
      <c r="BF214" s="30" t="s">
        <v>568</v>
      </c>
      <c r="BG214" s="30" t="s">
        <v>575</v>
      </c>
      <c r="BL214" s="30" t="s">
        <v>574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5" spans="1:66" ht="16" hidden="1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972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797</v>
      </c>
      <c r="P215" s="30" t="s">
        <v>165</v>
      </c>
      <c r="Q215" s="30" t="s">
        <v>769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7">
        <v>116</v>
      </c>
      <c r="Y215" s="42" t="s">
        <v>765</v>
      </c>
      <c r="Z215" s="42"/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1024</v>
      </c>
      <c r="BC215" s="30" t="s">
        <v>576</v>
      </c>
      <c r="BD215" s="30" t="s">
        <v>378</v>
      </c>
      <c r="BE215" s="30" t="s">
        <v>1558</v>
      </c>
      <c r="BF215" s="30" t="s">
        <v>568</v>
      </c>
      <c r="BG215" s="30" t="s">
        <v>575</v>
      </c>
      <c r="BL215" s="30" t="s">
        <v>582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6" spans="1:66" ht="16" hidden="1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765</v>
      </c>
      <c r="Z216" s="42" t="s">
        <v>987</v>
      </c>
      <c r="AA216" s="42"/>
      <c r="AB216" s="30"/>
      <c r="AC216" s="30"/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1025</v>
      </c>
      <c r="BC216" s="30" t="s">
        <v>576</v>
      </c>
      <c r="BD216" s="30" t="s">
        <v>378</v>
      </c>
      <c r="BE216" s="30" t="s">
        <v>1558</v>
      </c>
      <c r="BF216" s="30" t="s">
        <v>568</v>
      </c>
      <c r="BG216" s="30" t="s">
        <v>575</v>
      </c>
      <c r="BL216" s="30" t="s">
        <v>1077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7" spans="1:66" ht="16" hidden="1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F217" s="31"/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6" ht="16" hidden="1" customHeight="1" x14ac:dyDescent="0.2">
      <c r="A218" s="30">
        <v>1801</v>
      </c>
      <c r="B218" s="30" t="s">
        <v>26</v>
      </c>
      <c r="C218" s="30" t="s">
        <v>817</v>
      </c>
      <c r="D218" s="30" t="s">
        <v>148</v>
      </c>
      <c r="E218" s="37" t="s">
        <v>973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659</v>
      </c>
      <c r="I218" s="30" t="s">
        <v>132</v>
      </c>
      <c r="O218" s="31" t="s">
        <v>797</v>
      </c>
      <c r="P218" s="30" t="s">
        <v>165</v>
      </c>
      <c r="Q218" s="39" t="s">
        <v>770</v>
      </c>
      <c r="R218" s="30" t="str">
        <f>Table2[[#This Row],[entity_domain]]</f>
        <v>Heating &amp; Cooling</v>
      </c>
      <c r="S218" s="30" t="s">
        <v>452</v>
      </c>
      <c r="T218" s="37" t="s">
        <v>1096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1032</v>
      </c>
      <c r="BC218" s="30" t="s">
        <v>360</v>
      </c>
      <c r="BD218" s="30" t="s">
        <v>233</v>
      </c>
      <c r="BF218" s="30" t="s">
        <v>363</v>
      </c>
      <c r="BG218" s="30" t="s">
        <v>359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6" ht="16" hidden="1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843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659</v>
      </c>
      <c r="I219" s="30" t="s">
        <v>132</v>
      </c>
      <c r="J219" s="30" t="s">
        <v>452</v>
      </c>
      <c r="M219" s="30" t="s">
        <v>257</v>
      </c>
      <c r="O219" s="31" t="s">
        <v>797</v>
      </c>
      <c r="P219" s="30" t="s">
        <v>165</v>
      </c>
      <c r="Q219" s="39" t="s">
        <v>770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1032</v>
      </c>
      <c r="BC219" s="30" t="s">
        <v>360</v>
      </c>
      <c r="BD219" s="30" t="s">
        <v>233</v>
      </c>
      <c r="BF219" s="30" t="s">
        <v>363</v>
      </c>
      <c r="BG219" s="30" t="s">
        <v>359</v>
      </c>
      <c r="BJ219" s="30" t="s">
        <v>989</v>
      </c>
      <c r="BK219" s="30" t="s">
        <v>1356</v>
      </c>
      <c r="BL219" s="30" t="s">
        <v>351</v>
      </c>
      <c r="BM219" s="30" t="s">
        <v>1395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0" spans="1:66" ht="16" hidden="1" customHeight="1" x14ac:dyDescent="0.2">
      <c r="A220" s="30">
        <v>1803</v>
      </c>
      <c r="B220" s="30" t="s">
        <v>26</v>
      </c>
      <c r="C220" s="30" t="s">
        <v>817</v>
      </c>
      <c r="D220" s="30" t="s">
        <v>148</v>
      </c>
      <c r="E220" s="37" t="s">
        <v>1118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1197</v>
      </c>
      <c r="H220" s="30" t="s">
        <v>659</v>
      </c>
      <c r="I220" s="30" t="s">
        <v>132</v>
      </c>
      <c r="O220" s="31" t="s">
        <v>797</v>
      </c>
      <c r="P220" s="30" t="s">
        <v>165</v>
      </c>
      <c r="Q220" s="39" t="s">
        <v>770</v>
      </c>
      <c r="R220" s="30" t="str">
        <f>Table2[[#This Row],[entity_domain]]</f>
        <v>Heating &amp; Cooling</v>
      </c>
      <c r="S220" s="30" t="s">
        <v>449</v>
      </c>
      <c r="T220" s="37" t="s">
        <v>1096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1138</v>
      </c>
      <c r="BF220" s="30" t="s">
        <v>897</v>
      </c>
      <c r="BG220" s="30" t="s">
        <v>406</v>
      </c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hidden="1" customHeight="1" x14ac:dyDescent="0.2">
      <c r="A221" s="30">
        <v>1804</v>
      </c>
      <c r="B221" s="30" t="s">
        <v>26</v>
      </c>
      <c r="C221" s="30" t="s">
        <v>702</v>
      </c>
      <c r="D221" s="30" t="s">
        <v>134</v>
      </c>
      <c r="E221" s="30" t="s">
        <v>1119</v>
      </c>
      <c r="F221" s="36" t="str">
        <f>IF(ISBLANK(Table2[[#This Row],[unique_id]]), "", PROPER(SUBSTITUTE(Table2[[#This Row],[unique_id]], "_", " ")))</f>
        <v>Ceiling Water Booster Plug</v>
      </c>
      <c r="G221" s="30" t="s">
        <v>1197</v>
      </c>
      <c r="H221" s="30" t="s">
        <v>659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797</v>
      </c>
      <c r="P221" s="30" t="s">
        <v>165</v>
      </c>
      <c r="Q221" s="30" t="s">
        <v>770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1135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907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926</v>
      </c>
      <c r="AO221" s="30" t="s">
        <v>927</v>
      </c>
      <c r="AP221" s="30" t="s">
        <v>916</v>
      </c>
      <c r="AQ221" s="30" t="s">
        <v>917</v>
      </c>
      <c r="AR221" s="30" t="s">
        <v>981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1138</v>
      </c>
      <c r="BF221" s="30" t="s">
        <v>897</v>
      </c>
      <c r="BG221" s="30" t="s">
        <v>406</v>
      </c>
      <c r="BK221" s="30" t="s">
        <v>1356</v>
      </c>
      <c r="BL221" s="30" t="s">
        <v>446</v>
      </c>
      <c r="BM221" s="30" t="s">
        <v>1396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2" spans="1:66" ht="16" hidden="1" customHeight="1" x14ac:dyDescent="0.2">
      <c r="A222" s="30">
        <v>1805</v>
      </c>
      <c r="B222" s="30" t="s">
        <v>26</v>
      </c>
      <c r="C222" s="30" t="s">
        <v>702</v>
      </c>
      <c r="D222" s="30" t="s">
        <v>27</v>
      </c>
      <c r="E222" s="30" t="s">
        <v>1120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910</v>
      </c>
      <c r="H222" s="30" t="s">
        <v>659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908</v>
      </c>
      <c r="AF222" s="30">
        <v>10</v>
      </c>
      <c r="AG222" s="31" t="s">
        <v>34</v>
      </c>
      <c r="AH222" s="31" t="s">
        <v>907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926</v>
      </c>
      <c r="AO222" s="30" t="s">
        <v>927</v>
      </c>
      <c r="AP222" s="30" t="s">
        <v>916</v>
      </c>
      <c r="AQ222" s="30" t="s">
        <v>917</v>
      </c>
      <c r="AR222" s="30" t="s">
        <v>1132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1138</v>
      </c>
      <c r="BF222" s="30" t="s">
        <v>897</v>
      </c>
      <c r="BG222" s="30" t="s">
        <v>406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6" ht="16" hidden="1" customHeight="1" x14ac:dyDescent="0.2">
      <c r="A223" s="30">
        <v>1806</v>
      </c>
      <c r="B223" s="30" t="s">
        <v>26</v>
      </c>
      <c r="C223" s="30" t="s">
        <v>702</v>
      </c>
      <c r="D223" s="30" t="s">
        <v>27</v>
      </c>
      <c r="E223" s="30" t="s">
        <v>1121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911</v>
      </c>
      <c r="H223" s="30" t="s">
        <v>659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909</v>
      </c>
      <c r="AF223" s="30">
        <v>10</v>
      </c>
      <c r="AG223" s="31" t="s">
        <v>34</v>
      </c>
      <c r="AH223" s="31" t="s">
        <v>907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926</v>
      </c>
      <c r="AO223" s="30" t="s">
        <v>927</v>
      </c>
      <c r="AP223" s="30" t="s">
        <v>916</v>
      </c>
      <c r="AQ223" s="30" t="s">
        <v>917</v>
      </c>
      <c r="AR223" s="30" t="s">
        <v>1133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1138</v>
      </c>
      <c r="BF223" s="30" t="s">
        <v>897</v>
      </c>
      <c r="BG223" s="30" t="s">
        <v>406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hidden="1" customHeight="1" x14ac:dyDescent="0.2">
      <c r="A224" s="30">
        <v>1807</v>
      </c>
      <c r="B224" s="30" t="s">
        <v>26</v>
      </c>
      <c r="C224" s="30" t="s">
        <v>817</v>
      </c>
      <c r="D224" s="30" t="s">
        <v>148</v>
      </c>
      <c r="E224" s="37" t="s">
        <v>1126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659</v>
      </c>
      <c r="I224" s="30" t="s">
        <v>132</v>
      </c>
      <c r="O224" s="31" t="s">
        <v>797</v>
      </c>
      <c r="P224" s="30" t="s">
        <v>165</v>
      </c>
      <c r="Q224" s="39" t="s">
        <v>770</v>
      </c>
      <c r="R224" s="30" t="str">
        <f>Table2[[#This Row],[entity_domain]]</f>
        <v>Heating &amp; Cooling</v>
      </c>
      <c r="S224" s="30" t="s">
        <v>319</v>
      </c>
      <c r="T224" s="37" t="s">
        <v>1096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1138</v>
      </c>
      <c r="BF224" s="30" t="s">
        <v>897</v>
      </c>
      <c r="BG224" s="30" t="s">
        <v>580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6" ht="16" hidden="1" customHeight="1" x14ac:dyDescent="0.2">
      <c r="A225" s="30">
        <v>1808</v>
      </c>
      <c r="B225" s="30" t="s">
        <v>26</v>
      </c>
      <c r="C225" s="30" t="s">
        <v>702</v>
      </c>
      <c r="D225" s="30" t="s">
        <v>134</v>
      </c>
      <c r="E225" s="30" t="s">
        <v>1127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659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797</v>
      </c>
      <c r="P225" s="30" t="s">
        <v>165</v>
      </c>
      <c r="Q225" s="30" t="s">
        <v>770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1135</v>
      </c>
      <c r="AB225" s="30"/>
      <c r="AC225" s="30"/>
      <c r="AE225" s="30" t="s">
        <v>1130</v>
      </c>
      <c r="AF225" s="30">
        <v>10</v>
      </c>
      <c r="AG225" s="31" t="s">
        <v>34</v>
      </c>
      <c r="AH225" s="31" t="s">
        <v>907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926</v>
      </c>
      <c r="AO225" s="30" t="s">
        <v>927</v>
      </c>
      <c r="AP225" s="30" t="s">
        <v>916</v>
      </c>
      <c r="AQ225" s="30" t="s">
        <v>917</v>
      </c>
      <c r="AR225" s="30" t="s">
        <v>981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1138</v>
      </c>
      <c r="BF225" s="30" t="s">
        <v>897</v>
      </c>
      <c r="BG225" s="30" t="s">
        <v>580</v>
      </c>
      <c r="BK225" s="30" t="s">
        <v>1356</v>
      </c>
      <c r="BL225" s="30" t="s">
        <v>1069</v>
      </c>
      <c r="BM225" s="30" t="s">
        <v>1397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6" spans="1:66" ht="16" hidden="1" customHeight="1" x14ac:dyDescent="0.2">
      <c r="A226" s="30">
        <v>1809</v>
      </c>
      <c r="B226" s="30" t="s">
        <v>26</v>
      </c>
      <c r="C226" s="30" t="s">
        <v>702</v>
      </c>
      <c r="D226" s="30" t="s">
        <v>27</v>
      </c>
      <c r="E226" s="30" t="s">
        <v>1128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910</v>
      </c>
      <c r="H226" s="30" t="s">
        <v>659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908</v>
      </c>
      <c r="AF226" s="30">
        <v>10</v>
      </c>
      <c r="AG226" s="31" t="s">
        <v>34</v>
      </c>
      <c r="AH226" s="31" t="s">
        <v>907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926</v>
      </c>
      <c r="AO226" s="30" t="s">
        <v>927</v>
      </c>
      <c r="AP226" s="30" t="s">
        <v>916</v>
      </c>
      <c r="AQ226" s="30" t="s">
        <v>917</v>
      </c>
      <c r="AR226" s="30" t="s">
        <v>1132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1138</v>
      </c>
      <c r="BF226" s="30" t="s">
        <v>897</v>
      </c>
      <c r="BG226" s="30" t="s">
        <v>580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hidden="1" customHeight="1" x14ac:dyDescent="0.2">
      <c r="A227" s="30">
        <v>1810</v>
      </c>
      <c r="B227" s="30" t="s">
        <v>26</v>
      </c>
      <c r="C227" s="30" t="s">
        <v>702</v>
      </c>
      <c r="D227" s="30" t="s">
        <v>27</v>
      </c>
      <c r="E227" s="30" t="s">
        <v>1129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911</v>
      </c>
      <c r="H227" s="30" t="s">
        <v>659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909</v>
      </c>
      <c r="AF227" s="30">
        <v>10</v>
      </c>
      <c r="AG227" s="31" t="s">
        <v>34</v>
      </c>
      <c r="AH227" s="31" t="s">
        <v>907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926</v>
      </c>
      <c r="AO227" s="30" t="s">
        <v>927</v>
      </c>
      <c r="AP227" s="30" t="s">
        <v>916</v>
      </c>
      <c r="AQ227" s="30" t="s">
        <v>917</v>
      </c>
      <c r="AR227" s="30" t="s">
        <v>1133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1138</v>
      </c>
      <c r="BF227" s="30" t="s">
        <v>897</v>
      </c>
      <c r="BG227" s="30" t="s">
        <v>580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hidden="1" customHeight="1" x14ac:dyDescent="0.2">
      <c r="A228" s="30">
        <v>1811</v>
      </c>
      <c r="B228" s="30" t="s">
        <v>26</v>
      </c>
      <c r="C228" s="30" t="s">
        <v>702</v>
      </c>
      <c r="D228" s="30" t="s">
        <v>27</v>
      </c>
      <c r="E228" s="30" t="s">
        <v>1072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1188</v>
      </c>
      <c r="H228" s="30" t="s">
        <v>1463</v>
      </c>
      <c r="I228" s="30" t="s">
        <v>132</v>
      </c>
      <c r="K228" s="30" t="s">
        <v>1196</v>
      </c>
      <c r="O228" s="31"/>
      <c r="P228" s="30"/>
      <c r="T228" s="37"/>
      <c r="U228" s="30" t="s">
        <v>440</v>
      </c>
      <c r="V228" s="31" t="s">
        <v>1211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907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926</v>
      </c>
      <c r="AO228" s="30" t="s">
        <v>927</v>
      </c>
      <c r="AP228" s="30" t="s">
        <v>916</v>
      </c>
      <c r="AQ228" s="30" t="s">
        <v>917</v>
      </c>
      <c r="AR228" s="30" t="s">
        <v>1141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736</v>
      </c>
      <c r="BC228" s="30" t="s">
        <v>1140</v>
      </c>
      <c r="BD228" s="30" t="s">
        <v>1138</v>
      </c>
      <c r="BF228" s="30" t="s">
        <v>897</v>
      </c>
      <c r="BG228" s="30" t="s">
        <v>563</v>
      </c>
      <c r="BH228" s="30" t="s">
        <v>406</v>
      </c>
      <c r="BI228" s="30" t="s">
        <v>406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6" ht="16" hidden="1" customHeight="1" x14ac:dyDescent="0.2">
      <c r="A229" s="30">
        <v>1812</v>
      </c>
      <c r="B229" s="30" t="s">
        <v>26</v>
      </c>
      <c r="C229" s="30" t="s">
        <v>702</v>
      </c>
      <c r="D229" s="30" t="s">
        <v>27</v>
      </c>
      <c r="E229" s="30" t="s">
        <v>1196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1188</v>
      </c>
      <c r="H229" s="30" t="s">
        <v>1463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F229" s="31"/>
      <c r="BG229" s="30" t="s">
        <v>563</v>
      </c>
      <c r="BH229" s="30" t="s">
        <v>406</v>
      </c>
      <c r="BI229" s="30" t="s">
        <v>406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hidden="1" customHeight="1" x14ac:dyDescent="0.2">
      <c r="A230" s="30">
        <v>2100</v>
      </c>
      <c r="B230" s="30" t="s">
        <v>26</v>
      </c>
      <c r="C230" s="30" t="s">
        <v>786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F230" s="31"/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hidden="1" customHeight="1" x14ac:dyDescent="0.2">
      <c r="A231" s="30">
        <v>2101</v>
      </c>
      <c r="B231" s="30" t="s">
        <v>26</v>
      </c>
      <c r="C231" s="30" t="s">
        <v>786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F231" s="31"/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hidden="1" customHeight="1" x14ac:dyDescent="0.2">
      <c r="A232" s="30">
        <v>2102</v>
      </c>
      <c r="B232" s="30" t="s">
        <v>26</v>
      </c>
      <c r="C232" s="30" t="s">
        <v>786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hidden="1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hidden="1" customHeight="1" x14ac:dyDescent="0.2">
      <c r="A234" s="30">
        <v>2104</v>
      </c>
      <c r="B234" s="30" t="s">
        <v>26</v>
      </c>
      <c r="C234" s="30" t="s">
        <v>786</v>
      </c>
      <c r="D234" s="30" t="s">
        <v>27</v>
      </c>
      <c r="E234" s="30" t="s">
        <v>772</v>
      </c>
      <c r="F234" s="36" t="str">
        <f>IF(ISBLANK(Table2[[#This Row],[unique_id]]), "", PROPER(SUBSTITUTE(Table2[[#This Row],[unique_id]], "_", " ")))</f>
        <v>Lights Power</v>
      </c>
      <c r="G234" s="30" t="s">
        <v>799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hidden="1" customHeight="1" x14ac:dyDescent="0.2">
      <c r="A235" s="30">
        <v>2105</v>
      </c>
      <c r="B235" s="30" t="s">
        <v>26</v>
      </c>
      <c r="C235" s="30" t="s">
        <v>786</v>
      </c>
      <c r="D235" s="30" t="s">
        <v>27</v>
      </c>
      <c r="E235" s="30" t="s">
        <v>773</v>
      </c>
      <c r="F235" s="36" t="str">
        <f>IF(ISBLANK(Table2[[#This Row],[unique_id]]), "", PROPER(SUBSTITUTE(Table2[[#This Row],[unique_id]], "_", " ")))</f>
        <v>Fans Power</v>
      </c>
      <c r="G235" s="30" t="s">
        <v>798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hidden="1" customHeight="1" x14ac:dyDescent="0.2">
      <c r="A236" s="30">
        <v>2106</v>
      </c>
      <c r="B236" s="30" t="s">
        <v>26</v>
      </c>
      <c r="C236" s="30" t="s">
        <v>786</v>
      </c>
      <c r="D236" s="30" t="s">
        <v>27</v>
      </c>
      <c r="E236" s="30" t="s">
        <v>835</v>
      </c>
      <c r="F236" s="36" t="str">
        <f>IF(ISBLANK(Table2[[#This Row],[unique_id]]), "", PROPER(SUBSTITUTE(Table2[[#This Row],[unique_id]], "_", " ")))</f>
        <v>All Standby Power</v>
      </c>
      <c r="G236" s="30" t="s">
        <v>849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hidden="1" customHeight="1" x14ac:dyDescent="0.2">
      <c r="A237" s="30">
        <v>2107</v>
      </c>
      <c r="B237" s="30" t="s">
        <v>26</v>
      </c>
      <c r="C237" s="30" t="s">
        <v>786</v>
      </c>
      <c r="D237" s="30" t="s">
        <v>27</v>
      </c>
      <c r="E237" s="30" t="s">
        <v>1100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hidden="1" customHeight="1" x14ac:dyDescent="0.2">
      <c r="A238" s="30">
        <v>2108</v>
      </c>
      <c r="B238" s="30" t="s">
        <v>583</v>
      </c>
      <c r="C238" s="30" t="s">
        <v>786</v>
      </c>
      <c r="D238" s="30" t="s">
        <v>27</v>
      </c>
      <c r="E238" s="30" t="s">
        <v>1101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hidden="1" customHeight="1" x14ac:dyDescent="0.2">
      <c r="A239" s="30">
        <v>2109</v>
      </c>
      <c r="B239" s="30" t="s">
        <v>583</v>
      </c>
      <c r="C239" s="30" t="s">
        <v>786</v>
      </c>
      <c r="D239" s="30" t="s">
        <v>27</v>
      </c>
      <c r="E239" s="30" t="s">
        <v>1102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hidden="1" customHeight="1" x14ac:dyDescent="0.2">
      <c r="A240" s="30">
        <v>2110</v>
      </c>
      <c r="B240" s="30" t="s">
        <v>26</v>
      </c>
      <c r="C240" s="30" t="s">
        <v>786</v>
      </c>
      <c r="D240" s="30" t="s">
        <v>27</v>
      </c>
      <c r="E240" s="30" t="s">
        <v>1103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hidden="1" customHeight="1" x14ac:dyDescent="0.2">
      <c r="A241" s="30">
        <v>2111</v>
      </c>
      <c r="B241" s="30" t="s">
        <v>26</v>
      </c>
      <c r="C241" s="30" t="s">
        <v>786</v>
      </c>
      <c r="D241" s="30" t="s">
        <v>27</v>
      </c>
      <c r="E241" s="30" t="s">
        <v>1104</v>
      </c>
      <c r="F241" s="36" t="str">
        <f>IF(ISBLANK(Table2[[#This Row],[unique_id]]), "", PROPER(SUBSTITUTE(Table2[[#This Row],[unique_id]], "_", " ")))</f>
        <v>Water Booster Power</v>
      </c>
      <c r="G241" s="30" t="s">
        <v>1197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hidden="1" customHeight="1" x14ac:dyDescent="0.2">
      <c r="A242" s="30">
        <v>2112</v>
      </c>
      <c r="B242" s="30" t="s">
        <v>26</v>
      </c>
      <c r="C242" s="30" t="s">
        <v>786</v>
      </c>
      <c r="D242" s="30" t="s">
        <v>27</v>
      </c>
      <c r="E242" s="30" t="s">
        <v>1105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hidden="1" customHeight="1" x14ac:dyDescent="0.2">
      <c r="A243" s="30">
        <v>2113</v>
      </c>
      <c r="B243" s="30" t="s">
        <v>583</v>
      </c>
      <c r="C243" s="30" t="s">
        <v>786</v>
      </c>
      <c r="D243" s="30" t="s">
        <v>27</v>
      </c>
      <c r="E243" s="30" t="s">
        <v>1106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hidden="1" customHeight="1" x14ac:dyDescent="0.2">
      <c r="A244" s="30">
        <v>2114</v>
      </c>
      <c r="B244" s="30" t="s">
        <v>583</v>
      </c>
      <c r="C244" s="30" t="s">
        <v>786</v>
      </c>
      <c r="D244" s="30" t="s">
        <v>27</v>
      </c>
      <c r="E244" s="30" t="s">
        <v>1107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hidden="1" customHeight="1" x14ac:dyDescent="0.2">
      <c r="A245" s="30">
        <v>2115</v>
      </c>
      <c r="B245" s="30" t="s">
        <v>26</v>
      </c>
      <c r="C245" s="30" t="s">
        <v>786</v>
      </c>
      <c r="D245" s="30" t="s">
        <v>27</v>
      </c>
      <c r="E245" s="30" t="s">
        <v>787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hidden="1" customHeight="1" x14ac:dyDescent="0.2">
      <c r="A246" s="30">
        <v>2116</v>
      </c>
      <c r="B246" s="30" t="s">
        <v>26</v>
      </c>
      <c r="C246" s="30" t="s">
        <v>786</v>
      </c>
      <c r="D246" s="30" t="s">
        <v>27</v>
      </c>
      <c r="E246" s="30" t="s">
        <v>788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hidden="1" customHeight="1" x14ac:dyDescent="0.2">
      <c r="A247" s="30">
        <v>2117</v>
      </c>
      <c r="B247" s="30" t="s">
        <v>26</v>
      </c>
      <c r="C247" s="30" t="s">
        <v>786</v>
      </c>
      <c r="D247" s="30" t="s">
        <v>27</v>
      </c>
      <c r="E247" s="30" t="s">
        <v>1108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hidden="1" customHeight="1" x14ac:dyDescent="0.2">
      <c r="A248" s="30">
        <v>2118</v>
      </c>
      <c r="B248" s="30" t="s">
        <v>583</v>
      </c>
      <c r="C248" s="30" t="s">
        <v>786</v>
      </c>
      <c r="D248" s="30" t="s">
        <v>27</v>
      </c>
      <c r="E248" s="30" t="s">
        <v>789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hidden="1" customHeight="1" x14ac:dyDescent="0.2">
      <c r="A249" s="30">
        <v>2119</v>
      </c>
      <c r="B249" s="30" t="s">
        <v>583</v>
      </c>
      <c r="C249" s="30" t="s">
        <v>786</v>
      </c>
      <c r="D249" s="30" t="s">
        <v>27</v>
      </c>
      <c r="E249" s="30" t="s">
        <v>790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hidden="1" customHeight="1" x14ac:dyDescent="0.2">
      <c r="A250" s="30">
        <v>2120</v>
      </c>
      <c r="B250" s="30" t="s">
        <v>26</v>
      </c>
      <c r="C250" s="30" t="s">
        <v>786</v>
      </c>
      <c r="D250" s="30" t="s">
        <v>27</v>
      </c>
      <c r="E250" s="30" t="s">
        <v>803</v>
      </c>
      <c r="F250" s="36" t="str">
        <f>IF(ISBLANK(Table2[[#This Row],[unique_id]]), "", PROPER(SUBSTITUTE(Table2[[#This Row],[unique_id]], "_", " ")))</f>
        <v>Audio Visual Devices Power</v>
      </c>
      <c r="G250" s="30" t="s">
        <v>804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hidden="1" customHeight="1" x14ac:dyDescent="0.2">
      <c r="A251" s="30">
        <v>2121</v>
      </c>
      <c r="B251" s="30" t="s">
        <v>26</v>
      </c>
      <c r="C251" s="30" t="s">
        <v>786</v>
      </c>
      <c r="D251" s="30" t="s">
        <v>27</v>
      </c>
      <c r="E251" s="30" t="s">
        <v>777</v>
      </c>
      <c r="F251" s="36" t="str">
        <f>IF(ISBLANK(Table2[[#This Row],[unique_id]]), "", PROPER(SUBSTITUTE(Table2[[#This Row],[unique_id]], "_", " ")))</f>
        <v>Servers Network Power</v>
      </c>
      <c r="G251" s="30" t="s">
        <v>771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hidden="1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hidden="1" customHeight="1" x14ac:dyDescent="0.2">
      <c r="A253" s="30">
        <v>2123</v>
      </c>
      <c r="B253" s="30" t="s">
        <v>26</v>
      </c>
      <c r="C253" s="30" t="s">
        <v>786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hidden="1" customHeight="1" x14ac:dyDescent="0.2">
      <c r="A254" s="30">
        <v>2124</v>
      </c>
      <c r="B254" s="30" t="s">
        <v>26</v>
      </c>
      <c r="C254" s="30" t="s">
        <v>786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hidden="1" customHeight="1" x14ac:dyDescent="0.2">
      <c r="A255" s="30">
        <v>2125</v>
      </c>
      <c r="B255" s="30" t="s">
        <v>26</v>
      </c>
      <c r="C255" s="30" t="s">
        <v>786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hidden="1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hidden="1" customHeight="1" x14ac:dyDescent="0.2">
      <c r="A257" s="30">
        <v>2127</v>
      </c>
      <c r="B257" s="30" t="s">
        <v>26</v>
      </c>
      <c r="C257" s="30" t="s">
        <v>786</v>
      </c>
      <c r="D257" s="30" t="s">
        <v>27</v>
      </c>
      <c r="E257" s="30" t="s">
        <v>774</v>
      </c>
      <c r="F257" s="36" t="str">
        <f>IF(ISBLANK(Table2[[#This Row],[unique_id]]), "", PROPER(SUBSTITUTE(Table2[[#This Row],[unique_id]], "_", " ")))</f>
        <v>Lights Energy Daily</v>
      </c>
      <c r="G257" s="30" t="s">
        <v>799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hidden="1" customHeight="1" x14ac:dyDescent="0.2">
      <c r="A258" s="30">
        <v>2128</v>
      </c>
      <c r="B258" s="30" t="s">
        <v>26</v>
      </c>
      <c r="C258" s="30" t="s">
        <v>786</v>
      </c>
      <c r="D258" s="30" t="s">
        <v>27</v>
      </c>
      <c r="E258" s="30" t="s">
        <v>775</v>
      </c>
      <c r="F258" s="36" t="str">
        <f>IF(ISBLANK(Table2[[#This Row],[unique_id]]), "", PROPER(SUBSTITUTE(Table2[[#This Row],[unique_id]], "_", " ")))</f>
        <v>Fans Energy Daily</v>
      </c>
      <c r="G258" s="30" t="s">
        <v>798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hidden="1" customHeight="1" x14ac:dyDescent="0.2">
      <c r="A259" s="30">
        <v>2129</v>
      </c>
      <c r="B259" s="30" t="s">
        <v>26</v>
      </c>
      <c r="C259" s="30" t="s">
        <v>786</v>
      </c>
      <c r="D259" s="30" t="s">
        <v>27</v>
      </c>
      <c r="E259" s="30" t="s">
        <v>839</v>
      </c>
      <c r="F259" s="36" t="str">
        <f>IF(ISBLANK(Table2[[#This Row],[unique_id]]), "", PROPER(SUBSTITUTE(Table2[[#This Row],[unique_id]], "_", " ")))</f>
        <v>All Standby Energy Daily</v>
      </c>
      <c r="G259" s="30" t="s">
        <v>849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hidden="1" customHeight="1" x14ac:dyDescent="0.2">
      <c r="A260" s="30">
        <v>2130</v>
      </c>
      <c r="B260" s="30" t="s">
        <v>26</v>
      </c>
      <c r="C260" s="30" t="s">
        <v>786</v>
      </c>
      <c r="D260" s="30" t="s">
        <v>27</v>
      </c>
      <c r="E260" s="30" t="s">
        <v>1109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hidden="1" customHeight="1" x14ac:dyDescent="0.2">
      <c r="A261" s="30">
        <v>2131</v>
      </c>
      <c r="B261" s="30" t="s">
        <v>583</v>
      </c>
      <c r="C261" s="30" t="s">
        <v>786</v>
      </c>
      <c r="D261" s="30" t="s">
        <v>27</v>
      </c>
      <c r="E261" s="30" t="s">
        <v>1110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hidden="1" customHeight="1" x14ac:dyDescent="0.2">
      <c r="A262" s="30">
        <v>2132</v>
      </c>
      <c r="B262" s="30" t="s">
        <v>583</v>
      </c>
      <c r="C262" s="30" t="s">
        <v>786</v>
      </c>
      <c r="D262" s="30" t="s">
        <v>27</v>
      </c>
      <c r="E262" s="30" t="s">
        <v>1111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hidden="1" customHeight="1" x14ac:dyDescent="0.2">
      <c r="A263" s="30">
        <v>2133</v>
      </c>
      <c r="B263" s="30" t="s">
        <v>26</v>
      </c>
      <c r="C263" s="30" t="s">
        <v>786</v>
      </c>
      <c r="D263" s="30" t="s">
        <v>27</v>
      </c>
      <c r="E263" s="30" t="s">
        <v>1112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hidden="1" customHeight="1" x14ac:dyDescent="0.2">
      <c r="A264" s="30">
        <v>2134</v>
      </c>
      <c r="B264" s="30" t="s">
        <v>26</v>
      </c>
      <c r="C264" s="30" t="s">
        <v>786</v>
      </c>
      <c r="D264" s="30" t="s">
        <v>27</v>
      </c>
      <c r="E264" s="30" t="s">
        <v>1113</v>
      </c>
      <c r="F264" s="36" t="str">
        <f>IF(ISBLANK(Table2[[#This Row],[unique_id]]), "", PROPER(SUBSTITUTE(Table2[[#This Row],[unique_id]], "_", " ")))</f>
        <v>Water Booster Energy Daily</v>
      </c>
      <c r="G264" s="30" t="s">
        <v>1197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hidden="1" customHeight="1" x14ac:dyDescent="0.2">
      <c r="A265" s="30">
        <v>2135</v>
      </c>
      <c r="B265" s="30" t="s">
        <v>26</v>
      </c>
      <c r="C265" s="30" t="s">
        <v>786</v>
      </c>
      <c r="D265" s="30" t="s">
        <v>27</v>
      </c>
      <c r="E265" s="30" t="s">
        <v>1114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hidden="1" customHeight="1" x14ac:dyDescent="0.2">
      <c r="A266" s="30">
        <v>2136</v>
      </c>
      <c r="B266" s="30" t="s">
        <v>583</v>
      </c>
      <c r="C266" s="30" t="s">
        <v>786</v>
      </c>
      <c r="D266" s="30" t="s">
        <v>27</v>
      </c>
      <c r="E266" s="30" t="s">
        <v>1115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hidden="1" customHeight="1" x14ac:dyDescent="0.2">
      <c r="A267" s="30">
        <v>2137</v>
      </c>
      <c r="B267" s="30" t="s">
        <v>583</v>
      </c>
      <c r="C267" s="30" t="s">
        <v>786</v>
      </c>
      <c r="D267" s="30" t="s">
        <v>27</v>
      </c>
      <c r="E267" s="30" t="s">
        <v>1116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hidden="1" customHeight="1" x14ac:dyDescent="0.2">
      <c r="A268" s="30">
        <v>2138</v>
      </c>
      <c r="B268" s="30" t="s">
        <v>26</v>
      </c>
      <c r="C268" s="30" t="s">
        <v>786</v>
      </c>
      <c r="D268" s="30" t="s">
        <v>27</v>
      </c>
      <c r="E268" s="30" t="s">
        <v>791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hidden="1" customHeight="1" x14ac:dyDescent="0.2">
      <c r="A269" s="30">
        <v>2139</v>
      </c>
      <c r="B269" s="30" t="s">
        <v>26</v>
      </c>
      <c r="C269" s="30" t="s">
        <v>786</v>
      </c>
      <c r="D269" s="30" t="s">
        <v>27</v>
      </c>
      <c r="E269" s="30" t="s">
        <v>792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hidden="1" customHeight="1" x14ac:dyDescent="0.2">
      <c r="A270" s="30">
        <v>2140</v>
      </c>
      <c r="B270" s="30" t="s">
        <v>26</v>
      </c>
      <c r="C270" s="30" t="s">
        <v>786</v>
      </c>
      <c r="D270" s="30" t="s">
        <v>27</v>
      </c>
      <c r="E270" s="30" t="s">
        <v>1117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hidden="1" customHeight="1" x14ac:dyDescent="0.2">
      <c r="A271" s="30">
        <v>2141</v>
      </c>
      <c r="B271" s="30" t="s">
        <v>583</v>
      </c>
      <c r="C271" s="30" t="s">
        <v>786</v>
      </c>
      <c r="D271" s="30" t="s">
        <v>27</v>
      </c>
      <c r="E271" s="30" t="s">
        <v>793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hidden="1" customHeight="1" x14ac:dyDescent="0.2">
      <c r="A272" s="30">
        <v>2142</v>
      </c>
      <c r="B272" s="30" t="s">
        <v>583</v>
      </c>
      <c r="C272" s="30" t="s">
        <v>786</v>
      </c>
      <c r="D272" s="30" t="s">
        <v>27</v>
      </c>
      <c r="E272" s="30" t="s">
        <v>794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hidden="1" customHeight="1" x14ac:dyDescent="0.2">
      <c r="A273" s="30">
        <v>2143</v>
      </c>
      <c r="B273" s="30" t="s">
        <v>26</v>
      </c>
      <c r="C273" s="30" t="s">
        <v>786</v>
      </c>
      <c r="D273" s="30" t="s">
        <v>27</v>
      </c>
      <c r="E273" s="30" t="s">
        <v>805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804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hidden="1" customHeight="1" x14ac:dyDescent="0.2">
      <c r="A274" s="30">
        <v>2144</v>
      </c>
      <c r="B274" s="30" t="s">
        <v>26</v>
      </c>
      <c r="C274" s="30" t="s">
        <v>786</v>
      </c>
      <c r="D274" s="30" t="s">
        <v>27</v>
      </c>
      <c r="E274" s="30" t="s">
        <v>778</v>
      </c>
      <c r="F274" s="36" t="str">
        <f>IF(ISBLANK(Table2[[#This Row],[unique_id]]), "", PROPER(SUBSTITUTE(Table2[[#This Row],[unique_id]], "_", " ")))</f>
        <v>Servers Network Energy Daily</v>
      </c>
      <c r="G274" s="30" t="s">
        <v>771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hidden="1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hidden="1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1044</v>
      </c>
      <c r="BC276" s="30" t="s">
        <v>398</v>
      </c>
      <c r="BD276" s="30" t="s">
        <v>181</v>
      </c>
      <c r="BF276" s="30" t="s">
        <v>399</v>
      </c>
      <c r="BG276" s="30" t="s">
        <v>397</v>
      </c>
      <c r="BK276" s="30" t="s">
        <v>1355</v>
      </c>
      <c r="BL276" s="41" t="s">
        <v>434</v>
      </c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7" spans="1:66" ht="16" hidden="1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728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1170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1149</v>
      </c>
      <c r="BC277" s="30" t="s">
        <v>1151</v>
      </c>
      <c r="BD277" s="30" t="s">
        <v>1150</v>
      </c>
      <c r="BF277" s="30" t="s">
        <v>1001</v>
      </c>
      <c r="BG277" s="30" t="s">
        <v>28</v>
      </c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hidden="1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728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1170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8" t="s">
        <v>1299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1149</v>
      </c>
      <c r="BC278" s="30" t="s">
        <v>1151</v>
      </c>
      <c r="BD278" s="30" t="s">
        <v>1150</v>
      </c>
      <c r="BF278" s="30" t="s">
        <v>1001</v>
      </c>
      <c r="BG278" s="30" t="s">
        <v>28</v>
      </c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hidden="1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728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727</v>
      </c>
      <c r="AE279" s="30" t="s">
        <v>289</v>
      </c>
      <c r="AF279" s="30">
        <v>200</v>
      </c>
      <c r="AG279" s="31" t="s">
        <v>34</v>
      </c>
      <c r="AH279" s="31"/>
      <c r="AI279" s="30" t="s">
        <v>1170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8" t="s">
        <v>1300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1149</v>
      </c>
      <c r="BC279" s="30" t="s">
        <v>1151</v>
      </c>
      <c r="BD279" s="30" t="s">
        <v>1150</v>
      </c>
      <c r="BF279" s="30" t="s">
        <v>1001</v>
      </c>
      <c r="BG279" s="30" t="s">
        <v>28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6" ht="16" hidden="1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728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727</v>
      </c>
      <c r="AE280" s="30" t="s">
        <v>290</v>
      </c>
      <c r="AF280" s="30">
        <v>200</v>
      </c>
      <c r="AG280" s="31" t="s">
        <v>34</v>
      </c>
      <c r="AH280" s="31"/>
      <c r="AI280" s="30" t="s">
        <v>1170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8" t="s">
        <v>1301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1149</v>
      </c>
      <c r="BC280" s="30" t="s">
        <v>1151</v>
      </c>
      <c r="BD280" s="30" t="s">
        <v>1150</v>
      </c>
      <c r="BF280" s="30" t="s">
        <v>1001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hidden="1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1297</v>
      </c>
      <c r="F281" s="36" t="str">
        <f>IF(ISBLANK(Table2[[#This Row],[unique_id]]), "", PROPER(SUBSTITUTE(Table2[[#This Row],[unique_id]], "_", " ")))</f>
        <v>Network Certificate Expiry</v>
      </c>
      <c r="G281" s="30" t="s">
        <v>725</v>
      </c>
      <c r="H281" s="30" t="s">
        <v>728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726</v>
      </c>
      <c r="AF281" s="30">
        <v>200</v>
      </c>
      <c r="AG281" s="31" t="s">
        <v>34</v>
      </c>
      <c r="AH281" s="31"/>
      <c r="AI281" s="30" t="s">
        <v>1170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1302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1149</v>
      </c>
      <c r="BC281" s="30" t="s">
        <v>1151</v>
      </c>
      <c r="BD281" s="30" t="s">
        <v>1150</v>
      </c>
      <c r="BF281" s="30" t="s">
        <v>1001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hidden="1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1260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1263</v>
      </c>
      <c r="H282" s="30" t="s">
        <v>1259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1262</v>
      </c>
      <c r="AF282" s="30">
        <v>200</v>
      </c>
      <c r="AG282" s="31" t="s">
        <v>34</v>
      </c>
      <c r="AH282" s="31"/>
      <c r="AI282" s="30" t="s">
        <v>1170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1216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1149</v>
      </c>
      <c r="BC282" s="30" t="s">
        <v>1151</v>
      </c>
      <c r="BD282" s="30" t="s">
        <v>1150</v>
      </c>
      <c r="BF282" s="30" t="s">
        <v>1001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hidden="1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1261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1264</v>
      </c>
      <c r="H283" s="30" t="s">
        <v>1259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1262</v>
      </c>
      <c r="AF283" s="30">
        <v>200</v>
      </c>
      <c r="AG283" s="31" t="s">
        <v>34</v>
      </c>
      <c r="AH283" s="31"/>
      <c r="AI283" s="30" t="s">
        <v>1170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1216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1149</v>
      </c>
      <c r="BC283" s="30" t="s">
        <v>1151</v>
      </c>
      <c r="BD283" s="30" t="s">
        <v>1150</v>
      </c>
      <c r="BF283" s="30" t="s">
        <v>1001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hidden="1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722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723</v>
      </c>
      <c r="H284" s="30" t="s">
        <v>720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724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F284" s="31"/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hidden="1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714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707</v>
      </c>
      <c r="H285" s="30" t="s">
        <v>720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F285" s="31"/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hidden="1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715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708</v>
      </c>
      <c r="H286" s="30" t="s">
        <v>720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F286" s="31"/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hidden="1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716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706</v>
      </c>
      <c r="H287" s="30" t="s">
        <v>720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hidden="1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718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720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hidden="1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717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720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hidden="1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719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712</v>
      </c>
      <c r="H290" s="30" t="s">
        <v>720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hidden="1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662</v>
      </c>
      <c r="H291" s="30" t="s">
        <v>721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1296</v>
      </c>
      <c r="BC291" s="30" t="s">
        <v>36</v>
      </c>
      <c r="BD291" s="30" t="s">
        <v>37</v>
      </c>
      <c r="BF291" s="30" t="s">
        <v>1092</v>
      </c>
      <c r="BG291" s="30" t="s">
        <v>499</v>
      </c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hidden="1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713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662</v>
      </c>
      <c r="H292" s="30" t="s">
        <v>721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hidden="1" customHeight="1" x14ac:dyDescent="0.2">
      <c r="A293" s="30">
        <v>2516</v>
      </c>
      <c r="B293" s="30" t="s">
        <v>26</v>
      </c>
      <c r="C293" s="30" t="s">
        <v>1223</v>
      </c>
      <c r="D293" s="30" t="s">
        <v>148</v>
      </c>
      <c r="E293" s="30" t="s">
        <v>1225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1253</v>
      </c>
      <c r="H293" s="30" t="s">
        <v>1220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1221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1255</v>
      </c>
      <c r="AR293" s="30" t="s">
        <v>981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1224</v>
      </c>
      <c r="BC293" s="30" t="s">
        <v>1151</v>
      </c>
      <c r="BD293" s="30" t="s">
        <v>1150</v>
      </c>
      <c r="BF293" s="30" t="s">
        <v>1001</v>
      </c>
      <c r="BG293" s="30" t="s">
        <v>28</v>
      </c>
      <c r="BL293" s="4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hidden="1" customHeight="1" x14ac:dyDescent="0.2">
      <c r="A294" s="30">
        <v>2517</v>
      </c>
      <c r="B294" s="30" t="s">
        <v>26</v>
      </c>
      <c r="C294" s="30" t="s">
        <v>1223</v>
      </c>
      <c r="D294" s="30" t="s">
        <v>148</v>
      </c>
      <c r="E294" s="30" t="s">
        <v>1226</v>
      </c>
      <c r="F294" s="30" t="str">
        <f>IF(ISBLANK(Table2[[#This Row],[unique_id]]), "", PROPER(SUBSTITUTE(Table2[[#This Row],[unique_id]], "_", " ")))</f>
        <v>Service Plex Availability</v>
      </c>
      <c r="G294" s="30" t="s">
        <v>1240</v>
      </c>
      <c r="H294" s="30" t="s">
        <v>1220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1221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1255</v>
      </c>
      <c r="AR294" s="30" t="s">
        <v>981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1224</v>
      </c>
      <c r="BC294" s="30" t="s">
        <v>1151</v>
      </c>
      <c r="BD294" s="30" t="s">
        <v>1150</v>
      </c>
      <c r="BF294" s="30" t="s">
        <v>1001</v>
      </c>
      <c r="BG294" s="30" t="s">
        <v>28</v>
      </c>
      <c r="BL294" s="41"/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hidden="1" customHeight="1" x14ac:dyDescent="0.2">
      <c r="A295" s="30">
        <v>2518</v>
      </c>
      <c r="B295" s="30" t="s">
        <v>26</v>
      </c>
      <c r="C295" s="30" t="s">
        <v>1223</v>
      </c>
      <c r="D295" s="30" t="s">
        <v>148</v>
      </c>
      <c r="E295" s="30" t="s">
        <v>1227</v>
      </c>
      <c r="F295" s="30" t="str">
        <f>IF(ISBLANK(Table2[[#This Row],[unique_id]]), "", PROPER(SUBSTITUTE(Table2[[#This Row],[unique_id]], "_", " ")))</f>
        <v>Service Grafana Availability</v>
      </c>
      <c r="G295" s="30" t="s">
        <v>1241</v>
      </c>
      <c r="H295" s="30" t="s">
        <v>1220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1221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1255</v>
      </c>
      <c r="AR295" s="30" t="s">
        <v>981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1224</v>
      </c>
      <c r="BC295" s="30" t="s">
        <v>1151</v>
      </c>
      <c r="BD295" s="30" t="s">
        <v>1150</v>
      </c>
      <c r="BF295" s="30" t="s">
        <v>1001</v>
      </c>
      <c r="BG295" s="30" t="s">
        <v>28</v>
      </c>
      <c r="BL295" s="4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hidden="1" customHeight="1" x14ac:dyDescent="0.2">
      <c r="A296" s="30">
        <v>2519</v>
      </c>
      <c r="B296" s="30" t="s">
        <v>26</v>
      </c>
      <c r="C296" s="30" t="s">
        <v>1223</v>
      </c>
      <c r="D296" s="30" t="s">
        <v>148</v>
      </c>
      <c r="E296" s="30" t="s">
        <v>1228</v>
      </c>
      <c r="F296" s="30" t="str">
        <f>IF(ISBLANK(Table2[[#This Row],[unique_id]]), "", PROPER(SUBSTITUTE(Table2[[#This Row],[unique_id]], "_", " ")))</f>
        <v>Service Wrangle Availability</v>
      </c>
      <c r="G296" s="30" t="s">
        <v>1242</v>
      </c>
      <c r="H296" s="30" t="s">
        <v>1220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1221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1255</v>
      </c>
      <c r="AR296" s="30" t="s">
        <v>981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1224</v>
      </c>
      <c r="BC296" s="30" t="s">
        <v>1151</v>
      </c>
      <c r="BD296" s="30" t="s">
        <v>1150</v>
      </c>
      <c r="BF296" s="30" t="s">
        <v>1001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hidden="1" customHeight="1" x14ac:dyDescent="0.2">
      <c r="A297" s="30">
        <v>2520</v>
      </c>
      <c r="B297" s="30" t="s">
        <v>26</v>
      </c>
      <c r="C297" s="30" t="s">
        <v>1223</v>
      </c>
      <c r="D297" s="30" t="s">
        <v>148</v>
      </c>
      <c r="E297" s="30" t="s">
        <v>1229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1220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1221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1255</v>
      </c>
      <c r="AR297" s="30" t="s">
        <v>981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1224</v>
      </c>
      <c r="BC297" s="30" t="s">
        <v>1151</v>
      </c>
      <c r="BD297" s="30" t="s">
        <v>1150</v>
      </c>
      <c r="BF297" s="30" t="s">
        <v>1001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hidden="1" customHeight="1" x14ac:dyDescent="0.2">
      <c r="A298" s="30">
        <v>2521</v>
      </c>
      <c r="B298" s="30" t="s">
        <v>26</v>
      </c>
      <c r="C298" s="30" t="s">
        <v>1223</v>
      </c>
      <c r="D298" s="30" t="s">
        <v>148</v>
      </c>
      <c r="E298" s="30" t="s">
        <v>1230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1220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1221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1255</v>
      </c>
      <c r="AR298" s="30" t="s">
        <v>981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1224</v>
      </c>
      <c r="BC298" s="30" t="s">
        <v>1151</v>
      </c>
      <c r="BD298" s="30" t="s">
        <v>1150</v>
      </c>
      <c r="BF298" s="30" t="s">
        <v>1001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hidden="1" customHeight="1" x14ac:dyDescent="0.2">
      <c r="A299" s="30">
        <v>2522</v>
      </c>
      <c r="B299" s="30" t="s">
        <v>26</v>
      </c>
      <c r="C299" s="30" t="s">
        <v>1223</v>
      </c>
      <c r="D299" s="30" t="s">
        <v>148</v>
      </c>
      <c r="E299" s="30" t="s">
        <v>1222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1243</v>
      </c>
      <c r="H299" s="30" t="s">
        <v>1220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1221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1255</v>
      </c>
      <c r="AR299" s="30" t="s">
        <v>981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1224</v>
      </c>
      <c r="BC299" s="30" t="s">
        <v>1151</v>
      </c>
      <c r="BD299" s="30" t="s">
        <v>1150</v>
      </c>
      <c r="BF299" s="30" t="s">
        <v>1001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hidden="1" customHeight="1" x14ac:dyDescent="0.2">
      <c r="A300" s="30">
        <v>2523</v>
      </c>
      <c r="B300" s="30" t="s">
        <v>26</v>
      </c>
      <c r="C300" s="30" t="s">
        <v>1223</v>
      </c>
      <c r="D300" s="30" t="s">
        <v>148</v>
      </c>
      <c r="E300" s="30" t="s">
        <v>1231</v>
      </c>
      <c r="F300" s="30" t="str">
        <f>IF(ISBLANK(Table2[[#This Row],[unique_id]]), "", PROPER(SUBSTITUTE(Table2[[#This Row],[unique_id]], "_", " ")))</f>
        <v>Service Weewx Availability</v>
      </c>
      <c r="G300" s="30" t="s">
        <v>1244</v>
      </c>
      <c r="H300" s="30" t="s">
        <v>1220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1221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1255</v>
      </c>
      <c r="AR300" s="30" t="s">
        <v>981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1224</v>
      </c>
      <c r="BC300" s="30" t="s">
        <v>1151</v>
      </c>
      <c r="BD300" s="30" t="s">
        <v>1150</v>
      </c>
      <c r="BF300" s="30" t="s">
        <v>1001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hidden="1" customHeight="1" x14ac:dyDescent="0.2">
      <c r="A301" s="30">
        <v>2524</v>
      </c>
      <c r="B301" s="30" t="s">
        <v>26</v>
      </c>
      <c r="C301" s="30" t="s">
        <v>1223</v>
      </c>
      <c r="D301" s="30" t="s">
        <v>148</v>
      </c>
      <c r="E301" s="30" t="s">
        <v>1232</v>
      </c>
      <c r="F301" s="30" t="str">
        <f>IF(ISBLANK(Table2[[#This Row],[unique_id]]), "", PROPER(SUBSTITUTE(Table2[[#This Row],[unique_id]], "_", " ")))</f>
        <v>Service Digitemp Availability</v>
      </c>
      <c r="G301" s="30" t="s">
        <v>1245</v>
      </c>
      <c r="H301" s="30" t="s">
        <v>1220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1221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1255</v>
      </c>
      <c r="AR301" s="30" t="s">
        <v>981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1224</v>
      </c>
      <c r="BC301" s="30" t="s">
        <v>1151</v>
      </c>
      <c r="BD301" s="30" t="s">
        <v>1150</v>
      </c>
      <c r="BF301" s="30" t="s">
        <v>1001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hidden="1" customHeight="1" x14ac:dyDescent="0.2">
      <c r="A302" s="30">
        <v>2525</v>
      </c>
      <c r="B302" s="30" t="s">
        <v>26</v>
      </c>
      <c r="C302" s="30" t="s">
        <v>1223</v>
      </c>
      <c r="D302" s="30" t="s">
        <v>148</v>
      </c>
      <c r="E302" s="30" t="s">
        <v>1233</v>
      </c>
      <c r="F302" s="30" t="str">
        <f>IF(ISBLANK(Table2[[#This Row],[unique_id]]), "", PROPER(SUBSTITUTE(Table2[[#This Row],[unique_id]], "_", " ")))</f>
        <v>Service Nginx Availability</v>
      </c>
      <c r="G302" s="30" t="s">
        <v>1246</v>
      </c>
      <c r="H302" s="30" t="s">
        <v>1220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1221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1255</v>
      </c>
      <c r="AR302" s="30" t="s">
        <v>981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1224</v>
      </c>
      <c r="BC302" s="30" t="s">
        <v>1151</v>
      </c>
      <c r="BD302" s="30" t="s">
        <v>1150</v>
      </c>
      <c r="BF302" s="30" t="s">
        <v>1001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hidden="1" customHeight="1" x14ac:dyDescent="0.2">
      <c r="A303" s="30">
        <v>2526</v>
      </c>
      <c r="B303" s="30" t="s">
        <v>26</v>
      </c>
      <c r="C303" s="30" t="s">
        <v>1223</v>
      </c>
      <c r="D303" s="30" t="s">
        <v>148</v>
      </c>
      <c r="E303" s="30" t="s">
        <v>1234</v>
      </c>
      <c r="F303" s="30" t="str">
        <f>IF(ISBLANK(Table2[[#This Row],[unique_id]]), "", PROPER(SUBSTITUTE(Table2[[#This Row],[unique_id]], "_", " ")))</f>
        <v>Service Influxdb Availability</v>
      </c>
      <c r="G303" s="30" t="s">
        <v>1247</v>
      </c>
      <c r="H303" s="30" t="s">
        <v>1220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1221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1255</v>
      </c>
      <c r="AR303" s="30" t="s">
        <v>981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1224</v>
      </c>
      <c r="BC303" s="30" t="s">
        <v>1151</v>
      </c>
      <c r="BD303" s="30" t="s">
        <v>1150</v>
      </c>
      <c r="BF303" s="30" t="s">
        <v>1001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hidden="1" customHeight="1" x14ac:dyDescent="0.2">
      <c r="A304" s="30">
        <v>2527</v>
      </c>
      <c r="B304" s="30" t="s">
        <v>26</v>
      </c>
      <c r="C304" s="30" t="s">
        <v>1223</v>
      </c>
      <c r="D304" s="30" t="s">
        <v>148</v>
      </c>
      <c r="E304" s="30" t="s">
        <v>1235</v>
      </c>
      <c r="F304" s="30" t="str">
        <f>IF(ISBLANK(Table2[[#This Row],[unique_id]]), "", PROPER(SUBSTITUTE(Table2[[#This Row],[unique_id]], "_", " ")))</f>
        <v>Service Mariadb Availability</v>
      </c>
      <c r="G304" s="30" t="s">
        <v>1248</v>
      </c>
      <c r="H304" s="30" t="s">
        <v>1220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1221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1255</v>
      </c>
      <c r="AR304" s="30" t="s">
        <v>981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1224</v>
      </c>
      <c r="BC304" s="30" t="s">
        <v>1151</v>
      </c>
      <c r="BD304" s="30" t="s">
        <v>1150</v>
      </c>
      <c r="BF304" s="30" t="s">
        <v>1001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hidden="1" customHeight="1" x14ac:dyDescent="0.2">
      <c r="A305" s="30">
        <v>2528</v>
      </c>
      <c r="B305" s="30" t="s">
        <v>26</v>
      </c>
      <c r="C305" s="30" t="s">
        <v>1223</v>
      </c>
      <c r="D305" s="30" t="s">
        <v>148</v>
      </c>
      <c r="E305" s="30" t="s">
        <v>1236</v>
      </c>
      <c r="F305" s="30" t="str">
        <f>IF(ISBLANK(Table2[[#This Row],[unique_id]]), "", PROPER(SUBSTITUTE(Table2[[#This Row],[unique_id]], "_", " ")))</f>
        <v>Service Postgres Availability</v>
      </c>
      <c r="G305" s="30" t="s">
        <v>1249</v>
      </c>
      <c r="H305" s="30" t="s">
        <v>1220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1221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1255</v>
      </c>
      <c r="AR305" s="30" t="s">
        <v>981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1224</v>
      </c>
      <c r="BC305" s="30" t="s">
        <v>1151</v>
      </c>
      <c r="BD305" s="30" t="s">
        <v>1150</v>
      </c>
      <c r="BF305" s="30" t="s">
        <v>1001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hidden="1" customHeight="1" x14ac:dyDescent="0.2">
      <c r="A306" s="30">
        <v>2529</v>
      </c>
      <c r="B306" s="30" t="s">
        <v>26</v>
      </c>
      <c r="C306" s="30" t="s">
        <v>1223</v>
      </c>
      <c r="D306" s="30" t="s">
        <v>148</v>
      </c>
      <c r="E306" s="30" t="s">
        <v>1237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1250</v>
      </c>
      <c r="H306" s="30" t="s">
        <v>1220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1221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1255</v>
      </c>
      <c r="AR306" s="30" t="s">
        <v>981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1224</v>
      </c>
      <c r="BC306" s="30" t="s">
        <v>1151</v>
      </c>
      <c r="BD306" s="30" t="s">
        <v>1150</v>
      </c>
      <c r="BF306" s="30" t="s">
        <v>1001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hidden="1" customHeight="1" x14ac:dyDescent="0.2">
      <c r="A307" s="30">
        <v>2530</v>
      </c>
      <c r="B307" s="30" t="s">
        <v>26</v>
      </c>
      <c r="C307" s="30" t="s">
        <v>1223</v>
      </c>
      <c r="D307" s="30" t="s">
        <v>148</v>
      </c>
      <c r="E307" s="30" t="s">
        <v>1238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1251</v>
      </c>
      <c r="H307" s="30" t="s">
        <v>1220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1221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1255</v>
      </c>
      <c r="AR307" s="30" t="s">
        <v>981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1224</v>
      </c>
      <c r="BC307" s="30" t="s">
        <v>1151</v>
      </c>
      <c r="BD307" s="30" t="s">
        <v>1150</v>
      </c>
      <c r="BF307" s="30" t="s">
        <v>1001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hidden="1" customHeight="1" x14ac:dyDescent="0.2">
      <c r="A308" s="30">
        <v>2531</v>
      </c>
      <c r="B308" s="30" t="s">
        <v>26</v>
      </c>
      <c r="C308" s="30" t="s">
        <v>1223</v>
      </c>
      <c r="D308" s="30" t="s">
        <v>148</v>
      </c>
      <c r="E308" s="30" t="s">
        <v>1239</v>
      </c>
      <c r="F308" s="30" t="str">
        <f>IF(ISBLANK(Table2[[#This Row],[unique_id]]), "", PROPER(SUBSTITUTE(Table2[[#This Row],[unique_id]], "_", " ")))</f>
        <v>Service Monitor Availability</v>
      </c>
      <c r="G308" s="30" t="s">
        <v>1252</v>
      </c>
      <c r="H308" s="30" t="s">
        <v>1220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1221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1255</v>
      </c>
      <c r="AR308" s="30" t="s">
        <v>981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1224</v>
      </c>
      <c r="BC308" s="30" t="s">
        <v>1151</v>
      </c>
      <c r="BD308" s="30" t="s">
        <v>1150</v>
      </c>
      <c r="BF308" s="30" t="s">
        <v>1001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hidden="1" customHeight="1" x14ac:dyDescent="0.2">
      <c r="A309" s="30">
        <v>2532</v>
      </c>
      <c r="B309" s="30" t="s">
        <v>583</v>
      </c>
      <c r="C309" s="30" t="s">
        <v>1223</v>
      </c>
      <c r="D309" s="30" t="s">
        <v>148</v>
      </c>
      <c r="E309" s="30" t="s">
        <v>1256</v>
      </c>
      <c r="F309" s="30" t="str">
        <f>IF(ISBLANK(Table2[[#This Row],[unique_id]]), "", PROPER(SUBSTITUTE(Table2[[#This Row],[unique_id]], "_", " ")))</f>
        <v>Host Flo Availability</v>
      </c>
      <c r="G309" s="30" t="s">
        <v>1084</v>
      </c>
      <c r="H309" s="30" t="s">
        <v>1254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1221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1255</v>
      </c>
      <c r="AR309" s="30" t="s">
        <v>981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1224</v>
      </c>
      <c r="BC309" s="30" t="s">
        <v>1151</v>
      </c>
      <c r="BD309" s="30" t="s">
        <v>1150</v>
      </c>
      <c r="BF309" s="30" t="s">
        <v>1001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hidden="1" customHeight="1" x14ac:dyDescent="0.2">
      <c r="A310" s="30">
        <v>2533</v>
      </c>
      <c r="B310" s="30" t="s">
        <v>26</v>
      </c>
      <c r="C310" s="30" t="s">
        <v>1223</v>
      </c>
      <c r="D310" s="30" t="s">
        <v>148</v>
      </c>
      <c r="E310" s="30" t="s">
        <v>1455</v>
      </c>
      <c r="F310" s="30" t="str">
        <f>IF(ISBLANK(Table2[[#This Row],[unique_id]]), "", PROPER(SUBSTITUTE(Table2[[#This Row],[unique_id]], "_", " ")))</f>
        <v>Host Eva Availability</v>
      </c>
      <c r="G310" s="30" t="s">
        <v>1456</v>
      </c>
      <c r="H310" s="30" t="s">
        <v>1254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1221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1255</v>
      </c>
      <c r="AR310" s="30" t="s">
        <v>981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1224</v>
      </c>
      <c r="BC310" s="30" t="s">
        <v>1151</v>
      </c>
      <c r="BD310" s="30" t="s">
        <v>1150</v>
      </c>
      <c r="BF310" s="30" t="s">
        <v>1001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hidden="1" customHeight="1" x14ac:dyDescent="0.2">
      <c r="A311" s="30">
        <v>2534</v>
      </c>
      <c r="B311" s="30" t="s">
        <v>26</v>
      </c>
      <c r="C311" s="30" t="s">
        <v>1223</v>
      </c>
      <c r="D311" s="30" t="s">
        <v>148</v>
      </c>
      <c r="E311" s="30" t="s">
        <v>1258</v>
      </c>
      <c r="F311" s="30" t="str">
        <f>IF(ISBLANK(Table2[[#This Row],[unique_id]]), "", PROPER(SUBSTITUTE(Table2[[#This Row],[unique_id]], "_", " ")))</f>
        <v>Host Meg Availability</v>
      </c>
      <c r="G311" s="30" t="s">
        <v>1280</v>
      </c>
      <c r="H311" s="30" t="s">
        <v>1254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1221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1255</v>
      </c>
      <c r="AR311" s="30" t="s">
        <v>981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1224</v>
      </c>
      <c r="BC311" s="30" t="s">
        <v>1151</v>
      </c>
      <c r="BD311" s="30" t="s">
        <v>1150</v>
      </c>
      <c r="BF311" s="30" t="s">
        <v>1001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hidden="1" customHeight="1" x14ac:dyDescent="0.2">
      <c r="A312" s="30">
        <v>2535</v>
      </c>
      <c r="B312" s="30" t="s">
        <v>26</v>
      </c>
      <c r="C312" s="30" t="s">
        <v>1223</v>
      </c>
      <c r="D312" s="30" t="s">
        <v>148</v>
      </c>
      <c r="E312" s="30" t="s">
        <v>1257</v>
      </c>
      <c r="F312" s="30" t="str">
        <f>IF(ISBLANK(Table2[[#This Row],[unique_id]]), "", PROPER(SUBSTITUTE(Table2[[#This Row],[unique_id]], "_", " ")))</f>
        <v>Host Lia Availability</v>
      </c>
      <c r="G312" s="30" t="s">
        <v>1279</v>
      </c>
      <c r="H312" s="30" t="s">
        <v>1254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1221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1255</v>
      </c>
      <c r="AR312" s="30" t="s">
        <v>981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1224</v>
      </c>
      <c r="BC312" s="30" t="s">
        <v>1151</v>
      </c>
      <c r="BD312" s="30" t="s">
        <v>1150</v>
      </c>
      <c r="BF312" s="30" t="s">
        <v>1001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hidden="1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1254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F313" s="3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hidden="1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1448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1219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F314" s="3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hidden="1" customHeight="1" x14ac:dyDescent="0.2">
      <c r="A315" s="30">
        <v>2538</v>
      </c>
      <c r="B315" s="30" t="s">
        <v>26</v>
      </c>
      <c r="C315" s="30" t="s">
        <v>1281</v>
      </c>
      <c r="D315" s="30" t="s">
        <v>27</v>
      </c>
      <c r="E315" s="30" t="s">
        <v>1287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1282</v>
      </c>
      <c r="H315" s="30" t="s">
        <v>1284</v>
      </c>
      <c r="I315" s="30" t="s">
        <v>291</v>
      </c>
      <c r="K315" s="30" t="s">
        <v>1202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F315" s="3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hidden="1" customHeight="1" x14ac:dyDescent="0.2">
      <c r="A316" s="30">
        <v>2539</v>
      </c>
      <c r="B316" s="30" t="s">
        <v>26</v>
      </c>
      <c r="C316" s="30" t="s">
        <v>1143</v>
      </c>
      <c r="D316" s="30" t="s">
        <v>27</v>
      </c>
      <c r="E316" s="30" t="s">
        <v>1144</v>
      </c>
      <c r="F316" s="36" t="str">
        <f>IF(ISBLANK(Table2[[#This Row],[unique_id]]), "", PROPER(SUBSTITUTE(Table2[[#This Row],[unique_id]], "_", " ")))</f>
        <v>Rack Top Temperature</v>
      </c>
      <c r="G316" s="30" t="s">
        <v>1146</v>
      </c>
      <c r="H316" s="30" t="s">
        <v>1284</v>
      </c>
      <c r="I316" s="30" t="s">
        <v>291</v>
      </c>
      <c r="K316" s="30" t="s">
        <v>1194</v>
      </c>
      <c r="O316" s="31"/>
      <c r="P316" s="30"/>
      <c r="T316" s="37"/>
      <c r="U316" s="30"/>
      <c r="V316" s="31" t="s">
        <v>1214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1170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1147</v>
      </c>
      <c r="BD316" s="30" t="s">
        <v>1143</v>
      </c>
      <c r="BF316" s="30" t="s">
        <v>1148</v>
      </c>
      <c r="BG316" s="30" t="s">
        <v>28</v>
      </c>
      <c r="BL316" s="30" t="s">
        <v>1169</v>
      </c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7" spans="1:66" ht="16" hidden="1" customHeight="1" x14ac:dyDescent="0.2">
      <c r="A317" s="30">
        <v>2540</v>
      </c>
      <c r="B317" s="30" t="s">
        <v>26</v>
      </c>
      <c r="C317" s="30" t="s">
        <v>1143</v>
      </c>
      <c r="D317" s="30" t="s">
        <v>27</v>
      </c>
      <c r="E317" s="30" t="s">
        <v>1194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1146</v>
      </c>
      <c r="H317" s="30" t="s">
        <v>1284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G317" s="30" t="s">
        <v>28</v>
      </c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hidden="1" customHeight="1" x14ac:dyDescent="0.2">
      <c r="A318" s="30">
        <v>2541</v>
      </c>
      <c r="B318" s="30" t="s">
        <v>26</v>
      </c>
      <c r="C318" s="30" t="s">
        <v>1143</v>
      </c>
      <c r="D318" s="30" t="s">
        <v>27</v>
      </c>
      <c r="E318" s="30" t="s">
        <v>1145</v>
      </c>
      <c r="F318" s="36" t="str">
        <f>IF(ISBLANK(Table2[[#This Row],[unique_id]]), "", PROPER(SUBSTITUTE(Table2[[#This Row],[unique_id]], "_", " ")))</f>
        <v>Rack Bottom Temperature</v>
      </c>
      <c r="G318" s="30" t="s">
        <v>1152</v>
      </c>
      <c r="H318" s="30" t="s">
        <v>1284</v>
      </c>
      <c r="I318" s="30" t="s">
        <v>291</v>
      </c>
      <c r="K318" s="30" t="s">
        <v>1195</v>
      </c>
      <c r="O318" s="31"/>
      <c r="P318" s="30"/>
      <c r="T318" s="37"/>
      <c r="U318" s="30"/>
      <c r="V318" s="31" t="s">
        <v>1214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1170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1147</v>
      </c>
      <c r="BD318" s="30" t="s">
        <v>1143</v>
      </c>
      <c r="BF318" s="30" t="s">
        <v>1148</v>
      </c>
      <c r="BG318" s="30" t="s">
        <v>28</v>
      </c>
      <c r="BL318" s="30" t="s">
        <v>1168</v>
      </c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9" spans="1:66" ht="16" hidden="1" customHeight="1" x14ac:dyDescent="0.2">
      <c r="A319" s="30">
        <v>2542</v>
      </c>
      <c r="B319" s="30" t="s">
        <v>26</v>
      </c>
      <c r="C319" s="30" t="s">
        <v>1143</v>
      </c>
      <c r="D319" s="30" t="s">
        <v>27</v>
      </c>
      <c r="E319" s="30" t="s">
        <v>1195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1152</v>
      </c>
      <c r="H319" s="30" t="s">
        <v>1284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G319" s="30" t="s">
        <v>28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hidden="1" customHeight="1" x14ac:dyDescent="0.2">
      <c r="A320" s="30">
        <v>2543</v>
      </c>
      <c r="B320" s="30" t="s">
        <v>583</v>
      </c>
      <c r="C320" s="30" t="s">
        <v>1252</v>
      </c>
      <c r="D320" s="30" t="s">
        <v>27</v>
      </c>
      <c r="E320" s="30" t="s">
        <v>1266</v>
      </c>
      <c r="F320" s="30" t="str">
        <f>IF(ISBLANK(Table2[[#This Row],[unique_id]]), "", PROPER(SUBSTITUTE(Table2[[#This Row],[unique_id]], "_", " ")))</f>
        <v>Host Flo Temperature</v>
      </c>
      <c r="G320" s="30" t="s">
        <v>1084</v>
      </c>
      <c r="H320" s="30" t="s">
        <v>1284</v>
      </c>
      <c r="I320" s="30" t="s">
        <v>291</v>
      </c>
      <c r="K320" s="30" t="s">
        <v>1277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1272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1273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1460</v>
      </c>
      <c r="BC320" s="30" t="s">
        <v>1269</v>
      </c>
      <c r="BD320" s="30" t="s">
        <v>1268</v>
      </c>
      <c r="BF320" s="30" t="s">
        <v>1001</v>
      </c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hidden="1" customHeight="1" x14ac:dyDescent="0.2">
      <c r="A321" s="30">
        <v>2544</v>
      </c>
      <c r="B321" s="30" t="s">
        <v>583</v>
      </c>
      <c r="C321" s="30" t="s">
        <v>1252</v>
      </c>
      <c r="D321" s="30" t="s">
        <v>27</v>
      </c>
      <c r="E321" s="30" t="s">
        <v>1277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1084</v>
      </c>
      <c r="H321" s="30" t="s">
        <v>1284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hidden="1" customHeight="1" x14ac:dyDescent="0.2">
      <c r="A322" s="30">
        <v>2545</v>
      </c>
      <c r="B322" s="30" t="s">
        <v>26</v>
      </c>
      <c r="C322" s="30" t="s">
        <v>1252</v>
      </c>
      <c r="D322" s="30" t="s">
        <v>27</v>
      </c>
      <c r="E322" s="30" t="s">
        <v>1457</v>
      </c>
      <c r="F322" s="30" t="str">
        <f>IF(ISBLANK(Table2[[#This Row],[unique_id]]), "", PROPER(SUBSTITUTE(Table2[[#This Row],[unique_id]], "_", " ")))</f>
        <v>Host Eva Temperature</v>
      </c>
      <c r="G322" s="30" t="s">
        <v>1456</v>
      </c>
      <c r="H322" s="30" t="s">
        <v>1284</v>
      </c>
      <c r="I322" s="30" t="s">
        <v>291</v>
      </c>
      <c r="K322" s="30" t="s">
        <v>1458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1459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1273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1461</v>
      </c>
      <c r="BC322" s="30" t="s">
        <v>1269</v>
      </c>
      <c r="BD322" s="30" t="s">
        <v>1268</v>
      </c>
      <c r="BF322" s="30" t="s">
        <v>1001</v>
      </c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hidden="1" customHeight="1" x14ac:dyDescent="0.2">
      <c r="A323" s="30">
        <v>2546</v>
      </c>
      <c r="B323" s="30" t="s">
        <v>26</v>
      </c>
      <c r="C323" s="30" t="s">
        <v>1252</v>
      </c>
      <c r="D323" s="30" t="s">
        <v>27</v>
      </c>
      <c r="E323" s="30" t="s">
        <v>1458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1456</v>
      </c>
      <c r="H323" s="30" t="s">
        <v>1284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F323" s="31"/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hidden="1" customHeight="1" x14ac:dyDescent="0.2">
      <c r="A324" s="30">
        <v>2547</v>
      </c>
      <c r="B324" s="30" t="s">
        <v>26</v>
      </c>
      <c r="C324" s="30" t="s">
        <v>1252</v>
      </c>
      <c r="D324" s="30" t="s">
        <v>27</v>
      </c>
      <c r="E324" s="30" t="s">
        <v>1267</v>
      </c>
      <c r="F324" s="30" t="str">
        <f>IF(ISBLANK(Table2[[#This Row],[unique_id]]), "", PROPER(SUBSTITUTE(Table2[[#This Row],[unique_id]], "_", " ")))</f>
        <v>Host Meg Temperature</v>
      </c>
      <c r="G324" s="30" t="s">
        <v>1280</v>
      </c>
      <c r="H324" s="30" t="s">
        <v>1284</v>
      </c>
      <c r="I324" s="30" t="s">
        <v>291</v>
      </c>
      <c r="K324" s="30" t="s">
        <v>1278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1170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1275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1462</v>
      </c>
      <c r="BC324" s="30" t="s">
        <v>1269</v>
      </c>
      <c r="BD324" s="30" t="s">
        <v>1268</v>
      </c>
      <c r="BF324" s="30" t="s">
        <v>1001</v>
      </c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hidden="1" customHeight="1" x14ac:dyDescent="0.2">
      <c r="A325" s="30">
        <v>2548</v>
      </c>
      <c r="B325" s="30" t="s">
        <v>26</v>
      </c>
      <c r="C325" s="30" t="s">
        <v>1252</v>
      </c>
      <c r="D325" s="30" t="s">
        <v>27</v>
      </c>
      <c r="E325" s="30" t="s">
        <v>1278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1280</v>
      </c>
      <c r="H325" s="30" t="s">
        <v>1284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F325" s="31"/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hidden="1" customHeight="1" x14ac:dyDescent="0.2">
      <c r="A326" s="30">
        <v>2549</v>
      </c>
      <c r="B326" s="30" t="s">
        <v>26</v>
      </c>
      <c r="C326" s="30" t="s">
        <v>1281</v>
      </c>
      <c r="D326" s="30" t="s">
        <v>27</v>
      </c>
      <c r="E326" s="30" t="s">
        <v>1289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1286</v>
      </c>
      <c r="H326" s="30" t="s">
        <v>1285</v>
      </c>
      <c r="I326" s="30" t="s">
        <v>291</v>
      </c>
      <c r="K326" s="30" t="s">
        <v>1193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hidden="1" customHeight="1" x14ac:dyDescent="0.2">
      <c r="A327" s="30">
        <v>2550</v>
      </c>
      <c r="B327" s="30" t="s">
        <v>26</v>
      </c>
      <c r="C327" s="30" t="s">
        <v>1281</v>
      </c>
      <c r="D327" s="30" t="s">
        <v>27</v>
      </c>
      <c r="E327" s="30" t="s">
        <v>1288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1559</v>
      </c>
      <c r="H327" s="30" t="s">
        <v>1283</v>
      </c>
      <c r="I327" s="30" t="s">
        <v>291</v>
      </c>
      <c r="K327" s="30" t="s">
        <v>1199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F327" s="31"/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hidden="1" customHeight="1" x14ac:dyDescent="0.2">
      <c r="A328" s="30">
        <v>2551</v>
      </c>
      <c r="B328" s="30" t="s">
        <v>26</v>
      </c>
      <c r="C328" s="30" t="s">
        <v>1252</v>
      </c>
      <c r="D328" s="30" t="s">
        <v>27</v>
      </c>
      <c r="E328" s="30" t="s">
        <v>1265</v>
      </c>
      <c r="F328" s="30" t="str">
        <f>IF(ISBLANK(Table2[[#This Row],[unique_id]]), "", PROPER(SUBSTITUTE(Table2[[#This Row],[unique_id]], "_", " ")))</f>
        <v>Host Lia Temperature</v>
      </c>
      <c r="G328" s="30" t="s">
        <v>1279</v>
      </c>
      <c r="H328" s="30" t="s">
        <v>1283</v>
      </c>
      <c r="I328" s="30" t="s">
        <v>291</v>
      </c>
      <c r="K328" s="30" t="s">
        <v>1276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1171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1274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1270</v>
      </c>
      <c r="BC328" s="30" t="s">
        <v>1269</v>
      </c>
      <c r="BD328" s="30" t="s">
        <v>1268</v>
      </c>
      <c r="BF328" s="30" t="s">
        <v>1001</v>
      </c>
      <c r="BG328" s="30" t="s">
        <v>499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hidden="1" customHeight="1" x14ac:dyDescent="0.2">
      <c r="A329" s="30">
        <v>2552</v>
      </c>
      <c r="B329" s="30" t="s">
        <v>26</v>
      </c>
      <c r="C329" s="30" t="s">
        <v>1252</v>
      </c>
      <c r="D329" s="30" t="s">
        <v>27</v>
      </c>
      <c r="E329" s="30" t="s">
        <v>1276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1279</v>
      </c>
      <c r="H329" s="30" t="s">
        <v>1283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499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hidden="1" customHeight="1" x14ac:dyDescent="0.2">
      <c r="A330" s="30">
        <v>2553</v>
      </c>
      <c r="B330" s="30" t="s">
        <v>26</v>
      </c>
      <c r="C330" s="30" t="s">
        <v>629</v>
      </c>
      <c r="D330" s="30" t="s">
        <v>27</v>
      </c>
      <c r="E330" s="30" t="s">
        <v>667</v>
      </c>
      <c r="F330" s="36" t="str">
        <f>IF(ISBLANK(Table2[[#This Row],[unique_id]]), "", PROPER(SUBSTITUTE(Table2[[#This Row],[unique_id]], "_", " ")))</f>
        <v>Back Door Lock Battery</v>
      </c>
      <c r="G330" s="30" t="s">
        <v>653</v>
      </c>
      <c r="H330" s="30" t="s">
        <v>1218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hidden="1" customHeight="1" x14ac:dyDescent="0.2">
      <c r="A331" s="30">
        <v>2554</v>
      </c>
      <c r="B331" s="30" t="s">
        <v>26</v>
      </c>
      <c r="C331" s="30" t="s">
        <v>629</v>
      </c>
      <c r="D331" s="30" t="s">
        <v>27</v>
      </c>
      <c r="E331" s="30" t="s">
        <v>668</v>
      </c>
      <c r="F331" s="36" t="str">
        <f>IF(ISBLANK(Table2[[#This Row],[unique_id]]), "", PROPER(SUBSTITUTE(Table2[[#This Row],[unique_id]], "_", " ")))</f>
        <v>Front Door Lock Battery</v>
      </c>
      <c r="G331" s="30" t="s">
        <v>652</v>
      </c>
      <c r="H331" s="30" t="s">
        <v>1218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hidden="1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670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655</v>
      </c>
      <c r="H332" s="30" t="s">
        <v>1218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hidden="1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669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654</v>
      </c>
      <c r="H333" s="30" t="s">
        <v>1218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hidden="1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1218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s="49" customFormat="1" ht="16" hidden="1" customHeight="1" x14ac:dyDescent="0.2">
      <c r="A335" s="49">
        <v>2558</v>
      </c>
      <c r="B335" s="49" t="s">
        <v>26</v>
      </c>
      <c r="C335" s="49" t="s">
        <v>150</v>
      </c>
      <c r="D335" s="49" t="s">
        <v>27</v>
      </c>
      <c r="E335" s="49" t="s">
        <v>664</v>
      </c>
      <c r="F335" s="50" t="str">
        <f>IF(ISBLANK(Table2[[#This Row],[unique_id]]), "", PROPER(SUBSTITUTE(Table2[[#This Row],[unique_id]], "_", " ")))</f>
        <v>Template Weatherstation Console Battery Percent Int</v>
      </c>
      <c r="G335" s="49" t="s">
        <v>662</v>
      </c>
      <c r="H335" s="49" t="s">
        <v>1218</v>
      </c>
      <c r="I335" s="49" t="s">
        <v>291</v>
      </c>
      <c r="M335" s="49" t="s">
        <v>136</v>
      </c>
      <c r="O335" s="51"/>
      <c r="T335" s="52"/>
      <c r="V335" s="51"/>
      <c r="W335" s="51"/>
      <c r="X335" s="51"/>
      <c r="Y335" s="51"/>
      <c r="Z335" s="51"/>
      <c r="AA335" s="51"/>
      <c r="AB335" s="49" t="s">
        <v>31</v>
      </c>
      <c r="AC335" s="49" t="s">
        <v>32</v>
      </c>
      <c r="AD335" s="49" t="s">
        <v>663</v>
      </c>
      <c r="AG335" s="51"/>
      <c r="AH335" s="51"/>
      <c r="AR335" s="53"/>
      <c r="AT335" s="54"/>
      <c r="AU335" s="51"/>
      <c r="AV335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49" t="str">
        <f>IF(ISBLANK(Table2[[#This Row],[device_model]]), "", Table2[[#This Row],[device_suggested_area]])</f>
        <v/>
      </c>
      <c r="BF335" s="51"/>
      <c r="BN335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s="49" customFormat="1" ht="16" hidden="1" customHeight="1" x14ac:dyDescent="0.2">
      <c r="A336" s="49">
        <v>2559</v>
      </c>
      <c r="B336" s="49" t="s">
        <v>26</v>
      </c>
      <c r="C336" s="49" t="s">
        <v>39</v>
      </c>
      <c r="D336" s="49" t="s">
        <v>27</v>
      </c>
      <c r="E336" s="49" t="s">
        <v>170</v>
      </c>
      <c r="F336" s="50" t="str">
        <f>IF(ISBLANK(Table2[[#This Row],[unique_id]]), "", PROPER(SUBSTITUTE(Table2[[#This Row],[unique_id]], "_", " ")))</f>
        <v>Weatherstation Console Battery Voltage</v>
      </c>
      <c r="G336" s="49" t="s">
        <v>468</v>
      </c>
      <c r="H336" s="49" t="s">
        <v>1218</v>
      </c>
      <c r="I336" s="49" t="s">
        <v>291</v>
      </c>
      <c r="O336" s="51"/>
      <c r="T336" s="52"/>
      <c r="V336" s="51" t="s">
        <v>1298</v>
      </c>
      <c r="W336" s="51"/>
      <c r="X336" s="51"/>
      <c r="Y336" s="51"/>
      <c r="Z336" s="51"/>
      <c r="AA336" s="51"/>
      <c r="AB336" s="49" t="s">
        <v>31</v>
      </c>
      <c r="AC336" s="49" t="s">
        <v>83</v>
      </c>
      <c r="AD336" s="49" t="s">
        <v>84</v>
      </c>
      <c r="AE336" s="49" t="s">
        <v>272</v>
      </c>
      <c r="AF336" s="49">
        <v>300</v>
      </c>
      <c r="AG336" s="51" t="s">
        <v>34</v>
      </c>
      <c r="AH336" s="51"/>
      <c r="AI336" s="49" t="s">
        <v>85</v>
      </c>
      <c r="AJ336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49" t="str">
        <f>IF(ISBLANK(Table2[[#This Row],[index]]),  "", _xlfn.CONCAT(LOWER(Table2[[#This Row],[device_via_device]]), "/", Table2[[#This Row],[unique_id]]))</f>
        <v>weewx/weatherstation_console_battery_voltage</v>
      </c>
      <c r="AR336" s="53" t="s">
        <v>1216</v>
      </c>
      <c r="AS336" s="49">
        <v>1</v>
      </c>
      <c r="AT336" s="54"/>
      <c r="AV336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49" t="str">
        <f>IF(ISBLANK(Table2[[#This Row],[device_model]]), "", Table2[[#This Row],[device_suggested_area]])</f>
        <v>Wardrobe</v>
      </c>
      <c r="BB336" s="49" t="s">
        <v>1296</v>
      </c>
      <c r="BC336" s="49" t="s">
        <v>36</v>
      </c>
      <c r="BD336" s="49" t="s">
        <v>37</v>
      </c>
      <c r="BF336" s="49" t="s">
        <v>1092</v>
      </c>
      <c r="BG336" s="49" t="s">
        <v>499</v>
      </c>
      <c r="BN336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hidden="1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1488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1218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1003</v>
      </c>
      <c r="BC337" s="30" t="s">
        <v>1005</v>
      </c>
      <c r="BD337" s="30" t="s">
        <v>128</v>
      </c>
      <c r="BF337" s="30" t="s">
        <v>427</v>
      </c>
      <c r="BG337" s="30" t="s">
        <v>211</v>
      </c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hidden="1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1489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1218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1003</v>
      </c>
      <c r="BC338" s="30" t="s">
        <v>1005</v>
      </c>
      <c r="BD338" s="30" t="s">
        <v>128</v>
      </c>
      <c r="BF338" s="30" t="s">
        <v>427</v>
      </c>
      <c r="BG338" s="30" t="s">
        <v>194</v>
      </c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hidden="1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1490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1218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1003</v>
      </c>
      <c r="BC339" s="30" t="s">
        <v>1005</v>
      </c>
      <c r="BD339" s="30" t="s">
        <v>128</v>
      </c>
      <c r="BF339" s="30" t="s">
        <v>427</v>
      </c>
      <c r="BG339" s="30" t="s">
        <v>193</v>
      </c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hidden="1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1491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1218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1003</v>
      </c>
      <c r="BC340" s="30" t="s">
        <v>1005</v>
      </c>
      <c r="BD340" s="30" t="s">
        <v>128</v>
      </c>
      <c r="BF340" s="30" t="s">
        <v>427</v>
      </c>
      <c r="BG340" s="30" t="s">
        <v>210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hidden="1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745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1218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F341" s="31"/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hidden="1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744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1218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F342" s="31"/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hidden="1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1218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F343" s="31"/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hidden="1" customHeight="1" x14ac:dyDescent="0.2">
      <c r="A344" s="30">
        <v>2567</v>
      </c>
      <c r="B344" s="30" t="s">
        <v>26</v>
      </c>
      <c r="C344" s="30" t="s">
        <v>786</v>
      </c>
      <c r="D344" s="30" t="s">
        <v>27</v>
      </c>
      <c r="E344" s="30" t="s">
        <v>837</v>
      </c>
      <c r="F344" s="36" t="str">
        <f>IF(ISBLANK(Table2[[#This Row],[unique_id]]), "", PROPER(SUBSTITUTE(Table2[[#This Row],[unique_id]], "_", " ")))</f>
        <v>All Standby</v>
      </c>
      <c r="G344" s="30" t="s">
        <v>838</v>
      </c>
      <c r="H344" s="30" t="s">
        <v>530</v>
      </c>
      <c r="I344" s="30" t="s">
        <v>291</v>
      </c>
      <c r="O344" s="31" t="s">
        <v>797</v>
      </c>
      <c r="P344" s="30"/>
      <c r="R344" s="41"/>
      <c r="T344" s="37" t="s">
        <v>836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hidden="1" customHeight="1" x14ac:dyDescent="0.2">
      <c r="A345" s="30">
        <v>2568</v>
      </c>
      <c r="B345" s="30" t="s">
        <v>26</v>
      </c>
      <c r="C345" s="30" t="s">
        <v>817</v>
      </c>
      <c r="D345" s="30" t="s">
        <v>148</v>
      </c>
      <c r="E345" s="37" t="s">
        <v>1099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797</v>
      </c>
      <c r="P345" s="30" t="s">
        <v>165</v>
      </c>
      <c r="Q345" s="30" t="s">
        <v>769</v>
      </c>
      <c r="R345" s="41" t="s">
        <v>754</v>
      </c>
      <c r="S345" s="30" t="str">
        <f>Table2[[#This Row],[friendly_name]]</f>
        <v>Lounge TV</v>
      </c>
      <c r="T345" s="37" t="s">
        <v>1096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992</v>
      </c>
      <c r="BC345" s="30" t="s">
        <v>360</v>
      </c>
      <c r="BD345" s="30" t="s">
        <v>233</v>
      </c>
      <c r="BF345" s="30" t="s">
        <v>363</v>
      </c>
      <c r="BG345" s="30" t="s">
        <v>194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hidden="1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1098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797</v>
      </c>
      <c r="P346" s="30" t="s">
        <v>165</v>
      </c>
      <c r="Q346" s="30" t="s">
        <v>769</v>
      </c>
      <c r="R346" s="41" t="s">
        <v>754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992</v>
      </c>
      <c r="BC346" s="30" t="s">
        <v>360</v>
      </c>
      <c r="BD346" s="30" t="s">
        <v>233</v>
      </c>
      <c r="BF346" s="30" t="s">
        <v>363</v>
      </c>
      <c r="BG346" s="30" t="s">
        <v>194</v>
      </c>
      <c r="BJ346" s="30" t="s">
        <v>989</v>
      </c>
      <c r="BK346" s="30" t="s">
        <v>1356</v>
      </c>
      <c r="BL346" s="30" t="s">
        <v>350</v>
      </c>
      <c r="BM346" s="30" t="s">
        <v>1398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7" spans="1:66" s="55" customFormat="1" ht="16" hidden="1" customHeight="1" x14ac:dyDescent="0.2">
      <c r="A347" s="55">
        <v>2570</v>
      </c>
      <c r="B347" s="55" t="s">
        <v>583</v>
      </c>
      <c r="C347" s="55" t="s">
        <v>817</v>
      </c>
      <c r="D347" s="55" t="s">
        <v>148</v>
      </c>
      <c r="E347" s="56" t="s">
        <v>1533</v>
      </c>
      <c r="F347" s="57" t="str">
        <f>IF(ISBLANK(Table2[[#This Row],[unique_id]]), "", PROPER(SUBSTITUTE(Table2[[#This Row],[unique_id]], "_", " ")))</f>
        <v>Broken Template Lounge Sub Plug Proxy</v>
      </c>
      <c r="G347" s="55" t="s">
        <v>801</v>
      </c>
      <c r="H347" s="55" t="s">
        <v>530</v>
      </c>
      <c r="I347" s="55" t="s">
        <v>291</v>
      </c>
      <c r="O347" s="58" t="s">
        <v>797</v>
      </c>
      <c r="P347" s="55" t="s">
        <v>165</v>
      </c>
      <c r="Q347" s="55" t="s">
        <v>769</v>
      </c>
      <c r="R347" s="61" t="s">
        <v>754</v>
      </c>
      <c r="S347" s="55" t="str">
        <f>Table2[[#This Row],[friendly_name]]</f>
        <v>Lounge Sub</v>
      </c>
      <c r="T347" s="56" t="s">
        <v>1096</v>
      </c>
      <c r="V347" s="58"/>
      <c r="W347" s="58"/>
      <c r="X347" s="58"/>
      <c r="Y347" s="58"/>
      <c r="Z347" s="58"/>
      <c r="AA347" s="58"/>
      <c r="AG347" s="58"/>
      <c r="AH347" s="58"/>
      <c r="AR347" s="60"/>
      <c r="AT347" s="62"/>
      <c r="AU347" s="55" t="s">
        <v>134</v>
      </c>
      <c r="AV34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55" t="str">
        <f>IF(ISBLANK(Table2[[#This Row],[device_model]]), "", Table2[[#This Row],[device_suggested_area]])</f>
        <v>Lounge</v>
      </c>
      <c r="BB347" s="55" t="s">
        <v>1033</v>
      </c>
      <c r="BC347" s="60" t="s">
        <v>361</v>
      </c>
      <c r="BD347" s="55" t="s">
        <v>233</v>
      </c>
      <c r="BF347" s="55" t="s">
        <v>362</v>
      </c>
      <c r="BG347" s="55" t="s">
        <v>194</v>
      </c>
      <c r="BN34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s="55" customFormat="1" ht="16" hidden="1" customHeight="1" x14ac:dyDescent="0.2">
      <c r="A348" s="55">
        <v>2571</v>
      </c>
      <c r="B348" s="55" t="s">
        <v>583</v>
      </c>
      <c r="C348" s="55" t="s">
        <v>233</v>
      </c>
      <c r="D348" s="55" t="s">
        <v>134</v>
      </c>
      <c r="E348" s="55" t="s">
        <v>1534</v>
      </c>
      <c r="F348" s="57" t="str">
        <f>IF(ISBLANK(Table2[[#This Row],[unique_id]]), "", PROPER(SUBSTITUTE(Table2[[#This Row],[unique_id]], "_", " ")))</f>
        <v>Broken Lounge Sub Plug</v>
      </c>
      <c r="G348" s="55" t="s">
        <v>801</v>
      </c>
      <c r="H348" s="55" t="s">
        <v>530</v>
      </c>
      <c r="I348" s="55" t="s">
        <v>291</v>
      </c>
      <c r="M348" s="55" t="s">
        <v>257</v>
      </c>
      <c r="O348" s="58" t="s">
        <v>797</v>
      </c>
      <c r="P348" s="55" t="s">
        <v>165</v>
      </c>
      <c r="Q348" s="55" t="s">
        <v>769</v>
      </c>
      <c r="R348" s="61" t="s">
        <v>754</v>
      </c>
      <c r="S348" s="55" t="str">
        <f>Table2[[#This Row],[friendly_name]]</f>
        <v>Lounge Sub</v>
      </c>
      <c r="T348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48" s="58"/>
      <c r="W348" s="58"/>
      <c r="X348" s="58"/>
      <c r="Y348" s="58"/>
      <c r="Z348" s="58"/>
      <c r="AA348" s="58"/>
      <c r="AE348" s="55" t="s">
        <v>802</v>
      </c>
      <c r="AG348" s="58"/>
      <c r="AH348" s="58"/>
      <c r="AT348" s="59"/>
      <c r="AV34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55" t="str">
        <f>IF(ISBLANK(Table2[[#This Row],[device_model]]), "", Table2[[#This Row],[device_suggested_area]])</f>
        <v>Lounge</v>
      </c>
      <c r="BB348" s="55" t="s">
        <v>1033</v>
      </c>
      <c r="BC348" s="60" t="s">
        <v>361</v>
      </c>
      <c r="BD348" s="55" t="s">
        <v>233</v>
      </c>
      <c r="BF348" s="55" t="s">
        <v>362</v>
      </c>
      <c r="BG348" s="55" t="s">
        <v>194</v>
      </c>
      <c r="BJ348" s="55" t="s">
        <v>988</v>
      </c>
      <c r="BK348" s="55" t="s">
        <v>1356</v>
      </c>
      <c r="BL348" s="55" t="s">
        <v>340</v>
      </c>
      <c r="BM348" s="55" t="s">
        <v>1399</v>
      </c>
      <c r="BN34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9" spans="1:66" s="55" customFormat="1" ht="16" hidden="1" customHeight="1" x14ac:dyDescent="0.2">
      <c r="A349" s="55">
        <v>2572</v>
      </c>
      <c r="B349" s="55" t="s">
        <v>583</v>
      </c>
      <c r="C349" s="55" t="s">
        <v>817</v>
      </c>
      <c r="D349" s="55" t="s">
        <v>148</v>
      </c>
      <c r="E349" s="56" t="s">
        <v>1535</v>
      </c>
      <c r="F349" s="57" t="str">
        <f>IF(ISBLANK(Table2[[#This Row],[unique_id]]), "", PROPER(SUBSTITUTE(Table2[[#This Row],[unique_id]], "_", " ")))</f>
        <v>Broken Template Study Outlet Plug Proxy</v>
      </c>
      <c r="G349" s="55" t="s">
        <v>226</v>
      </c>
      <c r="H349" s="55" t="s">
        <v>530</v>
      </c>
      <c r="I349" s="55" t="s">
        <v>291</v>
      </c>
      <c r="O349" s="58" t="s">
        <v>797</v>
      </c>
      <c r="P349" s="55" t="s">
        <v>165</v>
      </c>
      <c r="Q349" s="55" t="s">
        <v>769</v>
      </c>
      <c r="R349" s="55" t="s">
        <v>530</v>
      </c>
      <c r="S349" s="55" t="str">
        <f>Table2[[#This Row],[friendly_name]]</f>
        <v>Study Outlet</v>
      </c>
      <c r="T349" s="56" t="s">
        <v>1095</v>
      </c>
      <c r="V349" s="58"/>
      <c r="W349" s="58"/>
      <c r="X349" s="58"/>
      <c r="Y349" s="58"/>
      <c r="Z349" s="58"/>
      <c r="AA349" s="58"/>
      <c r="AG349" s="58"/>
      <c r="AH349" s="58"/>
      <c r="AT349" s="59"/>
      <c r="AU349" s="55" t="s">
        <v>134</v>
      </c>
      <c r="AV34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55" t="str">
        <f>IF(ISBLANK(Table2[[#This Row],[device_model]]), "", Table2[[#This Row],[device_suggested_area]])</f>
        <v>Study</v>
      </c>
      <c r="BB349" s="55" t="s">
        <v>1031</v>
      </c>
      <c r="BC349" s="60" t="s">
        <v>361</v>
      </c>
      <c r="BD349" s="55" t="s">
        <v>233</v>
      </c>
      <c r="BF349" s="55" t="s">
        <v>362</v>
      </c>
      <c r="BG349" s="55" t="s">
        <v>357</v>
      </c>
      <c r="BN34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s="55" customFormat="1" ht="16" hidden="1" customHeight="1" x14ac:dyDescent="0.2">
      <c r="A350" s="55">
        <v>2573</v>
      </c>
      <c r="B350" s="55" t="s">
        <v>583</v>
      </c>
      <c r="C350" s="55" t="s">
        <v>233</v>
      </c>
      <c r="D350" s="55" t="s">
        <v>134</v>
      </c>
      <c r="E350" s="55" t="s">
        <v>1536</v>
      </c>
      <c r="F350" s="57" t="str">
        <f>IF(ISBLANK(Table2[[#This Row],[unique_id]]), "", PROPER(SUBSTITUTE(Table2[[#This Row],[unique_id]], "_", " ")))</f>
        <v>Broken Study Outlet Plug</v>
      </c>
      <c r="G350" s="55" t="s">
        <v>226</v>
      </c>
      <c r="H350" s="55" t="s">
        <v>530</v>
      </c>
      <c r="I350" s="55" t="s">
        <v>291</v>
      </c>
      <c r="M350" s="55" t="s">
        <v>257</v>
      </c>
      <c r="O350" s="58" t="s">
        <v>797</v>
      </c>
      <c r="P350" s="55" t="s">
        <v>165</v>
      </c>
      <c r="Q350" s="55" t="s">
        <v>769</v>
      </c>
      <c r="R350" s="55" t="s">
        <v>530</v>
      </c>
      <c r="S350" s="55" t="str">
        <f>Table2[[#This Row],[friendly_name]]</f>
        <v>Study Outlet</v>
      </c>
      <c r="T350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0" s="58"/>
      <c r="W350" s="58"/>
      <c r="X350" s="58"/>
      <c r="Y350" s="58"/>
      <c r="Z350" s="58"/>
      <c r="AA350" s="58"/>
      <c r="AE350" s="55" t="s">
        <v>251</v>
      </c>
      <c r="AG350" s="58"/>
      <c r="AH350" s="58"/>
      <c r="AT350" s="59"/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Study</v>
      </c>
      <c r="BB350" s="55" t="s">
        <v>1031</v>
      </c>
      <c r="BC350" s="60" t="s">
        <v>361</v>
      </c>
      <c r="BD350" s="55" t="s">
        <v>233</v>
      </c>
      <c r="BF350" s="55" t="s">
        <v>362</v>
      </c>
      <c r="BG350" s="55" t="s">
        <v>357</v>
      </c>
      <c r="BJ350" s="55" t="s">
        <v>988</v>
      </c>
      <c r="BK350" s="55" t="s">
        <v>1356</v>
      </c>
      <c r="BL350" s="55" t="s">
        <v>352</v>
      </c>
      <c r="BM350" s="55" t="s">
        <v>1400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1" spans="1:66" s="55" customFormat="1" ht="16" hidden="1" customHeight="1" x14ac:dyDescent="0.2">
      <c r="A351" s="55">
        <v>2574</v>
      </c>
      <c r="B351" s="55" t="s">
        <v>583</v>
      </c>
      <c r="C351" s="55" t="s">
        <v>817</v>
      </c>
      <c r="D351" s="55" t="s">
        <v>148</v>
      </c>
      <c r="E351" s="56" t="s">
        <v>1537</v>
      </c>
      <c r="F351" s="57" t="str">
        <f>IF(ISBLANK(Table2[[#This Row],[unique_id]]), "", PROPER(SUBSTITUTE(Table2[[#This Row],[unique_id]], "_", " ")))</f>
        <v>Broken Template Office Outlet Plug Proxy</v>
      </c>
      <c r="G351" s="55" t="s">
        <v>225</v>
      </c>
      <c r="H351" s="55" t="s">
        <v>530</v>
      </c>
      <c r="I351" s="55" t="s">
        <v>291</v>
      </c>
      <c r="O351" s="58" t="s">
        <v>797</v>
      </c>
      <c r="P351" s="55" t="s">
        <v>165</v>
      </c>
      <c r="Q351" s="55" t="s">
        <v>769</v>
      </c>
      <c r="R351" s="55" t="s">
        <v>530</v>
      </c>
      <c r="S351" s="55" t="str">
        <f>Table2[[#This Row],[friendly_name]]</f>
        <v>Office Outlet</v>
      </c>
      <c r="T351" s="56" t="s">
        <v>1095</v>
      </c>
      <c r="V351" s="58"/>
      <c r="W351" s="58"/>
      <c r="X351" s="58"/>
      <c r="Y351" s="58"/>
      <c r="Z351" s="58"/>
      <c r="AA351" s="58"/>
      <c r="AG351" s="58"/>
      <c r="AH351" s="58"/>
      <c r="AT351" s="59"/>
      <c r="AU351" s="55" t="s">
        <v>134</v>
      </c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Office</v>
      </c>
      <c r="BB351" s="55" t="s">
        <v>1031</v>
      </c>
      <c r="BC351" s="60" t="s">
        <v>361</v>
      </c>
      <c r="BD351" s="55" t="s">
        <v>233</v>
      </c>
      <c r="BF351" s="55" t="s">
        <v>362</v>
      </c>
      <c r="BG351" s="55" t="s">
        <v>212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s="55" customFormat="1" ht="16" hidden="1" customHeight="1" x14ac:dyDescent="0.2">
      <c r="A352" s="55">
        <v>2575</v>
      </c>
      <c r="B352" s="55" t="s">
        <v>583</v>
      </c>
      <c r="C352" s="55" t="s">
        <v>233</v>
      </c>
      <c r="D352" s="55" t="s">
        <v>134</v>
      </c>
      <c r="E352" s="55" t="s">
        <v>1538</v>
      </c>
      <c r="F352" s="57" t="str">
        <f>IF(ISBLANK(Table2[[#This Row],[unique_id]]), "", PROPER(SUBSTITUTE(Table2[[#This Row],[unique_id]], "_", " ")))</f>
        <v>Broken Office Outlet Plug</v>
      </c>
      <c r="G352" s="55" t="s">
        <v>225</v>
      </c>
      <c r="H352" s="55" t="s">
        <v>530</v>
      </c>
      <c r="I352" s="55" t="s">
        <v>291</v>
      </c>
      <c r="M352" s="55" t="s">
        <v>257</v>
      </c>
      <c r="O352" s="58" t="s">
        <v>797</v>
      </c>
      <c r="P352" s="55" t="s">
        <v>165</v>
      </c>
      <c r="Q352" s="55" t="s">
        <v>769</v>
      </c>
      <c r="R352" s="55" t="s">
        <v>530</v>
      </c>
      <c r="S352" s="55" t="str">
        <f>Table2[[#This Row],[friendly_name]]</f>
        <v>Office Outlet</v>
      </c>
      <c r="T352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2" s="58"/>
      <c r="W352" s="58"/>
      <c r="X352" s="58"/>
      <c r="Y352" s="58"/>
      <c r="Z352" s="58"/>
      <c r="AA352" s="58"/>
      <c r="AE352" s="55" t="s">
        <v>251</v>
      </c>
      <c r="AG352" s="58"/>
      <c r="AH352" s="58"/>
      <c r="AT352" s="59"/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Office</v>
      </c>
      <c r="BB352" s="55" t="s">
        <v>1031</v>
      </c>
      <c r="BC352" s="60" t="s">
        <v>361</v>
      </c>
      <c r="BD352" s="55" t="s">
        <v>233</v>
      </c>
      <c r="BF352" s="55" t="s">
        <v>362</v>
      </c>
      <c r="BG352" s="55" t="s">
        <v>212</v>
      </c>
      <c r="BJ352" s="55" t="s">
        <v>989</v>
      </c>
      <c r="BK352" s="55" t="s">
        <v>1356</v>
      </c>
      <c r="BL352" s="55" t="s">
        <v>353</v>
      </c>
      <c r="BM352" s="55" t="s">
        <v>1401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3" spans="1:66" s="55" customFormat="1" ht="16" hidden="1" customHeight="1" x14ac:dyDescent="0.2">
      <c r="A353" s="55">
        <v>2576</v>
      </c>
      <c r="B353" s="55" t="s">
        <v>583</v>
      </c>
      <c r="C353" s="55" t="s">
        <v>817</v>
      </c>
      <c r="D353" s="55" t="s">
        <v>148</v>
      </c>
      <c r="E353" s="56" t="s">
        <v>1539</v>
      </c>
      <c r="F353" s="57" t="str">
        <f>IF(ISBLANK(Table2[[#This Row],[unique_id]]), "", PROPER(SUBSTITUTE(Table2[[#This Row],[unique_id]], "_", " ")))</f>
        <v>Broken Template Kitchen Dish Washer Plug Proxy</v>
      </c>
      <c r="G353" s="55" t="s">
        <v>228</v>
      </c>
      <c r="H353" s="55" t="s">
        <v>530</v>
      </c>
      <c r="I353" s="55" t="s">
        <v>291</v>
      </c>
      <c r="O353" s="58" t="s">
        <v>797</v>
      </c>
      <c r="P353" s="55" t="s">
        <v>165</v>
      </c>
      <c r="Q353" s="55" t="s">
        <v>770</v>
      </c>
      <c r="R353" s="55" t="s">
        <v>780</v>
      </c>
      <c r="S353" s="55" t="str">
        <f>Table2[[#This Row],[friendly_name]]</f>
        <v>Dish Washer</v>
      </c>
      <c r="T353" s="56" t="s">
        <v>1095</v>
      </c>
      <c r="V353" s="58"/>
      <c r="W353" s="58"/>
      <c r="X353" s="58"/>
      <c r="Y353" s="58"/>
      <c r="Z353" s="58"/>
      <c r="AA353" s="58"/>
      <c r="AG353" s="58"/>
      <c r="AH353" s="58"/>
      <c r="AT353" s="59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Kitchen</v>
      </c>
      <c r="BB353" s="55" t="s">
        <v>228</v>
      </c>
      <c r="BC353" s="60" t="s">
        <v>361</v>
      </c>
      <c r="BD353" s="55" t="s">
        <v>233</v>
      </c>
      <c r="BF353" s="55" t="s">
        <v>362</v>
      </c>
      <c r="BG353" s="55" t="s">
        <v>206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hidden="1" customHeight="1" x14ac:dyDescent="0.2">
      <c r="A354" s="55">
        <v>2577</v>
      </c>
      <c r="B354" s="55" t="s">
        <v>583</v>
      </c>
      <c r="C354" s="55" t="s">
        <v>233</v>
      </c>
      <c r="D354" s="55" t="s">
        <v>134</v>
      </c>
      <c r="E354" s="55" t="s">
        <v>1540</v>
      </c>
      <c r="F354" s="57" t="str">
        <f>IF(ISBLANK(Table2[[#This Row],[unique_id]]), "", PROPER(SUBSTITUTE(Table2[[#This Row],[unique_id]], "_", " ")))</f>
        <v>Broken Kitchen Dish Washer Plug</v>
      </c>
      <c r="G354" s="55" t="s">
        <v>228</v>
      </c>
      <c r="H354" s="55" t="s">
        <v>530</v>
      </c>
      <c r="I354" s="55" t="s">
        <v>291</v>
      </c>
      <c r="M354" s="55" t="s">
        <v>257</v>
      </c>
      <c r="O354" s="58" t="s">
        <v>797</v>
      </c>
      <c r="P354" s="55" t="s">
        <v>165</v>
      </c>
      <c r="Q354" s="55" t="s">
        <v>770</v>
      </c>
      <c r="R354" s="55" t="s">
        <v>780</v>
      </c>
      <c r="S354" s="55" t="str">
        <f>Table2[[#This Row],[friendly_name]]</f>
        <v>Dish Washer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244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Kitchen</v>
      </c>
      <c r="BB354" s="55" t="s">
        <v>228</v>
      </c>
      <c r="BC354" s="60" t="s">
        <v>361</v>
      </c>
      <c r="BD354" s="55" t="s">
        <v>233</v>
      </c>
      <c r="BF354" s="55" t="s">
        <v>362</v>
      </c>
      <c r="BG354" s="55" t="s">
        <v>206</v>
      </c>
      <c r="BJ354" s="55" t="s">
        <v>989</v>
      </c>
      <c r="BK354" s="55" t="s">
        <v>1356</v>
      </c>
      <c r="BL354" s="55" t="s">
        <v>343</v>
      </c>
      <c r="BM354" s="55" t="s">
        <v>1402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5" spans="1:66" ht="16" hidden="1" customHeight="1" x14ac:dyDescent="0.2">
      <c r="A355" s="30">
        <v>2578</v>
      </c>
      <c r="B355" s="30" t="s">
        <v>26</v>
      </c>
      <c r="C355" s="30" t="s">
        <v>817</v>
      </c>
      <c r="D355" s="30" t="s">
        <v>148</v>
      </c>
      <c r="E355" s="37" t="s">
        <v>974</v>
      </c>
      <c r="F355" s="36" t="str">
        <f>IF(ISBLANK(Table2[[#This Row],[unique_id]]), "", PROPER(SUBSTITUTE(Table2[[#This Row],[unique_id]], "_", " ")))</f>
        <v>Template Kitchen Dish Washer Plug Proxy</v>
      </c>
      <c r="G355" s="30" t="s">
        <v>228</v>
      </c>
      <c r="H355" s="30" t="s">
        <v>530</v>
      </c>
      <c r="I355" s="30" t="s">
        <v>291</v>
      </c>
      <c r="O355" s="31" t="s">
        <v>797</v>
      </c>
      <c r="P355" s="30" t="s">
        <v>165</v>
      </c>
      <c r="Q355" s="30" t="s">
        <v>770</v>
      </c>
      <c r="R355" s="30" t="s">
        <v>780</v>
      </c>
      <c r="S355" s="30" t="str">
        <f>Table2[[#This Row],[friendly_name]]</f>
        <v>Dish Washer</v>
      </c>
      <c r="T35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228</v>
      </c>
      <c r="BC355" s="30" t="s">
        <v>360</v>
      </c>
      <c r="BD355" s="30" t="s">
        <v>233</v>
      </c>
      <c r="BF355" s="30" t="s">
        <v>363</v>
      </c>
      <c r="BG355" s="30" t="s">
        <v>206</v>
      </c>
      <c r="BN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ht="16" hidden="1" customHeight="1" x14ac:dyDescent="0.2">
      <c r="A356" s="30">
        <v>2579</v>
      </c>
      <c r="B356" s="30" t="s">
        <v>26</v>
      </c>
      <c r="C356" s="30" t="s">
        <v>233</v>
      </c>
      <c r="D356" s="30" t="s">
        <v>134</v>
      </c>
      <c r="E356" s="30" t="s">
        <v>844</v>
      </c>
      <c r="F356" s="36" t="str">
        <f>IF(ISBLANK(Table2[[#This Row],[unique_id]]), "", PROPER(SUBSTITUTE(Table2[[#This Row],[unique_id]], "_", " ")))</f>
        <v>Kitchen Dish Washer Plug</v>
      </c>
      <c r="G356" s="30" t="s">
        <v>228</v>
      </c>
      <c r="H356" s="30" t="s">
        <v>530</v>
      </c>
      <c r="I356" s="30" t="s">
        <v>291</v>
      </c>
      <c r="M356" s="30" t="s">
        <v>257</v>
      </c>
      <c r="O356" s="31" t="s">
        <v>797</v>
      </c>
      <c r="P356" s="30" t="s">
        <v>165</v>
      </c>
      <c r="Q356" s="30" t="s">
        <v>770</v>
      </c>
      <c r="R356" s="30" t="s">
        <v>780</v>
      </c>
      <c r="S356" s="30" t="str">
        <f>Table2[[#This Row],[friendly_name]]</f>
        <v>Dish Washer</v>
      </c>
      <c r="T356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244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228</v>
      </c>
      <c r="BC356" s="30" t="s">
        <v>360</v>
      </c>
      <c r="BD356" s="30" t="s">
        <v>233</v>
      </c>
      <c r="BF356" s="30" t="s">
        <v>363</v>
      </c>
      <c r="BG356" s="30" t="s">
        <v>206</v>
      </c>
      <c r="BJ356" s="30" t="s">
        <v>989</v>
      </c>
      <c r="BK356" s="30" t="s">
        <v>1356</v>
      </c>
      <c r="BL356" s="30" t="s">
        <v>356</v>
      </c>
      <c r="BM356" s="30" t="s">
        <v>1414</v>
      </c>
      <c r="BN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57" spans="1:66" s="55" customFormat="1" ht="16" hidden="1" customHeight="1" x14ac:dyDescent="0.2">
      <c r="A357" s="55">
        <v>2580</v>
      </c>
      <c r="B357" s="55" t="s">
        <v>583</v>
      </c>
      <c r="C357" s="55" t="s">
        <v>817</v>
      </c>
      <c r="D357" s="55" t="s">
        <v>148</v>
      </c>
      <c r="E357" s="56" t="s">
        <v>1541</v>
      </c>
      <c r="F357" s="57" t="str">
        <f>IF(ISBLANK(Table2[[#This Row],[unique_id]]), "", PROPER(SUBSTITUTE(Table2[[#This Row],[unique_id]], "_", " ")))</f>
        <v>Broken Template Laundry Clothes Dryer Plug Proxy</v>
      </c>
      <c r="G357" s="55" t="s">
        <v>229</v>
      </c>
      <c r="H357" s="55" t="s">
        <v>530</v>
      </c>
      <c r="I357" s="55" t="s">
        <v>291</v>
      </c>
      <c r="O357" s="58" t="s">
        <v>797</v>
      </c>
      <c r="P357" s="55" t="s">
        <v>165</v>
      </c>
      <c r="Q357" s="55" t="s">
        <v>770</v>
      </c>
      <c r="R357" s="55" t="s">
        <v>780</v>
      </c>
      <c r="S357" s="55" t="str">
        <f>Table2[[#This Row],[friendly_name]]</f>
        <v>Clothes Dryer</v>
      </c>
      <c r="T357" s="56" t="s">
        <v>1095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Laundry</v>
      </c>
      <c r="BB357" s="55" t="s">
        <v>229</v>
      </c>
      <c r="BC357" s="60" t="s">
        <v>361</v>
      </c>
      <c r="BD357" s="55" t="s">
        <v>233</v>
      </c>
      <c r="BF357" s="55" t="s">
        <v>362</v>
      </c>
      <c r="BG357" s="55" t="s">
        <v>213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hidden="1" customHeight="1" x14ac:dyDescent="0.2">
      <c r="A358" s="55">
        <v>2581</v>
      </c>
      <c r="B358" s="55" t="s">
        <v>583</v>
      </c>
      <c r="C358" s="55" t="s">
        <v>233</v>
      </c>
      <c r="D358" s="55" t="s">
        <v>134</v>
      </c>
      <c r="E358" s="55" t="s">
        <v>1542</v>
      </c>
      <c r="F358" s="57" t="str">
        <f>IF(ISBLANK(Table2[[#This Row],[unique_id]]), "", PROPER(SUBSTITUTE(Table2[[#This Row],[unique_id]], "_", " ")))</f>
        <v>Broken Laundry Clothes Dryer Plug</v>
      </c>
      <c r="G358" s="55" t="s">
        <v>229</v>
      </c>
      <c r="H358" s="55" t="s">
        <v>530</v>
      </c>
      <c r="I358" s="55" t="s">
        <v>291</v>
      </c>
      <c r="M358" s="55" t="s">
        <v>257</v>
      </c>
      <c r="O358" s="58" t="s">
        <v>797</v>
      </c>
      <c r="P358" s="55" t="s">
        <v>165</v>
      </c>
      <c r="Q358" s="55" t="s">
        <v>770</v>
      </c>
      <c r="R358" s="55" t="s">
        <v>780</v>
      </c>
      <c r="S358" s="55" t="str">
        <f>Table2[[#This Row],[friendly_name]]</f>
        <v>Clothes Dryer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245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Laundry</v>
      </c>
      <c r="BB358" s="55" t="s">
        <v>229</v>
      </c>
      <c r="BC358" s="60" t="s">
        <v>361</v>
      </c>
      <c r="BD358" s="55" t="s">
        <v>233</v>
      </c>
      <c r="BF358" s="55" t="s">
        <v>362</v>
      </c>
      <c r="BG358" s="55" t="s">
        <v>213</v>
      </c>
      <c r="BJ358" s="55" t="s">
        <v>988</v>
      </c>
      <c r="BK358" s="55" t="s">
        <v>1356</v>
      </c>
      <c r="BL358" s="55" t="s">
        <v>344</v>
      </c>
      <c r="BM358" s="55" t="s">
        <v>1403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9" spans="1:66" s="55" customFormat="1" ht="16" hidden="1" customHeight="1" x14ac:dyDescent="0.2">
      <c r="A359" s="55">
        <v>2582</v>
      </c>
      <c r="B359" s="55" t="s">
        <v>583</v>
      </c>
      <c r="C359" s="55" t="s">
        <v>817</v>
      </c>
      <c r="D359" s="55" t="s">
        <v>148</v>
      </c>
      <c r="E359" s="56" t="s">
        <v>1543</v>
      </c>
      <c r="F359" s="57" t="str">
        <f>IF(ISBLANK(Table2[[#This Row],[unique_id]]), "", PROPER(SUBSTITUTE(Table2[[#This Row],[unique_id]], "_", " ")))</f>
        <v>Broken Template Laundry Washing Machine Plug Proxy</v>
      </c>
      <c r="G359" s="55" t="s">
        <v>227</v>
      </c>
      <c r="H359" s="55" t="s">
        <v>530</v>
      </c>
      <c r="I359" s="55" t="s">
        <v>291</v>
      </c>
      <c r="O359" s="58" t="s">
        <v>797</v>
      </c>
      <c r="P359" s="55" t="s">
        <v>165</v>
      </c>
      <c r="Q359" s="55" t="s">
        <v>770</v>
      </c>
      <c r="R359" s="55" t="s">
        <v>780</v>
      </c>
      <c r="S359" s="55" t="str">
        <f>Table2[[#This Row],[friendly_name]]</f>
        <v>Washing Machine</v>
      </c>
      <c r="T359" s="56" t="s">
        <v>1095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Laundry</v>
      </c>
      <c r="BB359" s="55" t="s">
        <v>227</v>
      </c>
      <c r="BC359" s="60" t="s">
        <v>361</v>
      </c>
      <c r="BD359" s="55" t="s">
        <v>233</v>
      </c>
      <c r="BF359" s="55" t="s">
        <v>362</v>
      </c>
      <c r="BG359" s="55" t="s">
        <v>213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hidden="1" customHeight="1" x14ac:dyDescent="0.2">
      <c r="A360" s="55">
        <v>2583</v>
      </c>
      <c r="B360" s="55" t="s">
        <v>583</v>
      </c>
      <c r="C360" s="55" t="s">
        <v>233</v>
      </c>
      <c r="D360" s="55" t="s">
        <v>134</v>
      </c>
      <c r="E360" s="55" t="s">
        <v>1544</v>
      </c>
      <c r="F360" s="57" t="str">
        <f>IF(ISBLANK(Table2[[#This Row],[unique_id]]), "", PROPER(SUBSTITUTE(Table2[[#This Row],[unique_id]], "_", " ")))</f>
        <v>Broken Laundry Washing Machine Plug</v>
      </c>
      <c r="G360" s="55" t="s">
        <v>227</v>
      </c>
      <c r="H360" s="55" t="s">
        <v>530</v>
      </c>
      <c r="I360" s="55" t="s">
        <v>291</v>
      </c>
      <c r="M360" s="55" t="s">
        <v>257</v>
      </c>
      <c r="O360" s="58" t="s">
        <v>797</v>
      </c>
      <c r="P360" s="55" t="s">
        <v>165</v>
      </c>
      <c r="Q360" s="55" t="s">
        <v>770</v>
      </c>
      <c r="R360" s="55" t="s">
        <v>780</v>
      </c>
      <c r="S360" s="55" t="str">
        <f>Table2[[#This Row],[friendly_name]]</f>
        <v>Washing Machine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246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227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J360" s="55" t="s">
        <v>988</v>
      </c>
      <c r="BK360" s="55" t="s">
        <v>1356</v>
      </c>
      <c r="BL360" s="55" t="s">
        <v>345</v>
      </c>
      <c r="BM360" s="55" t="s">
        <v>1404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1" spans="1:66" ht="16" hidden="1" customHeight="1" x14ac:dyDescent="0.2">
      <c r="A361" s="30">
        <v>2584</v>
      </c>
      <c r="B361" s="30" t="s">
        <v>26</v>
      </c>
      <c r="C361" s="30" t="s">
        <v>817</v>
      </c>
      <c r="D361" s="30" t="s">
        <v>148</v>
      </c>
      <c r="E361" s="37" t="s">
        <v>976</v>
      </c>
      <c r="F361" s="36" t="str">
        <f>IF(ISBLANK(Table2[[#This Row],[unique_id]]), "", PROPER(SUBSTITUTE(Table2[[#This Row],[unique_id]], "_", " ")))</f>
        <v>Template Kitchen Fridge Plug Proxy</v>
      </c>
      <c r="G361" s="30" t="s">
        <v>223</v>
      </c>
      <c r="H361" s="30" t="s">
        <v>530</v>
      </c>
      <c r="I361" s="30" t="s">
        <v>291</v>
      </c>
      <c r="O361" s="31" t="s">
        <v>797</v>
      </c>
      <c r="P361" s="30" t="s">
        <v>165</v>
      </c>
      <c r="Q361" s="30" t="s">
        <v>769</v>
      </c>
      <c r="R361" s="30" t="s">
        <v>781</v>
      </c>
      <c r="S361" s="30" t="str">
        <f>Table2[[#This Row],[friendly_name]]</f>
        <v>Kitchen Fridge</v>
      </c>
      <c r="T361" s="37" t="s">
        <v>1096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1034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hidden="1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846</v>
      </c>
      <c r="F362" s="36" t="str">
        <f>IF(ISBLANK(Table2[[#This Row],[unique_id]]), "", PROPER(SUBSTITUTE(Table2[[#This Row],[unique_id]], "_", " ")))</f>
        <v>Kitchen Fridge Plug</v>
      </c>
      <c r="G362" s="30" t="s">
        <v>223</v>
      </c>
      <c r="H362" s="30" t="s">
        <v>530</v>
      </c>
      <c r="I362" s="30" t="s">
        <v>291</v>
      </c>
      <c r="M362" s="30" t="s">
        <v>257</v>
      </c>
      <c r="O362" s="31" t="s">
        <v>797</v>
      </c>
      <c r="P362" s="30" t="s">
        <v>165</v>
      </c>
      <c r="Q362" s="30" t="s">
        <v>769</v>
      </c>
      <c r="R362" s="30" t="s">
        <v>781</v>
      </c>
      <c r="S362" s="30" t="str">
        <f>Table2[[#This Row],[friendly_name]]</f>
        <v>Kitchen Fridge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248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1034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989</v>
      </c>
      <c r="BK362" s="30" t="s">
        <v>1356</v>
      </c>
      <c r="BL362" s="30" t="s">
        <v>347</v>
      </c>
      <c r="BM362" s="30" t="s">
        <v>1406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3" spans="1:66" ht="16" hidden="1" customHeight="1" x14ac:dyDescent="0.2">
      <c r="A363" s="30">
        <v>2586</v>
      </c>
      <c r="B363" s="30" t="s">
        <v>26</v>
      </c>
      <c r="C363" s="30" t="s">
        <v>817</v>
      </c>
      <c r="D363" s="30" t="s">
        <v>148</v>
      </c>
      <c r="E363" s="37" t="s">
        <v>977</v>
      </c>
      <c r="F363" s="36" t="str">
        <f>IF(ISBLANK(Table2[[#This Row],[unique_id]]), "", PROPER(SUBSTITUTE(Table2[[#This Row],[unique_id]], "_", " ")))</f>
        <v>Template Deck Freezer Plug Proxy</v>
      </c>
      <c r="G363" s="30" t="s">
        <v>224</v>
      </c>
      <c r="H363" s="30" t="s">
        <v>530</v>
      </c>
      <c r="I363" s="30" t="s">
        <v>291</v>
      </c>
      <c r="O363" s="31" t="s">
        <v>797</v>
      </c>
      <c r="P363" s="30" t="s">
        <v>165</v>
      </c>
      <c r="Q363" s="30" t="s">
        <v>769</v>
      </c>
      <c r="R363" s="30" t="s">
        <v>781</v>
      </c>
      <c r="S363" s="30" t="str">
        <f>Table2[[#This Row],[friendly_name]]</f>
        <v>Deck Freezer</v>
      </c>
      <c r="T363" s="37" t="s">
        <v>1096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Deck</v>
      </c>
      <c r="BB363" s="30" t="s">
        <v>1035</v>
      </c>
      <c r="BC363" s="30" t="s">
        <v>360</v>
      </c>
      <c r="BD363" s="30" t="s">
        <v>233</v>
      </c>
      <c r="BF363" s="30" t="s">
        <v>363</v>
      </c>
      <c r="BG363" s="30" t="s">
        <v>358</v>
      </c>
      <c r="BN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ht="16" hidden="1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847</v>
      </c>
      <c r="F364" s="36" t="str">
        <f>IF(ISBLANK(Table2[[#This Row],[unique_id]]), "", PROPER(SUBSTITUTE(Table2[[#This Row],[unique_id]], "_", " ")))</f>
        <v>Deck Freezer Plug</v>
      </c>
      <c r="G364" s="30" t="s">
        <v>224</v>
      </c>
      <c r="H364" s="30" t="s">
        <v>530</v>
      </c>
      <c r="I364" s="30" t="s">
        <v>291</v>
      </c>
      <c r="M364" s="30" t="s">
        <v>257</v>
      </c>
      <c r="O364" s="31" t="s">
        <v>797</v>
      </c>
      <c r="P364" s="30" t="s">
        <v>165</v>
      </c>
      <c r="Q364" s="30" t="s">
        <v>769</v>
      </c>
      <c r="R364" s="30" t="s">
        <v>781</v>
      </c>
      <c r="S364" s="30" t="str">
        <f>Table2[[#This Row],[friendly_name]]</f>
        <v>Deck Freezer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249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Deck</v>
      </c>
      <c r="BB364" s="30" t="s">
        <v>1035</v>
      </c>
      <c r="BC364" s="30" t="s">
        <v>360</v>
      </c>
      <c r="BD364" s="30" t="s">
        <v>233</v>
      </c>
      <c r="BF364" s="30" t="s">
        <v>363</v>
      </c>
      <c r="BG364" s="30" t="s">
        <v>358</v>
      </c>
      <c r="BJ364" s="30" t="s">
        <v>989</v>
      </c>
      <c r="BK364" s="30" t="s">
        <v>1356</v>
      </c>
      <c r="BL364" s="30" t="s">
        <v>348</v>
      </c>
      <c r="BM364" s="30" t="s">
        <v>1407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5" spans="1:66" s="55" customFormat="1" ht="16" hidden="1" customHeight="1" x14ac:dyDescent="0.2">
      <c r="A365" s="55">
        <v>2588</v>
      </c>
      <c r="B365" s="55" t="s">
        <v>583</v>
      </c>
      <c r="C365" s="55" t="s">
        <v>817</v>
      </c>
      <c r="D365" s="55" t="s">
        <v>148</v>
      </c>
      <c r="E365" s="56" t="s">
        <v>1545</v>
      </c>
      <c r="F365" s="57" t="str">
        <f>IF(ISBLANK(Table2[[#This Row],[unique_id]]), "", PROPER(SUBSTITUTE(Table2[[#This Row],[unique_id]], "_", " ")))</f>
        <v>Broken Template Study Battery Charger Plug Proxy</v>
      </c>
      <c r="G365" s="55" t="s">
        <v>231</v>
      </c>
      <c r="H365" s="55" t="s">
        <v>530</v>
      </c>
      <c r="I365" s="55" t="s">
        <v>291</v>
      </c>
      <c r="O365" s="58" t="s">
        <v>797</v>
      </c>
      <c r="P365" s="55" t="s">
        <v>165</v>
      </c>
      <c r="Q365" s="55" t="s">
        <v>769</v>
      </c>
      <c r="R365" s="55" t="s">
        <v>530</v>
      </c>
      <c r="S365" s="55" t="str">
        <f>Table2[[#This Row],[friendly_name]]</f>
        <v>Battery Charger</v>
      </c>
      <c r="T365" s="56" t="s">
        <v>1095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Study</v>
      </c>
      <c r="BB365" s="55" t="s">
        <v>231</v>
      </c>
      <c r="BC365" s="60" t="s">
        <v>361</v>
      </c>
      <c r="BD365" s="55" t="s">
        <v>233</v>
      </c>
      <c r="BF365" s="55" t="s">
        <v>362</v>
      </c>
      <c r="BG365" s="55" t="s">
        <v>357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hidden="1" customHeight="1" x14ac:dyDescent="0.2">
      <c r="A366" s="55">
        <v>2589</v>
      </c>
      <c r="B366" s="55" t="s">
        <v>583</v>
      </c>
      <c r="C366" s="55" t="s">
        <v>233</v>
      </c>
      <c r="D366" s="55" t="s">
        <v>134</v>
      </c>
      <c r="E366" s="55" t="s">
        <v>1546</v>
      </c>
      <c r="F366" s="57" t="str">
        <f>IF(ISBLANK(Table2[[#This Row],[unique_id]]), "", PROPER(SUBSTITUTE(Table2[[#This Row],[unique_id]], "_", " ")))</f>
        <v>Broken Study Battery Charger Plug</v>
      </c>
      <c r="G366" s="55" t="s">
        <v>231</v>
      </c>
      <c r="H366" s="55" t="s">
        <v>530</v>
      </c>
      <c r="I366" s="55" t="s">
        <v>291</v>
      </c>
      <c r="M366" s="55" t="s">
        <v>257</v>
      </c>
      <c r="O366" s="58" t="s">
        <v>797</v>
      </c>
      <c r="P366" s="55" t="s">
        <v>165</v>
      </c>
      <c r="Q366" s="55" t="s">
        <v>769</v>
      </c>
      <c r="R366" s="55" t="s">
        <v>530</v>
      </c>
      <c r="S366" s="55" t="str">
        <f>Table2[[#This Row],[friendly_name]]</f>
        <v>Battery Charger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255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Study</v>
      </c>
      <c r="BB366" s="55" t="s">
        <v>231</v>
      </c>
      <c r="BC366" s="60" t="s">
        <v>361</v>
      </c>
      <c r="BD366" s="55" t="s">
        <v>233</v>
      </c>
      <c r="BF366" s="55" t="s">
        <v>362</v>
      </c>
      <c r="BG366" s="55" t="s">
        <v>357</v>
      </c>
      <c r="BJ366" s="55" t="s">
        <v>988</v>
      </c>
      <c r="BK366" s="55" t="s">
        <v>1356</v>
      </c>
      <c r="BL366" s="55" t="s">
        <v>341</v>
      </c>
      <c r="BM366" s="55" t="s">
        <v>1408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7" spans="1:66" s="55" customFormat="1" ht="16" hidden="1" customHeight="1" x14ac:dyDescent="0.2">
      <c r="A367" s="55">
        <v>2590</v>
      </c>
      <c r="B367" s="55" t="s">
        <v>583</v>
      </c>
      <c r="C367" s="55" t="s">
        <v>817</v>
      </c>
      <c r="D367" s="55" t="s">
        <v>148</v>
      </c>
      <c r="E367" s="56" t="s">
        <v>1547</v>
      </c>
      <c r="F367" s="57" t="str">
        <f>IF(ISBLANK(Table2[[#This Row],[unique_id]]), "", PROPER(SUBSTITUTE(Table2[[#This Row],[unique_id]], "_", " ")))</f>
        <v>Broken Template Laundry Vacuum Charger Plug Proxy</v>
      </c>
      <c r="G367" s="55" t="s">
        <v>230</v>
      </c>
      <c r="H367" s="55" t="s">
        <v>530</v>
      </c>
      <c r="I367" s="55" t="s">
        <v>291</v>
      </c>
      <c r="O367" s="58" t="s">
        <v>797</v>
      </c>
      <c r="P367" s="55" t="s">
        <v>165</v>
      </c>
      <c r="Q367" s="55" t="s">
        <v>769</v>
      </c>
      <c r="R367" s="55" t="s">
        <v>530</v>
      </c>
      <c r="S367" s="55" t="str">
        <f>Table2[[#This Row],[friendly_name]]</f>
        <v>Vacuum Charger</v>
      </c>
      <c r="T367" s="56" t="s">
        <v>1095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Laundry</v>
      </c>
      <c r="BB367" s="55" t="s">
        <v>230</v>
      </c>
      <c r="BC367" s="60" t="s">
        <v>361</v>
      </c>
      <c r="BD367" s="55" t="s">
        <v>233</v>
      </c>
      <c r="BF367" s="55" t="s">
        <v>362</v>
      </c>
      <c r="BG367" s="55" t="s">
        <v>213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hidden="1" customHeight="1" x14ac:dyDescent="0.2">
      <c r="A368" s="55">
        <v>2591</v>
      </c>
      <c r="B368" s="55" t="s">
        <v>583</v>
      </c>
      <c r="C368" s="55" t="s">
        <v>233</v>
      </c>
      <c r="D368" s="55" t="s">
        <v>134</v>
      </c>
      <c r="E368" s="55" t="s">
        <v>1548</v>
      </c>
      <c r="F368" s="57" t="str">
        <f>IF(ISBLANK(Table2[[#This Row],[unique_id]]), "", PROPER(SUBSTITUTE(Table2[[#This Row],[unique_id]], "_", " ")))</f>
        <v>Broken Laundry Vacuum Charger Plug</v>
      </c>
      <c r="G368" s="55" t="s">
        <v>230</v>
      </c>
      <c r="H368" s="55" t="s">
        <v>530</v>
      </c>
      <c r="I368" s="55" t="s">
        <v>291</v>
      </c>
      <c r="M368" s="55" t="s">
        <v>257</v>
      </c>
      <c r="O368" s="58" t="s">
        <v>797</v>
      </c>
      <c r="P368" s="55" t="s">
        <v>165</v>
      </c>
      <c r="Q368" s="55" t="s">
        <v>769</v>
      </c>
      <c r="R368" s="55" t="s">
        <v>530</v>
      </c>
      <c r="S368" s="55" t="str">
        <f>Table2[[#This Row],[friendly_name]]</f>
        <v>Vacuum Charger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255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Laundry</v>
      </c>
      <c r="BB368" s="55" t="s">
        <v>230</v>
      </c>
      <c r="BC368" s="60" t="s">
        <v>361</v>
      </c>
      <c r="BD368" s="55" t="s">
        <v>233</v>
      </c>
      <c r="BF368" s="55" t="s">
        <v>362</v>
      </c>
      <c r="BG368" s="55" t="s">
        <v>213</v>
      </c>
      <c r="BJ368" s="55" t="s">
        <v>989</v>
      </c>
      <c r="BK368" s="55" t="s">
        <v>1356</v>
      </c>
      <c r="BL368" s="55" t="s">
        <v>342</v>
      </c>
      <c r="BM368" s="55" t="s">
        <v>1409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9" spans="1:66" s="55" customFormat="1" ht="16" hidden="1" customHeight="1" x14ac:dyDescent="0.2">
      <c r="A369" s="55">
        <v>2592</v>
      </c>
      <c r="B369" s="55" t="s">
        <v>583</v>
      </c>
      <c r="C369" s="55" t="s">
        <v>817</v>
      </c>
      <c r="D369" s="55" t="s">
        <v>148</v>
      </c>
      <c r="E369" s="56" t="s">
        <v>1549</v>
      </c>
      <c r="F369" s="57" t="str">
        <f>IF(ISBLANK(Table2[[#This Row],[unique_id]]), "", PROPER(SUBSTITUTE(Table2[[#This Row],[unique_id]], "_", " ")))</f>
        <v>Broken Template Ada Tablet Plug Proxy</v>
      </c>
      <c r="G369" s="55" t="s">
        <v>830</v>
      </c>
      <c r="H369" s="55" t="s">
        <v>530</v>
      </c>
      <c r="I369" s="55" t="s">
        <v>291</v>
      </c>
      <c r="O369" s="58" t="s">
        <v>797</v>
      </c>
      <c r="P369" s="55" t="s">
        <v>165</v>
      </c>
      <c r="Q369" s="55" t="s">
        <v>769</v>
      </c>
      <c r="R369" s="61" t="s">
        <v>754</v>
      </c>
      <c r="S369" s="55" t="str">
        <f>Table2[[#This Row],[friendly_name]]</f>
        <v>Ada Tablet</v>
      </c>
      <c r="T369" s="56" t="s">
        <v>1095</v>
      </c>
      <c r="V369" s="58"/>
      <c r="W369" s="58"/>
      <c r="X369" s="58"/>
      <c r="Y369" s="58"/>
      <c r="Z369" s="58"/>
      <c r="AA369" s="58"/>
      <c r="AG369" s="58"/>
      <c r="AH369" s="58"/>
      <c r="AR369" s="60"/>
      <c r="AT369" s="62"/>
      <c r="AU369" s="55" t="s">
        <v>134</v>
      </c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Lounge</v>
      </c>
      <c r="BB369" s="55" t="s">
        <v>830</v>
      </c>
      <c r="BC369" s="60" t="s">
        <v>361</v>
      </c>
      <c r="BD369" s="55" t="s">
        <v>233</v>
      </c>
      <c r="BF369" s="55" t="s">
        <v>362</v>
      </c>
      <c r="BG369" s="55" t="s">
        <v>194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s="55" customFormat="1" ht="16" hidden="1" customHeight="1" x14ac:dyDescent="0.2">
      <c r="A370" s="55">
        <v>2593</v>
      </c>
      <c r="B370" s="55" t="s">
        <v>583</v>
      </c>
      <c r="C370" s="55" t="s">
        <v>233</v>
      </c>
      <c r="D370" s="55" t="s">
        <v>134</v>
      </c>
      <c r="E370" s="55" t="s">
        <v>1550</v>
      </c>
      <c r="F370" s="57" t="str">
        <f>IF(ISBLANK(Table2[[#This Row],[unique_id]]), "", PROPER(SUBSTITUTE(Table2[[#This Row],[unique_id]], "_", " ")))</f>
        <v>Broken Ada Tablet Plug</v>
      </c>
      <c r="G370" s="55" t="s">
        <v>830</v>
      </c>
      <c r="H370" s="55" t="s">
        <v>530</v>
      </c>
      <c r="I370" s="55" t="s">
        <v>291</v>
      </c>
      <c r="M370" s="55" t="s">
        <v>257</v>
      </c>
      <c r="O370" s="58" t="s">
        <v>797</v>
      </c>
      <c r="P370" s="55" t="s">
        <v>165</v>
      </c>
      <c r="Q370" s="55" t="s">
        <v>769</v>
      </c>
      <c r="R370" s="61" t="s">
        <v>754</v>
      </c>
      <c r="S370" s="55" t="str">
        <f>Table2[[#This Row],[friendly_name]]</f>
        <v>Ada Tablet</v>
      </c>
      <c r="T370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0" s="58"/>
      <c r="W370" s="58"/>
      <c r="X370" s="58"/>
      <c r="Y370" s="58"/>
      <c r="Z370" s="58"/>
      <c r="AA370" s="58"/>
      <c r="AE370" s="55" t="s">
        <v>831</v>
      </c>
      <c r="AG370" s="58"/>
      <c r="AH370" s="58"/>
      <c r="AR370" s="60"/>
      <c r="AT370" s="62"/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Lounge</v>
      </c>
      <c r="BB370" s="55" t="s">
        <v>830</v>
      </c>
      <c r="BC370" s="60" t="s">
        <v>361</v>
      </c>
      <c r="BD370" s="55" t="s">
        <v>233</v>
      </c>
      <c r="BF370" s="55" t="s">
        <v>362</v>
      </c>
      <c r="BG370" s="55" t="s">
        <v>194</v>
      </c>
      <c r="BJ370" s="55" t="s">
        <v>988</v>
      </c>
      <c r="BK370" s="55" t="s">
        <v>1356</v>
      </c>
      <c r="BL370" s="55" t="s">
        <v>809</v>
      </c>
      <c r="BM370" s="55" t="s">
        <v>1410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1" spans="1:66" s="55" customFormat="1" ht="16" hidden="1" customHeight="1" x14ac:dyDescent="0.2">
      <c r="A371" s="55">
        <v>2594</v>
      </c>
      <c r="B371" s="55" t="s">
        <v>583</v>
      </c>
      <c r="C371" s="55" t="s">
        <v>817</v>
      </c>
      <c r="D371" s="55" t="s">
        <v>148</v>
      </c>
      <c r="E371" s="56" t="s">
        <v>1551</v>
      </c>
      <c r="F371" s="57" t="str">
        <f>IF(ISBLANK(Table2[[#This Row],[unique_id]]), "", PROPER(SUBSTITUTE(Table2[[#This Row],[unique_id]], "_", " ")))</f>
        <v>Broken Template Server Eva Plug Proxy</v>
      </c>
      <c r="G371" s="55" t="s">
        <v>1449</v>
      </c>
      <c r="H371" s="55" t="s">
        <v>530</v>
      </c>
      <c r="I371" s="55" t="s">
        <v>291</v>
      </c>
      <c r="O371" s="58" t="s">
        <v>797</v>
      </c>
      <c r="R371" s="55" t="s">
        <v>810</v>
      </c>
      <c r="S371" s="55" t="str">
        <f>Table2[[#This Row],[friendly_name]]</f>
        <v>Server Eva</v>
      </c>
      <c r="T371" s="56" t="s">
        <v>1095</v>
      </c>
      <c r="V371" s="58"/>
      <c r="W371" s="58"/>
      <c r="X371" s="58"/>
      <c r="Y371" s="58"/>
      <c r="Z371" s="58"/>
      <c r="AA371" s="58"/>
      <c r="AG371" s="58"/>
      <c r="AH371" s="58"/>
      <c r="AR371" s="60"/>
      <c r="AT371" s="62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Rack</v>
      </c>
      <c r="BB371" s="55" t="s">
        <v>1450</v>
      </c>
      <c r="BC371" s="60" t="s">
        <v>361</v>
      </c>
      <c r="BD371" s="55" t="s">
        <v>233</v>
      </c>
      <c r="BF371" s="55" t="s">
        <v>362</v>
      </c>
      <c r="BG371" s="55" t="s">
        <v>28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hidden="1" customHeight="1" x14ac:dyDescent="0.2">
      <c r="A372" s="55">
        <v>2595</v>
      </c>
      <c r="B372" s="55" t="s">
        <v>583</v>
      </c>
      <c r="C372" s="55" t="s">
        <v>233</v>
      </c>
      <c r="D372" s="55" t="s">
        <v>134</v>
      </c>
      <c r="E372" s="55" t="s">
        <v>1552</v>
      </c>
      <c r="F372" s="57" t="str">
        <f>IF(ISBLANK(Table2[[#This Row],[unique_id]]), "", PROPER(SUBSTITUTE(Table2[[#This Row],[unique_id]], "_", " ")))</f>
        <v>Broken Server Eva Plug</v>
      </c>
      <c r="G372" s="55" t="s">
        <v>1449</v>
      </c>
      <c r="H372" s="55" t="s">
        <v>530</v>
      </c>
      <c r="I372" s="55" t="s">
        <v>291</v>
      </c>
      <c r="M372" s="55" t="s">
        <v>257</v>
      </c>
      <c r="O372" s="58" t="s">
        <v>797</v>
      </c>
      <c r="R372" s="55" t="s">
        <v>810</v>
      </c>
      <c r="S372" s="55" t="str">
        <f>Table2[[#This Row],[friendly_name]]</f>
        <v>Server Eva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252</v>
      </c>
      <c r="AG372" s="58"/>
      <c r="AH372" s="58"/>
      <c r="AR372" s="60"/>
      <c r="AT372" s="62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Rack</v>
      </c>
      <c r="BB372" s="55" t="s">
        <v>1450</v>
      </c>
      <c r="BC372" s="60" t="s">
        <v>361</v>
      </c>
      <c r="BD372" s="55" t="s">
        <v>233</v>
      </c>
      <c r="BF372" s="55" t="s">
        <v>362</v>
      </c>
      <c r="BG372" s="55" t="s">
        <v>28</v>
      </c>
      <c r="BJ372" s="55" t="s">
        <v>989</v>
      </c>
      <c r="BK372" s="55" t="s">
        <v>1356</v>
      </c>
      <c r="BL372" s="55" t="s">
        <v>813</v>
      </c>
      <c r="BM372" s="55" t="s">
        <v>1411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3" spans="1:66" s="55" customFormat="1" ht="16" hidden="1" customHeight="1" x14ac:dyDescent="0.2">
      <c r="A373" s="55">
        <v>2596</v>
      </c>
      <c r="B373" s="55" t="s">
        <v>583</v>
      </c>
      <c r="C373" s="55" t="s">
        <v>817</v>
      </c>
      <c r="D373" s="55" t="s">
        <v>148</v>
      </c>
      <c r="E373" s="56" t="s">
        <v>1553</v>
      </c>
      <c r="F373" s="57" t="str">
        <f>IF(ISBLANK(Table2[[#This Row],[unique_id]]), "", PROPER(SUBSTITUTE(Table2[[#This Row],[unique_id]], "_", " ")))</f>
        <v>Broken Template Server Meg Plug Proxy</v>
      </c>
      <c r="G373" s="60" t="s">
        <v>814</v>
      </c>
      <c r="H373" s="55" t="s">
        <v>530</v>
      </c>
      <c r="I373" s="55" t="s">
        <v>291</v>
      </c>
      <c r="O373" s="58" t="s">
        <v>797</v>
      </c>
      <c r="R373" s="55" t="s">
        <v>810</v>
      </c>
      <c r="S373" s="55" t="str">
        <f>Table2[[#This Row],[friendly_name]]</f>
        <v>Server Meg</v>
      </c>
      <c r="T373" s="56" t="s">
        <v>1095</v>
      </c>
      <c r="V373" s="58"/>
      <c r="W373" s="58"/>
      <c r="X373" s="58"/>
      <c r="Y373" s="58"/>
      <c r="Z373" s="58"/>
      <c r="AA373" s="58"/>
      <c r="AG373" s="58"/>
      <c r="AH373" s="58"/>
      <c r="AR373" s="60"/>
      <c r="AT373" s="62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Rack</v>
      </c>
      <c r="BB373" s="55" t="s">
        <v>1085</v>
      </c>
      <c r="BC373" s="60" t="s">
        <v>361</v>
      </c>
      <c r="BD373" s="55" t="s">
        <v>233</v>
      </c>
      <c r="BF373" s="55" t="s">
        <v>362</v>
      </c>
      <c r="BG373" s="55" t="s">
        <v>28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hidden="1" customHeight="1" x14ac:dyDescent="0.2">
      <c r="A374" s="55">
        <v>2597</v>
      </c>
      <c r="B374" s="55" t="s">
        <v>583</v>
      </c>
      <c r="C374" s="55" t="s">
        <v>233</v>
      </c>
      <c r="D374" s="55" t="s">
        <v>134</v>
      </c>
      <c r="E374" s="55" t="s">
        <v>1554</v>
      </c>
      <c r="F374" s="57" t="str">
        <f>IF(ISBLANK(Table2[[#This Row],[unique_id]]), "", PROPER(SUBSTITUTE(Table2[[#This Row],[unique_id]], "_", " ")))</f>
        <v>Broken Server Meg Plug</v>
      </c>
      <c r="G374" s="60" t="s">
        <v>814</v>
      </c>
      <c r="H374" s="55" t="s">
        <v>530</v>
      </c>
      <c r="I374" s="55" t="s">
        <v>291</v>
      </c>
      <c r="M374" s="55" t="s">
        <v>257</v>
      </c>
      <c r="O374" s="58" t="s">
        <v>797</v>
      </c>
      <c r="R374" s="55" t="s">
        <v>810</v>
      </c>
      <c r="S374" s="55" t="str">
        <f>Table2[[#This Row],[friendly_name]]</f>
        <v>Server Meg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252</v>
      </c>
      <c r="AG374" s="58"/>
      <c r="AH374" s="58"/>
      <c r="AR374" s="60"/>
      <c r="AT374" s="62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1085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J374" s="55" t="s">
        <v>989</v>
      </c>
      <c r="BK374" s="55" t="s">
        <v>1356</v>
      </c>
      <c r="BL374" s="55" t="s">
        <v>812</v>
      </c>
      <c r="BM374" s="55" t="s">
        <v>1412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5" spans="1:66" ht="16" hidden="1" customHeight="1" x14ac:dyDescent="0.2">
      <c r="A375" s="30">
        <v>2598</v>
      </c>
      <c r="B375" s="30" t="s">
        <v>26</v>
      </c>
      <c r="C375" s="30" t="s">
        <v>817</v>
      </c>
      <c r="D375" s="30" t="s">
        <v>148</v>
      </c>
      <c r="E375" s="37" t="s">
        <v>1308</v>
      </c>
      <c r="F375" s="36" t="str">
        <f>IF(ISBLANK(Table2[[#This Row],[unique_id]]), "", PROPER(SUBSTITUTE(Table2[[#This Row],[unique_id]], "_", " ")))</f>
        <v>Template Server Lia Plug Proxy</v>
      </c>
      <c r="G375" s="30" t="s">
        <v>1309</v>
      </c>
      <c r="H375" s="30" t="s">
        <v>530</v>
      </c>
      <c r="I375" s="30" t="s">
        <v>291</v>
      </c>
      <c r="O375" s="31" t="s">
        <v>797</v>
      </c>
      <c r="P375" s="30" t="s">
        <v>165</v>
      </c>
      <c r="Q375" s="30" t="s">
        <v>769</v>
      </c>
      <c r="R375" s="30" t="s">
        <v>771</v>
      </c>
      <c r="S375" s="30" t="s">
        <v>1309</v>
      </c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">
        <v>499</v>
      </c>
      <c r="BB375" s="30" t="s">
        <v>1310</v>
      </c>
      <c r="BC375" s="30" t="s">
        <v>360</v>
      </c>
      <c r="BD375" s="30" t="s">
        <v>233</v>
      </c>
      <c r="BF375" s="30" t="s">
        <v>363</v>
      </c>
      <c r="BG375" s="30" t="s">
        <v>499</v>
      </c>
      <c r="BN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ht="16" hidden="1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1307</v>
      </c>
      <c r="F376" s="36" t="str">
        <f>IF(ISBLANK(Table2[[#This Row],[unique_id]]), "", PROPER(SUBSTITUTE(Table2[[#This Row],[unique_id]], "_", " ")))</f>
        <v>Server Lia Plug</v>
      </c>
      <c r="G376" s="30" t="s">
        <v>1309</v>
      </c>
      <c r="H376" s="30" t="s">
        <v>530</v>
      </c>
      <c r="I376" s="30" t="s">
        <v>291</v>
      </c>
      <c r="M376" s="30" t="s">
        <v>257</v>
      </c>
      <c r="O376" s="31" t="s">
        <v>797</v>
      </c>
      <c r="P376" s="30" t="s">
        <v>165</v>
      </c>
      <c r="Q376" s="30" t="s">
        <v>769</v>
      </c>
      <c r="R376" s="30" t="s">
        <v>771</v>
      </c>
      <c r="S376" s="30" t="s">
        <v>1309</v>
      </c>
      <c r="T376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E376" s="30" t="s">
        <v>252</v>
      </c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">
        <v>499</v>
      </c>
      <c r="BB376" s="30" t="s">
        <v>1310</v>
      </c>
      <c r="BC376" s="30" t="s">
        <v>360</v>
      </c>
      <c r="BD376" s="30" t="s">
        <v>233</v>
      </c>
      <c r="BF376" s="30" t="s">
        <v>363</v>
      </c>
      <c r="BG376" s="30" t="s">
        <v>499</v>
      </c>
      <c r="BJ376" s="30" t="s">
        <v>989</v>
      </c>
      <c r="BK376" s="30" t="s">
        <v>1356</v>
      </c>
      <c r="BL376" s="30" t="s">
        <v>349</v>
      </c>
      <c r="BM376" s="30" t="s">
        <v>1413</v>
      </c>
      <c r="BN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7" spans="1:66" ht="16" hidden="1" customHeight="1" x14ac:dyDescent="0.2">
      <c r="A377" s="30">
        <v>2600</v>
      </c>
      <c r="B377" s="30" t="s">
        <v>26</v>
      </c>
      <c r="C377" s="30" t="s">
        <v>817</v>
      </c>
      <c r="D377" s="30" t="s">
        <v>148</v>
      </c>
      <c r="E377" s="37" t="s">
        <v>978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797</v>
      </c>
      <c r="P377" s="30" t="s">
        <v>165</v>
      </c>
      <c r="Q377" s="30" t="s">
        <v>769</v>
      </c>
      <c r="R377" s="30" t="s">
        <v>771</v>
      </c>
      <c r="S377" s="30" t="str">
        <f>Table2[[#This Row],[friendly_name]]</f>
        <v>Server Rack</v>
      </c>
      <c r="T377" s="37" t="s">
        <v>1097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1031</v>
      </c>
      <c r="BC377" s="30" t="s">
        <v>925</v>
      </c>
      <c r="BD377" s="30" t="s">
        <v>1138</v>
      </c>
      <c r="BF377" s="30" t="s">
        <v>897</v>
      </c>
      <c r="BG377" s="30" t="s">
        <v>28</v>
      </c>
      <c r="BN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ht="16" hidden="1" customHeight="1" x14ac:dyDescent="0.2">
      <c r="A378" s="30">
        <v>2601</v>
      </c>
      <c r="B378" s="30" t="s">
        <v>26</v>
      </c>
      <c r="C378" s="30" t="s">
        <v>702</v>
      </c>
      <c r="D378" s="30" t="s">
        <v>134</v>
      </c>
      <c r="E378" s="30" t="s">
        <v>848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797</v>
      </c>
      <c r="P378" s="30" t="s">
        <v>165</v>
      </c>
      <c r="Q378" s="30" t="s">
        <v>769</v>
      </c>
      <c r="R378" s="30" t="s">
        <v>771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1136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907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926</v>
      </c>
      <c r="AO378" s="30" t="s">
        <v>927</v>
      </c>
      <c r="AP378" s="30" t="s">
        <v>916</v>
      </c>
      <c r="AQ378" s="30" t="s">
        <v>917</v>
      </c>
      <c r="AR378" s="30" t="s">
        <v>981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1031</v>
      </c>
      <c r="BC378" s="30" t="s">
        <v>925</v>
      </c>
      <c r="BD378" s="30" t="s">
        <v>1138</v>
      </c>
      <c r="BF378" s="30" t="s">
        <v>897</v>
      </c>
      <c r="BG378" s="30" t="s">
        <v>28</v>
      </c>
      <c r="BK378" s="30" t="s">
        <v>1356</v>
      </c>
      <c r="BL378" s="30" t="s">
        <v>924</v>
      </c>
      <c r="BM378" s="30" t="s">
        <v>1415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9" spans="1:66" ht="16" hidden="1" customHeight="1" x14ac:dyDescent="0.2">
      <c r="A379" s="30">
        <v>2602</v>
      </c>
      <c r="B379" s="30" t="s">
        <v>26</v>
      </c>
      <c r="C379" s="30" t="s">
        <v>702</v>
      </c>
      <c r="D379" s="30" t="s">
        <v>27</v>
      </c>
      <c r="E379" s="30" t="s">
        <v>979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908</v>
      </c>
      <c r="AF379" s="30">
        <v>10</v>
      </c>
      <c r="AG379" s="31" t="s">
        <v>34</v>
      </c>
      <c r="AH379" s="31" t="s">
        <v>907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926</v>
      </c>
      <c r="AO379" s="30" t="s">
        <v>927</v>
      </c>
      <c r="AP379" s="30" t="s">
        <v>916</v>
      </c>
      <c r="AQ379" s="30" t="s">
        <v>917</v>
      </c>
      <c r="AR379" s="30" t="s">
        <v>1132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1031</v>
      </c>
      <c r="BC379" s="30" t="s">
        <v>925</v>
      </c>
      <c r="BD379" s="30" t="s">
        <v>1138</v>
      </c>
      <c r="BF379" s="30" t="s">
        <v>897</v>
      </c>
      <c r="BG379" s="30" t="s">
        <v>28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ht="16" hidden="1" customHeight="1" x14ac:dyDescent="0.2">
      <c r="A380" s="30">
        <v>2603</v>
      </c>
      <c r="B380" s="30" t="s">
        <v>26</v>
      </c>
      <c r="C380" s="30" t="s">
        <v>702</v>
      </c>
      <c r="D380" s="30" t="s">
        <v>27</v>
      </c>
      <c r="E380" s="30" t="s">
        <v>980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909</v>
      </c>
      <c r="AF380" s="30">
        <v>10</v>
      </c>
      <c r="AG380" s="31" t="s">
        <v>34</v>
      </c>
      <c r="AH380" s="31" t="s">
        <v>907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926</v>
      </c>
      <c r="AO380" s="30" t="s">
        <v>927</v>
      </c>
      <c r="AP380" s="30" t="s">
        <v>916</v>
      </c>
      <c r="AQ380" s="30" t="s">
        <v>917</v>
      </c>
      <c r="AR380" s="30" t="s">
        <v>1133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1031</v>
      </c>
      <c r="BC380" s="30" t="s">
        <v>925</v>
      </c>
      <c r="BD380" s="30" t="s">
        <v>1138</v>
      </c>
      <c r="BF380" s="30" t="s">
        <v>897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hidden="1" customHeight="1" x14ac:dyDescent="0.2">
      <c r="A381" s="30">
        <v>2604</v>
      </c>
      <c r="B381" s="30" t="s">
        <v>26</v>
      </c>
      <c r="C381" s="30" t="s">
        <v>817</v>
      </c>
      <c r="D381" s="30" t="s">
        <v>148</v>
      </c>
      <c r="E381" s="37" t="s">
        <v>1122</v>
      </c>
      <c r="F381" s="36" t="str">
        <f>IF(ISBLANK(Table2[[#This Row],[unique_id]]), "", PROPER(SUBSTITUTE(Table2[[#This Row],[unique_id]], "_", " ")))</f>
        <v>Template Ceiling Network Switch Plug Proxy</v>
      </c>
      <c r="G381" s="30" t="s">
        <v>220</v>
      </c>
      <c r="H381" s="30" t="s">
        <v>530</v>
      </c>
      <c r="I381" s="30" t="s">
        <v>291</v>
      </c>
      <c r="O381" s="31" t="s">
        <v>797</v>
      </c>
      <c r="P381" s="30" t="s">
        <v>165</v>
      </c>
      <c r="Q381" s="30" t="s">
        <v>769</v>
      </c>
      <c r="R381" s="30" t="s">
        <v>771</v>
      </c>
      <c r="S381" s="30" t="str">
        <f>Table2[[#This Row],[friendly_name]]</f>
        <v>Network Switch</v>
      </c>
      <c r="T381" s="37" t="s">
        <v>1097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925</v>
      </c>
      <c r="BD381" s="30" t="s">
        <v>1138</v>
      </c>
      <c r="BF381" s="30" t="s">
        <v>897</v>
      </c>
      <c r="BG381" s="30" t="s">
        <v>406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hidden="1" customHeight="1" x14ac:dyDescent="0.2">
      <c r="A382" s="30">
        <v>2605</v>
      </c>
      <c r="B382" s="30" t="s">
        <v>26</v>
      </c>
      <c r="C382" s="30" t="s">
        <v>702</v>
      </c>
      <c r="D382" s="30" t="s">
        <v>134</v>
      </c>
      <c r="E382" s="30" t="s">
        <v>1123</v>
      </c>
      <c r="F382" s="36" t="str">
        <f>IF(ISBLANK(Table2[[#This Row],[unique_id]]), "", PROPER(SUBSTITUTE(Table2[[#This Row],[unique_id]], "_", " ")))</f>
        <v>Ceiling Network Switch Plug</v>
      </c>
      <c r="G382" s="30" t="s">
        <v>220</v>
      </c>
      <c r="H382" s="30" t="s">
        <v>530</v>
      </c>
      <c r="I382" s="30" t="s">
        <v>291</v>
      </c>
      <c r="M382" s="30" t="s">
        <v>257</v>
      </c>
      <c r="O382" s="31" t="s">
        <v>797</v>
      </c>
      <c r="P382" s="30" t="s">
        <v>165</v>
      </c>
      <c r="Q382" s="30" t="s">
        <v>769</v>
      </c>
      <c r="R382" s="30" t="s">
        <v>771</v>
      </c>
      <c r="S382" s="30" t="str">
        <f>Table2[[#This Row],[friendly_name]]</f>
        <v>Network Switch</v>
      </c>
      <c r="T38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0"/>
      <c r="V382" s="31"/>
      <c r="W382" s="31"/>
      <c r="X382" s="31"/>
      <c r="Y382" s="31"/>
      <c r="Z382" s="31"/>
      <c r="AA382" s="42" t="s">
        <v>1136</v>
      </c>
      <c r="AB382" s="30"/>
      <c r="AC382" s="30"/>
      <c r="AE382" s="30" t="s">
        <v>253</v>
      </c>
      <c r="AF382" s="30">
        <v>10</v>
      </c>
      <c r="AG382" s="31" t="s">
        <v>34</v>
      </c>
      <c r="AH382" s="31" t="s">
        <v>907</v>
      </c>
      <c r="AJ382" s="30" t="str">
        <f>_xlfn.CONCAT("homeassistant/", Table2[[#This Row],[entity_namespace]], "/tasmota/",Table2[[#This Row],[unique_id]], "/config")</f>
        <v>homeassistant/switch/tasmota/ceiling_network_switch_plug/config</v>
      </c>
      <c r="AK382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0" t="str">
        <f>_xlfn.CONCAT("tasmota/device/",Table2[[#This Row],[unique_id]], "/cmnd/POWER")</f>
        <v>tasmota/device/ceiling_network_switch_plug/cmnd/POWER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926</v>
      </c>
      <c r="AO382" s="30" t="s">
        <v>927</v>
      </c>
      <c r="AP382" s="30" t="s">
        <v>916</v>
      </c>
      <c r="AQ382" s="30" t="s">
        <v>917</v>
      </c>
      <c r="AR382" s="30" t="s">
        <v>981</v>
      </c>
      <c r="AS382" s="30">
        <v>1</v>
      </c>
      <c r="AT382" s="34" t="str">
        <f>HYPERLINK(_xlfn.CONCAT("http://", Table2[[#This Row],[connection_ip]], "/?"))</f>
        <v>http://10.0.4.105/?</v>
      </c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925</v>
      </c>
      <c r="BD382" s="30" t="s">
        <v>1138</v>
      </c>
      <c r="BF382" s="30" t="s">
        <v>897</v>
      </c>
      <c r="BG382" s="30" t="s">
        <v>406</v>
      </c>
      <c r="BK382" s="30" t="s">
        <v>1356</v>
      </c>
      <c r="BL382" s="41" t="s">
        <v>991</v>
      </c>
      <c r="BM382" s="30" t="s">
        <v>1417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6" ht="16" hidden="1" customHeight="1" x14ac:dyDescent="0.2">
      <c r="A383" s="30">
        <v>2606</v>
      </c>
      <c r="B383" s="30" t="s">
        <v>26</v>
      </c>
      <c r="C383" s="30" t="s">
        <v>702</v>
      </c>
      <c r="D383" s="30" t="s">
        <v>27</v>
      </c>
      <c r="E383" s="30" t="s">
        <v>1124</v>
      </c>
      <c r="F383" s="36" t="str">
        <f>IF(ISBLANK(Table2[[#This Row],[unique_id]]), "", PROPER(SUBSTITUTE(Table2[[#This Row],[unique_id]], "_", " ")))</f>
        <v>Ceiling Network Switch Plug Energy Power</v>
      </c>
      <c r="G383" s="30" t="s">
        <v>220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31</v>
      </c>
      <c r="AC383" s="30" t="s">
        <v>327</v>
      </c>
      <c r="AD383" s="30" t="s">
        <v>908</v>
      </c>
      <c r="AF383" s="30">
        <v>10</v>
      </c>
      <c r="AG383" s="31" t="s">
        <v>34</v>
      </c>
      <c r="AH383" s="31" t="s">
        <v>907</v>
      </c>
      <c r="AJ383" s="30" t="str">
        <f>_xlfn.CONCAT("homeassistant/", Table2[[#This Row],[entity_namespace]], "/tasmota/",Table2[[#This Row],[unique_id]], "/config")</f>
        <v>homeassistant/sensor/tasmota/ceiling_network_switch_plug_energy_power/config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0" t="s">
        <v>926</v>
      </c>
      <c r="AO383" s="30" t="s">
        <v>927</v>
      </c>
      <c r="AP383" s="30" t="s">
        <v>916</v>
      </c>
      <c r="AQ383" s="30" t="s">
        <v>917</v>
      </c>
      <c r="AR383" s="30" t="s">
        <v>1132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925</v>
      </c>
      <c r="BD383" s="30" t="s">
        <v>1138</v>
      </c>
      <c r="BF383" s="30" t="s">
        <v>897</v>
      </c>
      <c r="BG383" s="30" t="s">
        <v>406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hidden="1" customHeight="1" x14ac:dyDescent="0.2">
      <c r="A384" s="30">
        <v>2607</v>
      </c>
      <c r="B384" s="30" t="s">
        <v>26</v>
      </c>
      <c r="C384" s="30" t="s">
        <v>702</v>
      </c>
      <c r="D384" s="30" t="s">
        <v>27</v>
      </c>
      <c r="E384" s="30" t="s">
        <v>1125</v>
      </c>
      <c r="F384" s="36" t="str">
        <f>IF(ISBLANK(Table2[[#This Row],[unique_id]]), "", PROPER(SUBSTITUTE(Table2[[#This Row],[unique_id]], "_", " ")))</f>
        <v>Ceiling Network Switch Plug Energy Total</v>
      </c>
      <c r="G384" s="30" t="s">
        <v>220</v>
      </c>
      <c r="H384" s="30" t="s">
        <v>530</v>
      </c>
      <c r="I384" s="30" t="s">
        <v>291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76</v>
      </c>
      <c r="AC384" s="30" t="s">
        <v>328</v>
      </c>
      <c r="AD384" s="30" t="s">
        <v>909</v>
      </c>
      <c r="AF384" s="30">
        <v>10</v>
      </c>
      <c r="AG384" s="31" t="s">
        <v>34</v>
      </c>
      <c r="AH384" s="31" t="s">
        <v>907</v>
      </c>
      <c r="AJ384" s="30" t="str">
        <f>_xlfn.CONCAT("homeassistant/", Table2[[#This Row],[entity_namespace]], "/tasmota/",Table2[[#This Row],[unique_id]], "/config")</f>
        <v>homeassistant/sensor/tasmota/ceiling_network_switch_plug_energy_total/config</v>
      </c>
      <c r="AK384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926</v>
      </c>
      <c r="AO384" s="30" t="s">
        <v>927</v>
      </c>
      <c r="AP384" s="30" t="s">
        <v>916</v>
      </c>
      <c r="AQ384" s="30" t="s">
        <v>917</v>
      </c>
      <c r="AR384" s="30" t="s">
        <v>1133</v>
      </c>
      <c r="AS384" s="30">
        <v>1</v>
      </c>
      <c r="AT384" s="34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925</v>
      </c>
      <c r="BD384" s="30" t="s">
        <v>1138</v>
      </c>
      <c r="BF384" s="30" t="s">
        <v>897</v>
      </c>
      <c r="BG384" s="30" t="s">
        <v>406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s="55" customFormat="1" ht="16" hidden="1" customHeight="1" x14ac:dyDescent="0.2">
      <c r="A385" s="55">
        <v>2608</v>
      </c>
      <c r="B385" s="55" t="s">
        <v>583</v>
      </c>
      <c r="C385" s="55" t="s">
        <v>817</v>
      </c>
      <c r="D385" s="55" t="s">
        <v>148</v>
      </c>
      <c r="E385" s="56" t="s">
        <v>1555</v>
      </c>
      <c r="F385" s="57" t="str">
        <f>IF(ISBLANK(Table2[[#This Row],[unique_id]]), "", PROPER(SUBSTITUTE(Table2[[#This Row],[unique_id]], "_", " ")))</f>
        <v>Broken Template Rack Internet Modem Plug Proxy</v>
      </c>
      <c r="G385" s="55" t="s">
        <v>221</v>
      </c>
      <c r="H385" s="55" t="s">
        <v>530</v>
      </c>
      <c r="I385" s="55" t="s">
        <v>291</v>
      </c>
      <c r="O385" s="58" t="s">
        <v>797</v>
      </c>
      <c r="R385" s="55" t="s">
        <v>811</v>
      </c>
      <c r="S385" s="55" t="str">
        <f>Table2[[#This Row],[friendly_name]]</f>
        <v>Internet Modem</v>
      </c>
      <c r="T385" s="56" t="s">
        <v>1095</v>
      </c>
      <c r="V385" s="58"/>
      <c r="W385" s="58"/>
      <c r="X385" s="58"/>
      <c r="Y385" s="58"/>
      <c r="Z385" s="58"/>
      <c r="AA385" s="58"/>
      <c r="AG385" s="58"/>
      <c r="AH385" s="58"/>
      <c r="AT385" s="59"/>
      <c r="AU385" s="55" t="s">
        <v>134</v>
      </c>
      <c r="AV38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55" t="str">
        <f>IF(ISBLANK(Table2[[#This Row],[device_model]]), "", Table2[[#This Row],[device_suggested_area]])</f>
        <v>Rack</v>
      </c>
      <c r="BB385" s="55" t="s">
        <v>1036</v>
      </c>
      <c r="BC385" s="60" t="s">
        <v>361</v>
      </c>
      <c r="BD385" s="55" t="s">
        <v>233</v>
      </c>
      <c r="BF385" s="55" t="s">
        <v>362</v>
      </c>
      <c r="BG385" s="55" t="s">
        <v>28</v>
      </c>
      <c r="BN38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6" s="55" customFormat="1" ht="16" hidden="1" customHeight="1" x14ac:dyDescent="0.2">
      <c r="A386" s="55">
        <v>2609</v>
      </c>
      <c r="B386" s="55" t="s">
        <v>583</v>
      </c>
      <c r="C386" s="55" t="s">
        <v>233</v>
      </c>
      <c r="D386" s="55" t="s">
        <v>134</v>
      </c>
      <c r="E386" s="55" t="s">
        <v>1556</v>
      </c>
      <c r="F386" s="57" t="str">
        <f>IF(ISBLANK(Table2[[#This Row],[unique_id]]), "", PROPER(SUBSTITUTE(Table2[[#This Row],[unique_id]], "_", " ")))</f>
        <v>Broken Rack Internet Modem Plug</v>
      </c>
      <c r="G386" s="55" t="s">
        <v>221</v>
      </c>
      <c r="H386" s="55" t="s">
        <v>530</v>
      </c>
      <c r="I386" s="55" t="s">
        <v>291</v>
      </c>
      <c r="M386" s="55" t="s">
        <v>257</v>
      </c>
      <c r="O386" s="58" t="s">
        <v>797</v>
      </c>
      <c r="R386" s="55" t="s">
        <v>811</v>
      </c>
      <c r="S386" s="55" t="str">
        <f>Table2[[#This Row],[friendly_name]]</f>
        <v>Internet Modem</v>
      </c>
      <c r="T386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6" s="58"/>
      <c r="W386" s="58"/>
      <c r="X386" s="58"/>
      <c r="Y386" s="58"/>
      <c r="Z386" s="58"/>
      <c r="AA386" s="58"/>
      <c r="AE386" s="55" t="s">
        <v>254</v>
      </c>
      <c r="AG386" s="58"/>
      <c r="AH386" s="58"/>
      <c r="AT386" s="59"/>
      <c r="AV38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55" t="str">
        <f>IF(ISBLANK(Table2[[#This Row],[device_model]]), "", Table2[[#This Row],[device_suggested_area]])</f>
        <v>Rack</v>
      </c>
      <c r="BB386" s="55" t="s">
        <v>1036</v>
      </c>
      <c r="BC386" s="60" t="s">
        <v>361</v>
      </c>
      <c r="BD386" s="55" t="s">
        <v>233</v>
      </c>
      <c r="BF386" s="55" t="s">
        <v>362</v>
      </c>
      <c r="BG386" s="55" t="s">
        <v>28</v>
      </c>
      <c r="BJ386" s="55" t="s">
        <v>988</v>
      </c>
      <c r="BK386" s="55" t="s">
        <v>1356</v>
      </c>
      <c r="BL386" s="55" t="s">
        <v>355</v>
      </c>
      <c r="BM386" s="55" t="s">
        <v>1418</v>
      </c>
      <c r="BN38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6" ht="16" hidden="1" customHeight="1" x14ac:dyDescent="0.2">
      <c r="A387" s="30">
        <v>2610</v>
      </c>
      <c r="B387" s="30" t="s">
        <v>26</v>
      </c>
      <c r="C387" s="30" t="s">
        <v>702</v>
      </c>
      <c r="D387" s="30" t="s">
        <v>129</v>
      </c>
      <c r="E387" s="30" t="s">
        <v>898</v>
      </c>
      <c r="F387" s="36" t="str">
        <f>IF(ISBLANK(Table2[[#This Row],[unique_id]]), "", PROPER(SUBSTITUTE(Table2[[#This Row],[unique_id]], "_", " ")))</f>
        <v>Rack Fans Plug</v>
      </c>
      <c r="G387" s="30" t="s">
        <v>593</v>
      </c>
      <c r="H387" s="30" t="s">
        <v>530</v>
      </c>
      <c r="I387" s="30" t="s">
        <v>291</v>
      </c>
      <c r="M387" s="30" t="s">
        <v>257</v>
      </c>
      <c r="O387" s="31" t="s">
        <v>797</v>
      </c>
      <c r="P387" s="30"/>
      <c r="T387" s="37" t="s">
        <v>982</v>
      </c>
      <c r="U387" s="30"/>
      <c r="V387" s="31"/>
      <c r="W387" s="31"/>
      <c r="X387" s="31"/>
      <c r="Y387" s="31"/>
      <c r="Z387" s="31"/>
      <c r="AA387" s="31" t="s">
        <v>1137</v>
      </c>
      <c r="AB387" s="30"/>
      <c r="AC387" s="30"/>
      <c r="AE387" s="30" t="s">
        <v>595</v>
      </c>
      <c r="AF387" s="30">
        <v>10</v>
      </c>
      <c r="AG387" s="31" t="s">
        <v>34</v>
      </c>
      <c r="AH387" s="31" t="s">
        <v>907</v>
      </c>
      <c r="AJ387" s="30" t="str">
        <f>_xlfn.CONCAT("homeassistant/", Table2[[#This Row],[entity_namespace]], "/tasmota/",Table2[[#This Row],[unique_id]], "/config")</f>
        <v>homeassistant/fan/tasmota/rack_fans_plug/config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0" t="str">
        <f>_xlfn.CONCAT("tasmota/device/",Table2[[#This Row],[unique_id]], "/cmnd/POWER")</f>
        <v>tasmota/device/rack_fans_plug/cmnd/POWER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0" t="s">
        <v>926</v>
      </c>
      <c r="AO387" s="30" t="s">
        <v>927</v>
      </c>
      <c r="AP387" s="30" t="s">
        <v>916</v>
      </c>
      <c r="AQ387" s="30" t="s">
        <v>917</v>
      </c>
      <c r="AR387" s="30" t="s">
        <v>981</v>
      </c>
      <c r="AS387" s="30">
        <v>1</v>
      </c>
      <c r="AT387" s="34" t="str">
        <f>HYPERLINK(_xlfn.CONCAT("http://", Table2[[#This Row],[connection_ip]], "/?"))</f>
        <v>http://10.0.4.101/?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131</v>
      </c>
      <c r="BC387" s="39" t="s">
        <v>776</v>
      </c>
      <c r="BD387" s="30" t="s">
        <v>1138</v>
      </c>
      <c r="BF387" s="30" t="s">
        <v>897</v>
      </c>
      <c r="BG387" s="30" t="s">
        <v>28</v>
      </c>
      <c r="BK387" s="30" t="s">
        <v>1356</v>
      </c>
      <c r="BL387" s="30" t="s">
        <v>594</v>
      </c>
      <c r="BM387" s="30" t="s">
        <v>1419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6" ht="16" hidden="1" customHeight="1" x14ac:dyDescent="0.2">
      <c r="A388" s="30">
        <v>2611</v>
      </c>
      <c r="B388" s="30" t="s">
        <v>26</v>
      </c>
      <c r="C388" s="30" t="s">
        <v>817</v>
      </c>
      <c r="D388" s="30" t="s">
        <v>148</v>
      </c>
      <c r="E388" s="37" t="s">
        <v>1524</v>
      </c>
      <c r="F388" s="36" t="str">
        <f>IF(ISBLANK(Table2[[#This Row],[unique_id]]), "", PROPER(SUBSTITUTE(Table2[[#This Row],[unique_id]], "_", " ")))</f>
        <v>Template Garden Sewerage Blower Plug Proxy</v>
      </c>
      <c r="G388" s="30" t="s">
        <v>1525</v>
      </c>
      <c r="H388" s="30" t="s">
        <v>530</v>
      </c>
      <c r="I388" s="30" t="s">
        <v>291</v>
      </c>
      <c r="O388" s="31" t="s">
        <v>797</v>
      </c>
      <c r="P388" s="30" t="s">
        <v>165</v>
      </c>
      <c r="Q388" s="30" t="s">
        <v>769</v>
      </c>
      <c r="R388" s="30" t="s">
        <v>530</v>
      </c>
      <c r="S388" s="30" t="str">
        <f>Table2[[#This Row],[friendly_name]]</f>
        <v>Garden Sewerage Blower</v>
      </c>
      <c r="T38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8" s="30"/>
      <c r="V388" s="31"/>
      <c r="W388" s="31"/>
      <c r="X388" s="31"/>
      <c r="Y388" s="31"/>
      <c r="Z388" s="31"/>
      <c r="AA388" s="31"/>
      <c r="AB388" s="30"/>
      <c r="AC388" s="30"/>
      <c r="AG388" s="31"/>
      <c r="AH388" s="31"/>
      <c r="AT388" s="40"/>
      <c r="AU388" s="30" t="s">
        <v>134</v>
      </c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">
        <v>580</v>
      </c>
      <c r="BB388" s="30" t="s">
        <v>1526</v>
      </c>
      <c r="BC388" s="30" t="s">
        <v>360</v>
      </c>
      <c r="BD388" s="30" t="s">
        <v>233</v>
      </c>
      <c r="BF388" s="30" t="s">
        <v>363</v>
      </c>
      <c r="BG388" s="30" t="s">
        <v>580</v>
      </c>
      <c r="BL388" s="36"/>
      <c r="BM388" s="36"/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ht="16" hidden="1" customHeight="1" x14ac:dyDescent="0.2">
      <c r="A389" s="30">
        <v>2612</v>
      </c>
      <c r="B389" s="30" t="s">
        <v>26</v>
      </c>
      <c r="C389" s="30" t="s">
        <v>233</v>
      </c>
      <c r="D389" s="30" t="s">
        <v>134</v>
      </c>
      <c r="E389" s="30" t="s">
        <v>1523</v>
      </c>
      <c r="F389" s="36" t="str">
        <f>IF(ISBLANK(Table2[[#This Row],[unique_id]]), "", PROPER(SUBSTITUTE(Table2[[#This Row],[unique_id]], "_", " ")))</f>
        <v>Garden Sewerage Blower Plug</v>
      </c>
      <c r="G389" s="30" t="s">
        <v>1525</v>
      </c>
      <c r="H389" s="30" t="s">
        <v>530</v>
      </c>
      <c r="I389" s="30" t="s">
        <v>291</v>
      </c>
      <c r="M389" s="30" t="s">
        <v>257</v>
      </c>
      <c r="O389" s="31" t="s">
        <v>797</v>
      </c>
      <c r="P389" s="30" t="s">
        <v>165</v>
      </c>
      <c r="Q389" s="30" t="s">
        <v>769</v>
      </c>
      <c r="R389" s="30" t="s">
        <v>530</v>
      </c>
      <c r="S389" s="30" t="str">
        <f>Table2[[#This Row],[friendly_name]]</f>
        <v>Garden Sewerage Blower</v>
      </c>
      <c r="T389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89" s="30"/>
      <c r="V389" s="31"/>
      <c r="W389" s="31"/>
      <c r="X389" s="31"/>
      <c r="Y389" s="31"/>
      <c r="Z389" s="31"/>
      <c r="AA389" s="31"/>
      <c r="AB389" s="30"/>
      <c r="AC389" s="30"/>
      <c r="AE389" s="30" t="s">
        <v>243</v>
      </c>
      <c r="AG389" s="31"/>
      <c r="AH389" s="31"/>
      <c r="AT389" s="40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">
        <v>580</v>
      </c>
      <c r="BB389" s="30" t="s">
        <v>1526</v>
      </c>
      <c r="BC389" s="30" t="s">
        <v>360</v>
      </c>
      <c r="BD389" s="30" t="s">
        <v>233</v>
      </c>
      <c r="BF389" s="30" t="s">
        <v>363</v>
      </c>
      <c r="BG389" s="30" t="s">
        <v>580</v>
      </c>
      <c r="BJ389" s="30" t="s">
        <v>989</v>
      </c>
      <c r="BK389" s="30" t="s">
        <v>1356</v>
      </c>
      <c r="BL389" s="36" t="s">
        <v>364</v>
      </c>
      <c r="BM389" s="36" t="s">
        <v>1385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0" spans="1:66" ht="16" hidden="1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797</v>
      </c>
      <c r="P390" s="30" t="s">
        <v>165</v>
      </c>
      <c r="Q390" s="30" t="s">
        <v>769</v>
      </c>
      <c r="R390" s="30" t="s">
        <v>771</v>
      </c>
      <c r="S390" s="30" t="s">
        <v>828</v>
      </c>
      <c r="T390" s="37" t="s">
        <v>827</v>
      </c>
      <c r="U390" s="30"/>
      <c r="V390" s="31"/>
      <c r="W390" s="31" t="s">
        <v>493</v>
      </c>
      <c r="X390" s="31"/>
      <c r="Y390" s="42" t="s">
        <v>766</v>
      </c>
      <c r="Z390" s="31"/>
      <c r="AA390" s="31"/>
      <c r="AB390" s="30"/>
      <c r="AC390" s="30"/>
      <c r="AE390" s="30" t="s">
        <v>251</v>
      </c>
      <c r="AG390" s="31"/>
      <c r="AH390" s="31"/>
      <c r="AT3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1026</v>
      </c>
      <c r="BC390" s="37" t="s">
        <v>624</v>
      </c>
      <c r="BD390" s="30" t="s">
        <v>378</v>
      </c>
      <c r="BF390" s="37" t="s">
        <v>625</v>
      </c>
      <c r="BG390" s="30" t="s">
        <v>358</v>
      </c>
      <c r="BL390" s="30" t="s">
        <v>626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1" spans="1:66" ht="16" hidden="1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797</v>
      </c>
      <c r="P391" s="30" t="s">
        <v>165</v>
      </c>
      <c r="Q391" s="30" t="s">
        <v>769</v>
      </c>
      <c r="R391" s="30" t="s">
        <v>771</v>
      </c>
      <c r="S391" s="30" t="s">
        <v>828</v>
      </c>
      <c r="T391" s="37" t="s">
        <v>827</v>
      </c>
      <c r="U391" s="30"/>
      <c r="V391" s="31"/>
      <c r="W391" s="31" t="s">
        <v>493</v>
      </c>
      <c r="X391" s="31"/>
      <c r="Y391" s="42" t="s">
        <v>766</v>
      </c>
      <c r="Z391" s="31"/>
      <c r="AA391" s="31"/>
      <c r="AB391" s="30"/>
      <c r="AC391" s="30"/>
      <c r="AE391" s="30" t="s">
        <v>251</v>
      </c>
      <c r="AG391" s="31"/>
      <c r="AH391" s="31"/>
      <c r="AT3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1027</v>
      </c>
      <c r="BC391" s="37" t="s">
        <v>624</v>
      </c>
      <c r="BD391" s="30" t="s">
        <v>378</v>
      </c>
      <c r="BF391" s="37" t="s">
        <v>625</v>
      </c>
      <c r="BG391" s="30" t="s">
        <v>206</v>
      </c>
      <c r="BL391" s="30" t="s">
        <v>627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2" spans="1:66" ht="16" hidden="1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712</v>
      </c>
      <c r="H392" s="30" t="s">
        <v>530</v>
      </c>
      <c r="I392" s="30" t="s">
        <v>291</v>
      </c>
      <c r="M392" s="30" t="s">
        <v>257</v>
      </c>
      <c r="O392" s="31" t="s">
        <v>797</v>
      </c>
      <c r="P392" s="30" t="s">
        <v>165</v>
      </c>
      <c r="Q392" s="30" t="s">
        <v>769</v>
      </c>
      <c r="R392" s="30" t="s">
        <v>771</v>
      </c>
      <c r="S392" s="30" t="s">
        <v>828</v>
      </c>
      <c r="T392" s="37" t="s">
        <v>827</v>
      </c>
      <c r="U392" s="30"/>
      <c r="V392" s="31"/>
      <c r="W392" s="31" t="s">
        <v>493</v>
      </c>
      <c r="X392" s="31"/>
      <c r="Y392" s="42" t="s">
        <v>766</v>
      </c>
      <c r="Z392" s="42"/>
      <c r="AA392" s="42"/>
      <c r="AB392" s="30"/>
      <c r="AC392" s="30"/>
      <c r="AE392" s="30" t="s">
        <v>251</v>
      </c>
      <c r="AG392" s="31"/>
      <c r="AH392" s="31"/>
      <c r="AT39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1028</v>
      </c>
      <c r="BC392" s="37" t="s">
        <v>624</v>
      </c>
      <c r="BD392" s="30" t="s">
        <v>378</v>
      </c>
      <c r="BF392" s="37" t="s">
        <v>625</v>
      </c>
      <c r="BG392" s="30" t="s">
        <v>127</v>
      </c>
      <c r="BL392" s="30" t="s">
        <v>623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3" spans="1:66" ht="16" hidden="1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823</v>
      </c>
      <c r="F393" s="36" t="str">
        <f>IF(ISBLANK(Table2[[#This Row],[unique_id]]), "", PROPER(SUBSTITUTE(Table2[[#This Row],[unique_id]], "_", " ")))</f>
        <v>Garden Repeater Linkquality</v>
      </c>
      <c r="G393" s="30" t="s">
        <v>706</v>
      </c>
      <c r="H393" s="30" t="s">
        <v>530</v>
      </c>
      <c r="I393" s="30" t="s">
        <v>291</v>
      </c>
      <c r="O393" s="31" t="s">
        <v>797</v>
      </c>
      <c r="P393" s="30" t="s">
        <v>165</v>
      </c>
      <c r="Q393" s="30" t="s">
        <v>769</v>
      </c>
      <c r="R393" s="30" t="s">
        <v>771</v>
      </c>
      <c r="S393" s="30" t="s">
        <v>828</v>
      </c>
      <c r="T393" s="37" t="s">
        <v>826</v>
      </c>
      <c r="U393" s="30"/>
      <c r="V393" s="31"/>
      <c r="W393" s="31" t="s">
        <v>493</v>
      </c>
      <c r="X393" s="31"/>
      <c r="Y393" s="42" t="s">
        <v>766</v>
      </c>
      <c r="Z393" s="31"/>
      <c r="AA393" s="31"/>
      <c r="AB393" s="30"/>
      <c r="AC393" s="30"/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1000</v>
      </c>
      <c r="BC393" s="39" t="s">
        <v>704</v>
      </c>
      <c r="BD393" s="30" t="s">
        <v>454</v>
      </c>
      <c r="BF393" s="30" t="s">
        <v>703</v>
      </c>
      <c r="BG393" s="30" t="s">
        <v>580</v>
      </c>
      <c r="BL393" s="30" t="s">
        <v>705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4" spans="1:66" ht="16" hidden="1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824</v>
      </c>
      <c r="F394" s="36" t="str">
        <f>IF(ISBLANK(Table2[[#This Row],[unique_id]]), "", PROPER(SUBSTITUTE(Table2[[#This Row],[unique_id]], "_", " ")))</f>
        <v>Landing Repeater Linkquality</v>
      </c>
      <c r="G394" s="30" t="s">
        <v>708</v>
      </c>
      <c r="H394" s="30" t="s">
        <v>530</v>
      </c>
      <c r="I394" s="30" t="s">
        <v>291</v>
      </c>
      <c r="O394" s="31" t="s">
        <v>797</v>
      </c>
      <c r="P394" s="30" t="s">
        <v>165</v>
      </c>
      <c r="Q394" s="30" t="s">
        <v>769</v>
      </c>
      <c r="R394" s="30" t="s">
        <v>771</v>
      </c>
      <c r="S394" s="30" t="s">
        <v>828</v>
      </c>
      <c r="T394" s="37" t="s">
        <v>826</v>
      </c>
      <c r="U394" s="30"/>
      <c r="V394" s="31"/>
      <c r="W394" s="31" t="s">
        <v>493</v>
      </c>
      <c r="X394" s="31"/>
      <c r="Y394" s="42" t="s">
        <v>766</v>
      </c>
      <c r="Z394" s="31"/>
      <c r="AA394" s="31"/>
      <c r="AB394" s="30"/>
      <c r="AC394" s="30"/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1000</v>
      </c>
      <c r="BC394" s="39" t="s">
        <v>704</v>
      </c>
      <c r="BD394" s="30" t="s">
        <v>454</v>
      </c>
      <c r="BF394" s="30" t="s">
        <v>703</v>
      </c>
      <c r="BG394" s="30" t="s">
        <v>563</v>
      </c>
      <c r="BL394" s="30" t="s">
        <v>710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5" spans="1:66" ht="16" hidden="1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825</v>
      </c>
      <c r="F395" s="36" t="str">
        <f>IF(ISBLANK(Table2[[#This Row],[unique_id]]), "", PROPER(SUBSTITUTE(Table2[[#This Row],[unique_id]], "_", " ")))</f>
        <v>Driveway Repeater Linkquality</v>
      </c>
      <c r="G395" s="30" t="s">
        <v>707</v>
      </c>
      <c r="H395" s="30" t="s">
        <v>530</v>
      </c>
      <c r="I395" s="30" t="s">
        <v>291</v>
      </c>
      <c r="O395" s="31" t="s">
        <v>797</v>
      </c>
      <c r="P395" s="30" t="s">
        <v>165</v>
      </c>
      <c r="Q395" s="30" t="s">
        <v>769</v>
      </c>
      <c r="R395" s="30" t="s">
        <v>771</v>
      </c>
      <c r="S395" s="30" t="s">
        <v>828</v>
      </c>
      <c r="T395" s="37" t="s">
        <v>826</v>
      </c>
      <c r="U395" s="30"/>
      <c r="V395" s="31"/>
      <c r="W395" s="31" t="s">
        <v>493</v>
      </c>
      <c r="X395" s="31"/>
      <c r="Y395" s="42" t="s">
        <v>766</v>
      </c>
      <c r="Z395" s="31"/>
      <c r="AA395" s="31"/>
      <c r="AB395" s="30"/>
      <c r="AC395" s="30"/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1000</v>
      </c>
      <c r="BC395" s="39" t="s">
        <v>704</v>
      </c>
      <c r="BD395" s="30" t="s">
        <v>454</v>
      </c>
      <c r="BF395" s="30" t="s">
        <v>703</v>
      </c>
      <c r="BG395" s="30" t="s">
        <v>709</v>
      </c>
      <c r="BL395" s="30" t="s">
        <v>711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6" spans="1:66" ht="16" hidden="1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896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799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F396" s="31"/>
      <c r="BG396" s="30" t="s">
        <v>165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6" ht="16" hidden="1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F397" s="31"/>
      <c r="BG397" s="30" t="s">
        <v>130</v>
      </c>
      <c r="BI397" s="30" t="s">
        <v>694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6" ht="16" hidden="1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F398" s="31"/>
      <c r="BG398" s="30" t="s">
        <v>127</v>
      </c>
      <c r="BI398" s="30" t="s">
        <v>694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6" ht="16" hidden="1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127</v>
      </c>
      <c r="BI399" s="30" t="s">
        <v>694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hidden="1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407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hidden="1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880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865</v>
      </c>
      <c r="H401" s="30" t="s">
        <v>548</v>
      </c>
      <c r="I401" s="30" t="s">
        <v>291</v>
      </c>
      <c r="J401" s="30" t="s">
        <v>881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407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hidden="1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hidden="1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194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hidden="1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I404" s="30" t="s">
        <v>694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hidden="1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192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hidden="1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882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874</v>
      </c>
      <c r="H406" s="30" t="s">
        <v>548</v>
      </c>
      <c r="I406" s="30" t="s">
        <v>291</v>
      </c>
      <c r="J406" s="30" t="s">
        <v>884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192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hidden="1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883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875</v>
      </c>
      <c r="H407" s="30" t="s">
        <v>548</v>
      </c>
      <c r="I407" s="30" t="s">
        <v>291</v>
      </c>
      <c r="J407" s="30" t="s">
        <v>885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192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hidden="1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886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751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357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hidden="1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206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hidden="1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213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hidden="1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211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hidden="1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212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hidden="1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359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hidden="1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887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871</v>
      </c>
      <c r="H414" s="30" t="s">
        <v>548</v>
      </c>
      <c r="I414" s="30" t="s">
        <v>291</v>
      </c>
      <c r="J414" s="30" t="s">
        <v>881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359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hidden="1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397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hidden="1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888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854</v>
      </c>
      <c r="H416" s="30" t="s">
        <v>548</v>
      </c>
      <c r="I416" s="30" t="s">
        <v>291</v>
      </c>
      <c r="J416" s="30" t="s">
        <v>881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397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hidden="1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499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hidden="1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754</v>
      </c>
      <c r="I418" s="30" t="s">
        <v>144</v>
      </c>
      <c r="M418" s="30" t="s">
        <v>136</v>
      </c>
      <c r="N418" s="30" t="s">
        <v>270</v>
      </c>
      <c r="O418" s="31" t="s">
        <v>797</v>
      </c>
      <c r="P418" s="30" t="s">
        <v>165</v>
      </c>
      <c r="Q418" s="30" t="s">
        <v>769</v>
      </c>
      <c r="R418" s="41" t="s">
        <v>754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F418" s="30" t="s">
        <v>1066</v>
      </c>
      <c r="BG418" s="30" t="s">
        <v>130</v>
      </c>
      <c r="BK418" s="30" t="s">
        <v>1355</v>
      </c>
      <c r="BL418" s="41" t="s">
        <v>423</v>
      </c>
      <c r="BM418" s="39" t="s">
        <v>1365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9" spans="1:66" ht="16" hidden="1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754</v>
      </c>
      <c r="I419" s="30" t="s">
        <v>144</v>
      </c>
      <c r="M419" s="30" t="s">
        <v>136</v>
      </c>
      <c r="N419" s="30" t="s">
        <v>270</v>
      </c>
      <c r="O419" s="31" t="s">
        <v>797</v>
      </c>
      <c r="P419" s="30" t="s">
        <v>165</v>
      </c>
      <c r="Q419" s="30" t="s">
        <v>769</v>
      </c>
      <c r="R419" s="41" t="s">
        <v>754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F419" s="30" t="s">
        <v>1066</v>
      </c>
      <c r="BG419" s="30" t="s">
        <v>127</v>
      </c>
      <c r="BK419" s="30" t="s">
        <v>1355</v>
      </c>
      <c r="BL419" s="41" t="s">
        <v>422</v>
      </c>
      <c r="BM419" s="39" t="s">
        <v>1366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0" spans="1:66" ht="16" hidden="1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754</v>
      </c>
      <c r="I420" s="30" t="s">
        <v>144</v>
      </c>
      <c r="M420" s="30" t="s">
        <v>136</v>
      </c>
      <c r="N420" s="30" t="s">
        <v>270</v>
      </c>
      <c r="O420" s="31" t="s">
        <v>797</v>
      </c>
      <c r="P420" s="30" t="s">
        <v>165</v>
      </c>
      <c r="Q420" s="30" t="s">
        <v>769</v>
      </c>
      <c r="R420" s="41" t="s">
        <v>754</v>
      </c>
      <c r="S420" s="30" t="str">
        <f>_xlfn.CONCAT( Table2[[#This Row],[friendly_name]], " Devices")</f>
        <v>Parents Home Devices</v>
      </c>
      <c r="T420" s="37" t="s">
        <v>779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1060</v>
      </c>
      <c r="BD420" s="30" t="s">
        <v>235</v>
      </c>
      <c r="BF420" s="30" t="s">
        <v>1067</v>
      </c>
      <c r="BG420" s="30" t="s">
        <v>192</v>
      </c>
      <c r="BK420" s="30" t="s">
        <v>1355</v>
      </c>
      <c r="BL420" s="41" t="s">
        <v>644</v>
      </c>
      <c r="BM420" s="39" t="s">
        <v>1367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1" spans="1:66" ht="16" hidden="1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754</v>
      </c>
      <c r="I421" s="30" t="s">
        <v>144</v>
      </c>
      <c r="M421" s="30" t="s">
        <v>136</v>
      </c>
      <c r="N421" s="30" t="s">
        <v>270</v>
      </c>
      <c r="O421" s="31" t="s">
        <v>797</v>
      </c>
      <c r="P421" s="30" t="s">
        <v>165</v>
      </c>
      <c r="Q421" s="30" t="s">
        <v>769</v>
      </c>
      <c r="R421" s="41" t="s">
        <v>754</v>
      </c>
      <c r="S421" s="30" t="str">
        <f>_xlfn.CONCAT( Table2[[#This Row],[friendly_name]], " Devices")</f>
        <v>Kitchen Home Devices</v>
      </c>
      <c r="T421" s="37" t="s">
        <v>779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1060</v>
      </c>
      <c r="BD421" s="30" t="s">
        <v>235</v>
      </c>
      <c r="BF421" s="30" t="s">
        <v>1067</v>
      </c>
      <c r="BG421" s="30" t="s">
        <v>206</v>
      </c>
      <c r="BK421" s="30" t="s">
        <v>1355</v>
      </c>
      <c r="BL421" s="41" t="s">
        <v>739</v>
      </c>
      <c r="BM421" s="39" t="s">
        <v>1368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2" spans="1:66" ht="16" hidden="1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754</v>
      </c>
      <c r="I422" s="30" t="s">
        <v>144</v>
      </c>
      <c r="M422" s="30" t="s">
        <v>136</v>
      </c>
      <c r="N422" s="30" t="s">
        <v>270</v>
      </c>
      <c r="O422" s="31" t="s">
        <v>797</v>
      </c>
      <c r="P422" s="30" t="s">
        <v>165</v>
      </c>
      <c r="Q422" s="30" t="s">
        <v>769</v>
      </c>
      <c r="R422" s="41" t="s">
        <v>754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F422" s="30" t="s">
        <v>1066</v>
      </c>
      <c r="BG422" s="30" t="s">
        <v>212</v>
      </c>
      <c r="BK422" s="30" t="s">
        <v>1355</v>
      </c>
      <c r="BL422" s="41" t="s">
        <v>420</v>
      </c>
      <c r="BM422" s="39" t="s">
        <v>1369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3" spans="1:66" ht="16" hidden="1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647</v>
      </c>
      <c r="F423" s="36" t="str">
        <f>IF(ISBLANK(Table2[[#This Row],[unique_id]]), "", PROPER(SUBSTITUTE(Table2[[#This Row],[unique_id]], "_", " ")))</f>
        <v>Lounge Home</v>
      </c>
      <c r="G423" s="30" t="s">
        <v>648</v>
      </c>
      <c r="H423" s="30" t="s">
        <v>754</v>
      </c>
      <c r="I423" s="30" t="s">
        <v>144</v>
      </c>
      <c r="M423" s="30" t="s">
        <v>136</v>
      </c>
      <c r="N423" s="30" t="s">
        <v>270</v>
      </c>
      <c r="O423" s="31" t="s">
        <v>797</v>
      </c>
      <c r="P423" s="30" t="s">
        <v>165</v>
      </c>
      <c r="Q423" s="30" t="s">
        <v>769</v>
      </c>
      <c r="R423" s="41" t="s">
        <v>754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F423" s="30" t="s">
        <v>1066</v>
      </c>
      <c r="BG423" s="30" t="s">
        <v>194</v>
      </c>
      <c r="BK423" s="30" t="s">
        <v>1355</v>
      </c>
      <c r="BL423" s="41" t="s">
        <v>421</v>
      </c>
      <c r="BM423" s="39" t="s">
        <v>1370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4" spans="1:66" ht="16" hidden="1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829</v>
      </c>
      <c r="F424" s="36" t="str">
        <f>IF(ISBLANK(Table2[[#This Row],[unique_id]]), "", PROPER(SUBSTITUTE(Table2[[#This Row],[unique_id]], "_", " ")))</f>
        <v>Ada Tablet</v>
      </c>
      <c r="G424" s="30" t="s">
        <v>830</v>
      </c>
      <c r="H424" s="30" t="s">
        <v>754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830</v>
      </c>
      <c r="BC424" s="30" t="s">
        <v>1068</v>
      </c>
      <c r="BD424" s="30" t="s">
        <v>235</v>
      </c>
      <c r="BF424" s="30" t="s">
        <v>832</v>
      </c>
      <c r="BG424" s="30" t="s">
        <v>194</v>
      </c>
      <c r="BK424" s="30" t="s">
        <v>1355</v>
      </c>
      <c r="BL424" s="41" t="s">
        <v>1318</v>
      </c>
      <c r="BM424" s="39" t="s">
        <v>1371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5" spans="1:66" ht="16" hidden="1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833</v>
      </c>
      <c r="F425" s="36" t="str">
        <f>IF(ISBLANK(Table2[[#This Row],[unique_id]]), "", PROPER(SUBSTITUTE(Table2[[#This Row],[unique_id]], "_", " ")))</f>
        <v>Edwin Tablet</v>
      </c>
      <c r="G425" s="30" t="s">
        <v>834</v>
      </c>
      <c r="H425" s="30" t="s">
        <v>754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834</v>
      </c>
      <c r="BC425" s="30" t="s">
        <v>1068</v>
      </c>
      <c r="BD425" s="30" t="s">
        <v>235</v>
      </c>
      <c r="BF425" s="30" t="s">
        <v>832</v>
      </c>
      <c r="BG425" s="30" t="s">
        <v>206</v>
      </c>
      <c r="BK425" s="30" t="s">
        <v>1355</v>
      </c>
      <c r="BL425" s="41" t="s">
        <v>1319</v>
      </c>
      <c r="BM425" s="39" t="s">
        <v>1374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6" spans="1:66" ht="16" hidden="1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754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992</v>
      </c>
      <c r="BC426" s="30" t="s">
        <v>587</v>
      </c>
      <c r="BD426" s="30" t="s">
        <v>584</v>
      </c>
      <c r="BF426" s="30" t="s">
        <v>586</v>
      </c>
      <c r="BG426" s="30" t="s">
        <v>194</v>
      </c>
      <c r="BK426" s="30" t="s">
        <v>1355</v>
      </c>
      <c r="BL426" s="41" t="s">
        <v>585</v>
      </c>
      <c r="BM426" s="39" t="s">
        <v>1372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7" spans="1:66" ht="16" hidden="1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754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992</v>
      </c>
      <c r="BC427" s="30" t="s">
        <v>1061</v>
      </c>
      <c r="BD427" s="30" t="s">
        <v>264</v>
      </c>
      <c r="BF427" s="30" t="s">
        <v>400</v>
      </c>
      <c r="BG427" s="30" t="s">
        <v>192</v>
      </c>
      <c r="BK427" s="30" t="s">
        <v>1355</v>
      </c>
      <c r="BL427" s="41" t="s">
        <v>402</v>
      </c>
      <c r="BM427" s="39" t="s">
        <v>1373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8" spans="1:66" ht="16" hidden="1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692</v>
      </c>
      <c r="F428" s="36" t="str">
        <f>IF(ISBLANK(Table2[[#This Row],[unique_id]]), "", PROPER(SUBSTITUTE(Table2[[#This Row],[unique_id]], "_", " ")))</f>
        <v>Office Tv</v>
      </c>
      <c r="G428" s="30" t="s">
        <v>693</v>
      </c>
      <c r="H428" s="30" t="s">
        <v>754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992</v>
      </c>
      <c r="BC428" s="30" t="s">
        <v>395</v>
      </c>
      <c r="BD428" s="30" t="s">
        <v>235</v>
      </c>
      <c r="BF428" s="30" t="s">
        <v>396</v>
      </c>
      <c r="BG428" s="30" t="s">
        <v>212</v>
      </c>
      <c r="BK428" s="30" t="s">
        <v>1355</v>
      </c>
      <c r="BL428" s="41" t="s">
        <v>424</v>
      </c>
      <c r="BM428" s="39" t="s">
        <v>1375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6" ht="16" hidden="1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754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F429" s="31"/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6" ht="16" hidden="1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743</v>
      </c>
      <c r="F430" s="36" t="str">
        <f>IF(ISBLANK(Table2[[#This Row],[unique_id]]), "", PROPER(SUBSTITUTE(Table2[[#This Row],[unique_id]], "_", " ")))</f>
        <v>Lounge Arc</v>
      </c>
      <c r="G430" s="30" t="s">
        <v>746</v>
      </c>
      <c r="H430" s="30" t="s">
        <v>754</v>
      </c>
      <c r="I430" s="30" t="s">
        <v>144</v>
      </c>
      <c r="M430" s="30" t="s">
        <v>136</v>
      </c>
      <c r="N430" s="30" t="s">
        <v>270</v>
      </c>
      <c r="O430" s="31" t="s">
        <v>797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1064</v>
      </c>
      <c r="BD430" s="30" t="s">
        <v>182</v>
      </c>
      <c r="BF430" s="30">
        <v>15.4</v>
      </c>
      <c r="BG430" s="30" t="s">
        <v>194</v>
      </c>
      <c r="BK430" s="30" t="s">
        <v>1355</v>
      </c>
      <c r="BL430" s="30" t="s">
        <v>589</v>
      </c>
      <c r="BM430" s="39" t="s">
        <v>1376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6" ht="16" hidden="1" customHeight="1" x14ac:dyDescent="0.2">
      <c r="A431" s="30">
        <v>2683</v>
      </c>
      <c r="B431" s="30" t="s">
        <v>583</v>
      </c>
      <c r="C431" s="30" t="s">
        <v>817</v>
      </c>
      <c r="D431" s="30" t="s">
        <v>148</v>
      </c>
      <c r="E431" s="30" t="s">
        <v>819</v>
      </c>
      <c r="F431" s="36" t="str">
        <f>IF(ISBLANK(Table2[[#This Row],[unique_id]]), "", PROPER(SUBSTITUTE(Table2[[#This Row],[unique_id]], "_", " ")))</f>
        <v>Template Kitchen Move Proxy</v>
      </c>
      <c r="G431" s="30" t="s">
        <v>747</v>
      </c>
      <c r="H431" s="30" t="s">
        <v>754</v>
      </c>
      <c r="I431" s="30" t="s">
        <v>144</v>
      </c>
      <c r="O431" s="31" t="s">
        <v>797</v>
      </c>
      <c r="P431" s="30" t="s">
        <v>165</v>
      </c>
      <c r="Q431" s="30" t="s">
        <v>769</v>
      </c>
      <c r="R431" s="41" t="s">
        <v>754</v>
      </c>
      <c r="S431" s="30" t="str">
        <f>_xlfn.CONCAT( Table2[[#This Row],[friendly_name]], " Devices")</f>
        <v>Kitchen Move Devices</v>
      </c>
      <c r="T431" s="37" t="s">
        <v>822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1062</v>
      </c>
      <c r="BD431" s="30" t="s">
        <v>182</v>
      </c>
      <c r="BF431" s="30">
        <v>15.4</v>
      </c>
      <c r="BG431" s="30" t="s">
        <v>206</v>
      </c>
      <c r="BM431" s="39"/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6" ht="16" hidden="1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742</v>
      </c>
      <c r="F432" s="36" t="str">
        <f>IF(ISBLANK(Table2[[#This Row],[unique_id]]), "", PROPER(SUBSTITUTE(Table2[[#This Row],[unique_id]], "_", " ")))</f>
        <v>Kitchen Move</v>
      </c>
      <c r="G432" s="30" t="s">
        <v>747</v>
      </c>
      <c r="H432" s="30" t="s">
        <v>754</v>
      </c>
      <c r="I432" s="30" t="s">
        <v>144</v>
      </c>
      <c r="M432" s="30" t="s">
        <v>136</v>
      </c>
      <c r="N432" s="30" t="s">
        <v>270</v>
      </c>
      <c r="O432" s="31" t="s">
        <v>797</v>
      </c>
      <c r="P432" s="30" t="s">
        <v>165</v>
      </c>
      <c r="Q432" s="30" t="s">
        <v>769</v>
      </c>
      <c r="R432" s="41" t="s">
        <v>754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1062</v>
      </c>
      <c r="BD432" s="30" t="s">
        <v>182</v>
      </c>
      <c r="BF432" s="30">
        <v>15.4</v>
      </c>
      <c r="BG432" s="30" t="s">
        <v>206</v>
      </c>
      <c r="BK432" s="30" t="s">
        <v>1355</v>
      </c>
      <c r="BL432" s="30" t="s">
        <v>369</v>
      </c>
      <c r="BM432" s="39" t="s">
        <v>1377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6" ht="16" hidden="1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741</v>
      </c>
      <c r="F433" s="36" t="str">
        <f>IF(ISBLANK(Table2[[#This Row],[unique_id]]), "", PROPER(SUBSTITUTE(Table2[[#This Row],[unique_id]], "_", " ")))</f>
        <v>Kitchen Five</v>
      </c>
      <c r="G433" s="30" t="s">
        <v>748</v>
      </c>
      <c r="H433" s="30" t="s">
        <v>754</v>
      </c>
      <c r="I433" s="30" t="s">
        <v>144</v>
      </c>
      <c r="M433" s="30" t="s">
        <v>136</v>
      </c>
      <c r="N433" s="30" t="s">
        <v>270</v>
      </c>
      <c r="O433" s="31" t="s">
        <v>797</v>
      </c>
      <c r="P433" s="30" t="s">
        <v>165</v>
      </c>
      <c r="Q433" s="30" t="s">
        <v>769</v>
      </c>
      <c r="R433" s="41" t="s">
        <v>754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821</v>
      </c>
      <c r="BC433" s="30" t="s">
        <v>1063</v>
      </c>
      <c r="BD433" s="30" t="s">
        <v>182</v>
      </c>
      <c r="BF433" s="30">
        <v>15.4</v>
      </c>
      <c r="BG433" s="30" t="s">
        <v>206</v>
      </c>
      <c r="BK433" s="30" t="s">
        <v>1355</v>
      </c>
      <c r="BL433" s="37" t="s">
        <v>368</v>
      </c>
      <c r="BM433" s="39" t="s">
        <v>1378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6" ht="16" hidden="1" customHeight="1" x14ac:dyDescent="0.2">
      <c r="A434" s="30">
        <v>2686</v>
      </c>
      <c r="B434" s="30" t="s">
        <v>583</v>
      </c>
      <c r="C434" s="30" t="s">
        <v>817</v>
      </c>
      <c r="D434" s="30" t="s">
        <v>148</v>
      </c>
      <c r="E434" s="30" t="s">
        <v>820</v>
      </c>
      <c r="F434" s="36" t="str">
        <f>IF(ISBLANK(Table2[[#This Row],[unique_id]]), "", PROPER(SUBSTITUTE(Table2[[#This Row],[unique_id]], "_", " ")))</f>
        <v>Template Parents Move Proxy</v>
      </c>
      <c r="G434" s="30" t="s">
        <v>749</v>
      </c>
      <c r="H434" s="30" t="s">
        <v>754</v>
      </c>
      <c r="I434" s="30" t="s">
        <v>144</v>
      </c>
      <c r="O434" s="31" t="s">
        <v>797</v>
      </c>
      <c r="P434" s="30" t="s">
        <v>165</v>
      </c>
      <c r="Q434" s="30" t="s">
        <v>769</v>
      </c>
      <c r="R434" s="41" t="s">
        <v>754</v>
      </c>
      <c r="S434" s="30" t="str">
        <f>_xlfn.CONCAT( Table2[[#This Row],[friendly_name]], " Devices")</f>
        <v>Parents Move Devices</v>
      </c>
      <c r="T434" s="37" t="s">
        <v>822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1062</v>
      </c>
      <c r="BD434" s="30" t="s">
        <v>182</v>
      </c>
      <c r="BF434" s="30">
        <v>15.4</v>
      </c>
      <c r="BG434" s="30" t="s">
        <v>192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hidden="1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740</v>
      </c>
      <c r="F435" s="36" t="str">
        <f>IF(ISBLANK(Table2[[#This Row],[unique_id]]), "", PROPER(SUBSTITUTE(Table2[[#This Row],[unique_id]], "_", " ")))</f>
        <v>Parents Move</v>
      </c>
      <c r="G435" s="30" t="s">
        <v>749</v>
      </c>
      <c r="H435" s="30" t="s">
        <v>754</v>
      </c>
      <c r="I435" s="30" t="s">
        <v>144</v>
      </c>
      <c r="M435" s="30" t="s">
        <v>136</v>
      </c>
      <c r="N435" s="30" t="s">
        <v>270</v>
      </c>
      <c r="O435" s="31" t="s">
        <v>797</v>
      </c>
      <c r="P435" s="30" t="s">
        <v>165</v>
      </c>
      <c r="Q435" s="30" t="s">
        <v>769</v>
      </c>
      <c r="R435" s="41" t="s">
        <v>754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1062</v>
      </c>
      <c r="BD435" s="30" t="s">
        <v>182</v>
      </c>
      <c r="BF435" s="30">
        <v>15.4</v>
      </c>
      <c r="BG435" s="30" t="s">
        <v>192</v>
      </c>
      <c r="BK435" s="30" t="s">
        <v>1355</v>
      </c>
      <c r="BL435" s="30" t="s">
        <v>367</v>
      </c>
      <c r="BM435" s="39" t="s">
        <v>1379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6" ht="16" hidden="1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1440</v>
      </c>
      <c r="F436" s="36" t="str">
        <f>IF(ISBLANK(Table2[[#This Row],[unique_id]]), "", PROPER(SUBSTITUTE(Table2[[#This Row],[unique_id]], "_", " ")))</f>
        <v>Parents Homepod</v>
      </c>
      <c r="G436" s="30" t="s">
        <v>1441</v>
      </c>
      <c r="H436" s="30" t="s">
        <v>754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1442</v>
      </c>
      <c r="BC436" s="30" t="s">
        <v>1065</v>
      </c>
      <c r="BD436" s="30" t="s">
        <v>264</v>
      </c>
      <c r="BF436" s="30" t="s">
        <v>400</v>
      </c>
      <c r="BG436" s="30" t="s">
        <v>192</v>
      </c>
      <c r="BK436" s="30" t="s">
        <v>1355</v>
      </c>
      <c r="BL436" s="41" t="s">
        <v>403</v>
      </c>
      <c r="BM436" s="39" t="s">
        <v>1380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6" ht="16" hidden="1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660</v>
      </c>
      <c r="F437" s="36" t="str">
        <f>IF(ISBLANK(Table2[[#This Row],[unique_id]]), "", PROPER(SUBSTITUTE(Table2[[#This Row],[unique_id]], "_", " ")))</f>
        <v>Back Door Lock Security</v>
      </c>
      <c r="G437" s="30" t="s">
        <v>656</v>
      </c>
      <c r="H437" s="30" t="s">
        <v>638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671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L437" s="41"/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hidden="1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673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638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F438" s="31"/>
      <c r="BL438" s="41"/>
      <c r="BM438" s="39"/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6" ht="16" hidden="1" customHeight="1" x14ac:dyDescent="0.2">
      <c r="A439" s="30">
        <v>2702</v>
      </c>
      <c r="B439" s="30" t="s">
        <v>26</v>
      </c>
      <c r="C439" s="30" t="s">
        <v>629</v>
      </c>
      <c r="D439" s="30" t="s">
        <v>632</v>
      </c>
      <c r="E439" s="30" t="s">
        <v>633</v>
      </c>
      <c r="F439" s="36" t="str">
        <f>IF(ISBLANK(Table2[[#This Row],[unique_id]]), "", PROPER(SUBSTITUTE(Table2[[#This Row],[unique_id]], "_", " ")))</f>
        <v>Back Door Lock</v>
      </c>
      <c r="G439" s="30" t="s">
        <v>675</v>
      </c>
      <c r="H439" s="30" t="s">
        <v>638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765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1046</v>
      </c>
      <c r="BC439" s="30" t="s">
        <v>630</v>
      </c>
      <c r="BD439" s="30" t="s">
        <v>629</v>
      </c>
      <c r="BF439" s="30" t="s">
        <v>631</v>
      </c>
      <c r="BG439" s="30" t="s">
        <v>638</v>
      </c>
      <c r="BL439" s="30" t="s">
        <v>628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6" ht="16" hidden="1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666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674</v>
      </c>
      <c r="H440" s="30" t="s">
        <v>638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765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1059</v>
      </c>
      <c r="BC440" s="37" t="s">
        <v>649</v>
      </c>
      <c r="BD440" s="30" t="s">
        <v>1138</v>
      </c>
      <c r="BF440" s="30" t="s">
        <v>631</v>
      </c>
      <c r="BG440" s="30" t="s">
        <v>638</v>
      </c>
      <c r="BL440" s="30" t="s">
        <v>651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6" ht="16" hidden="1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638</v>
      </c>
      <c r="H441" s="30" t="s">
        <v>646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F441" s="31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hidden="1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661</v>
      </c>
      <c r="F442" s="36" t="str">
        <f>IF(ISBLANK(Table2[[#This Row],[unique_id]]), "", PROPER(SUBSTITUTE(Table2[[#This Row],[unique_id]], "_", " ")))</f>
        <v>Front Door Lock Security</v>
      </c>
      <c r="G442" s="30" t="s">
        <v>656</v>
      </c>
      <c r="H442" s="30" t="s">
        <v>637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671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hidden="1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672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637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hidden="1" customHeight="1" x14ac:dyDescent="0.2">
      <c r="A444" s="30">
        <v>2707</v>
      </c>
      <c r="B444" s="30" t="s">
        <v>26</v>
      </c>
      <c r="C444" s="30" t="s">
        <v>629</v>
      </c>
      <c r="D444" s="30" t="s">
        <v>632</v>
      </c>
      <c r="E444" s="30" t="s">
        <v>634</v>
      </c>
      <c r="F444" s="36" t="str">
        <f>IF(ISBLANK(Table2[[#This Row],[unique_id]]), "", PROPER(SUBSTITUTE(Table2[[#This Row],[unique_id]], "_", " ")))</f>
        <v>Front Door Lock</v>
      </c>
      <c r="G444" s="30" t="s">
        <v>675</v>
      </c>
      <c r="H444" s="30" t="s">
        <v>637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765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1046</v>
      </c>
      <c r="BC444" s="30" t="s">
        <v>630</v>
      </c>
      <c r="BD444" s="30" t="s">
        <v>629</v>
      </c>
      <c r="BF444" s="30" t="s">
        <v>631</v>
      </c>
      <c r="BG444" s="30" t="s">
        <v>637</v>
      </c>
      <c r="BL444" s="30" t="s">
        <v>635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6" ht="16" hidden="1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665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674</v>
      </c>
      <c r="H445" s="30" t="s">
        <v>637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765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1059</v>
      </c>
      <c r="BC445" s="37" t="s">
        <v>649</v>
      </c>
      <c r="BD445" s="30" t="s">
        <v>1138</v>
      </c>
      <c r="BF445" s="30" t="s">
        <v>631</v>
      </c>
      <c r="BG445" s="30" t="s">
        <v>637</v>
      </c>
      <c r="BL445" s="30" t="s">
        <v>650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6" ht="16" hidden="1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637</v>
      </c>
      <c r="H446" s="30" t="s">
        <v>645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hidden="1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hidden="1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hidden="1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643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hidden="1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643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hidden="1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643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hidden="1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643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hidden="1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640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hidden="1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636</v>
      </c>
      <c r="H454" s="30" t="s">
        <v>640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hidden="1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1465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642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F455" s="30" t="s">
        <v>388</v>
      </c>
      <c r="BG455" s="30" t="s">
        <v>130</v>
      </c>
      <c r="BK455" s="30" t="s">
        <v>1356</v>
      </c>
      <c r="BL455" s="30" t="s">
        <v>385</v>
      </c>
      <c r="BM455" s="30" t="s">
        <v>1420</v>
      </c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6" spans="1:66" ht="16" hidden="1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636</v>
      </c>
      <c r="H456" s="30" t="s">
        <v>639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hidden="1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1466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641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F457" s="30" t="s">
        <v>388</v>
      </c>
      <c r="BG457" s="30" t="s">
        <v>127</v>
      </c>
      <c r="BK457" s="30" t="s">
        <v>1356</v>
      </c>
      <c r="BL457" s="30" t="s">
        <v>386</v>
      </c>
      <c r="BM457" s="30" t="s">
        <v>1421</v>
      </c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8" spans="1:66" ht="16" hidden="1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641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hidden="1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1041</v>
      </c>
      <c r="BA459" s="30" t="str">
        <f>IF(ISBLANK(Table2[[#This Row],[device_model]]), "", Table2[[#This Row],[device_suggested_area]])</f>
        <v>Rack</v>
      </c>
      <c r="BB459" s="30" t="s">
        <v>1088</v>
      </c>
      <c r="BC459" s="30" t="s">
        <v>1040</v>
      </c>
      <c r="BD459" s="30" t="s">
        <v>234</v>
      </c>
      <c r="BF459" s="30" t="s">
        <v>405</v>
      </c>
      <c r="BG459" s="30" t="s">
        <v>28</v>
      </c>
      <c r="BK459" s="30" t="s">
        <v>1349</v>
      </c>
      <c r="BL459" s="30" t="s">
        <v>408</v>
      </c>
      <c r="BM459" s="30" t="s">
        <v>1350</v>
      </c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6" ht="16" hidden="1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1042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1037</v>
      </c>
      <c r="BD460" s="30" t="s">
        <v>234</v>
      </c>
      <c r="BF460" s="30" t="s">
        <v>616</v>
      </c>
      <c r="BG460" s="30" t="s">
        <v>28</v>
      </c>
      <c r="BK460" s="30" t="s">
        <v>1349</v>
      </c>
      <c r="BL460" s="30" t="s">
        <v>617</v>
      </c>
      <c r="BM460" s="30" t="s">
        <v>1351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6" ht="16" hidden="1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1042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1038</v>
      </c>
      <c r="BD461" s="30" t="s">
        <v>234</v>
      </c>
      <c r="BF461" s="30" t="s">
        <v>1094</v>
      </c>
      <c r="BG461" s="30" t="s">
        <v>406</v>
      </c>
      <c r="BK461" s="30" t="s">
        <v>1349</v>
      </c>
      <c r="BL461" s="30" t="s">
        <v>409</v>
      </c>
      <c r="BM461" s="30" t="s">
        <v>1352</v>
      </c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6" ht="16" hidden="1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1043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1039</v>
      </c>
      <c r="BD462" s="30" t="s">
        <v>234</v>
      </c>
      <c r="BF462" s="30" t="s">
        <v>1093</v>
      </c>
      <c r="BG462" s="30" t="s">
        <v>358</v>
      </c>
      <c r="BK462" s="30" t="s">
        <v>1349</v>
      </c>
      <c r="BL462" s="30" t="s">
        <v>410</v>
      </c>
      <c r="BM462" s="30" t="s">
        <v>1353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6" ht="16" hidden="1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1043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1511</v>
      </c>
      <c r="BD463" s="30" t="s">
        <v>234</v>
      </c>
      <c r="BF463" s="30" t="s">
        <v>1093</v>
      </c>
      <c r="BG463" s="30" t="s">
        <v>407</v>
      </c>
      <c r="BK463" s="30" t="s">
        <v>1349</v>
      </c>
      <c r="BL463" s="30" t="s">
        <v>1510</v>
      </c>
      <c r="BM463" s="30" t="s">
        <v>1354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4" spans="1:66" ht="16" hidden="1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1506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1495</v>
      </c>
      <c r="BA464" s="30" t="str">
        <f>IF(ISBLANK(Table2[[#This Row],[device_model]]), "", Table2[[#This Row],[device_suggested_area]])</f>
        <v>Rack</v>
      </c>
      <c r="BB464" s="30" t="s">
        <v>1507</v>
      </c>
      <c r="BC464" s="30" t="s">
        <v>1497</v>
      </c>
      <c r="BD464" s="30" t="s">
        <v>1495</v>
      </c>
      <c r="BF464" s="30" t="s">
        <v>1503</v>
      </c>
      <c r="BG464" s="30" t="s">
        <v>28</v>
      </c>
      <c r="BL464" s="41"/>
      <c r="BM464" s="30" t="s">
        <v>1505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5" spans="1:66" ht="16" hidden="1" customHeight="1" x14ac:dyDescent="0.2">
      <c r="A465" s="30">
        <v>5006</v>
      </c>
      <c r="B465" s="39" t="s">
        <v>583</v>
      </c>
      <c r="C465" s="39" t="s">
        <v>1495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1496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1495</v>
      </c>
      <c r="BA465" s="30" t="str">
        <f>IF(ISBLANK(Table2[[#This Row],[device_model]]), "", Table2[[#This Row],[device_suggested_area]])</f>
        <v>Rack</v>
      </c>
      <c r="BB465" s="30" t="s">
        <v>1036</v>
      </c>
      <c r="BC465" s="30" t="s">
        <v>1497</v>
      </c>
      <c r="BD465" s="30" t="s">
        <v>1495</v>
      </c>
      <c r="BF465" s="30" t="s">
        <v>1503</v>
      </c>
      <c r="BG465" s="30" t="s">
        <v>28</v>
      </c>
      <c r="BL465" s="41"/>
      <c r="BM465" s="30" t="s">
        <v>1498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6" spans="1:66" ht="16" hidden="1" customHeight="1" x14ac:dyDescent="0.2">
      <c r="A466" s="30">
        <v>5007</v>
      </c>
      <c r="B466" s="39" t="s">
        <v>583</v>
      </c>
      <c r="C466" s="39" t="s">
        <v>1499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1500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1499</v>
      </c>
      <c r="BA466" s="30" t="str">
        <f>IF(ISBLANK(Table2[[#This Row],[device_model]]), "", Table2[[#This Row],[device_suggested_area]])</f>
        <v>Rack</v>
      </c>
      <c r="BB466" s="30" t="s">
        <v>1501</v>
      </c>
      <c r="BC466" s="30" t="s">
        <v>1502</v>
      </c>
      <c r="BD466" s="30" t="s">
        <v>1499</v>
      </c>
      <c r="BF466" s="30" t="s">
        <v>1503</v>
      </c>
      <c r="BG466" s="30" t="s">
        <v>28</v>
      </c>
      <c r="BL466" s="41"/>
      <c r="BM466" s="30" t="s">
        <v>1504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67" spans="1:66" ht="16" hidden="1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1041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F467" s="30" t="s">
        <v>392</v>
      </c>
      <c r="BG467" s="30" t="s">
        <v>28</v>
      </c>
      <c r="BK467" s="30" t="s">
        <v>1355</v>
      </c>
      <c r="BL467" s="41" t="s">
        <v>436</v>
      </c>
      <c r="BM467" s="30" t="s">
        <v>1381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8" spans="1:66" ht="16" hidden="1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 t="shared" ref="AJ468:AJ491" si="0">IF(ISBLANK(AI468),  "", _xlfn.CONCAT("haas/entity/sensor/", LOWER(C468), "/", E468, "/config"))</f>
        <v/>
      </c>
      <c r="AK468" s="30" t="str">
        <f t="shared" ref="AK468:AK491" si="1"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1079</v>
      </c>
      <c r="BA468" s="30" t="str">
        <f>IF(ISBLANK(Table2[[#This Row],[device_model]]), "", Table2[[#This Row],[device_suggested_area]])</f>
        <v>Rack</v>
      </c>
      <c r="BB468" s="30" t="s">
        <v>1330</v>
      </c>
      <c r="BC468" s="30" t="s">
        <v>1054</v>
      </c>
      <c r="BD468" s="30" t="s">
        <v>264</v>
      </c>
      <c r="BF468" s="30">
        <v>12.1</v>
      </c>
      <c r="BG468" s="30" t="s">
        <v>28</v>
      </c>
      <c r="BK468" s="30" t="s">
        <v>404</v>
      </c>
      <c r="BL468" s="46" t="s">
        <v>1346</v>
      </c>
      <c r="BM468" s="30" t="s">
        <v>1329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9" spans="1:66" ht="16" hidden="1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 t="shared" si="0"/>
        <v/>
      </c>
      <c r="AK469" s="30" t="str">
        <f t="shared" si="1"/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1079</v>
      </c>
      <c r="BA469" s="30" t="str">
        <f>IF(ISBLANK(Table2[[#This Row],[device_model]]), "", Table2[[#This Row],[device_suggested_area]])</f>
        <v>Rack</v>
      </c>
      <c r="BB469" s="30" t="s">
        <v>1330</v>
      </c>
      <c r="BC469" s="30" t="s">
        <v>1054</v>
      </c>
      <c r="BD469" s="30" t="s">
        <v>264</v>
      </c>
      <c r="BF469" s="30">
        <v>12.1</v>
      </c>
      <c r="BG469" s="30" t="s">
        <v>28</v>
      </c>
      <c r="BK469" s="30" t="s">
        <v>1355</v>
      </c>
      <c r="BL469" s="46" t="s">
        <v>1423</v>
      </c>
      <c r="BM469" s="30" t="s">
        <v>1357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0" spans="1:66" ht="16" hidden="1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 t="shared" si="0"/>
        <v/>
      </c>
      <c r="AK470" s="30" t="str">
        <f t="shared" si="1"/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1079</v>
      </c>
      <c r="BA470" s="30" t="str">
        <f>IF(ISBLANK(Table2[[#This Row],[device_model]]), "", Table2[[#This Row],[device_suggested_area]])</f>
        <v>Rack</v>
      </c>
      <c r="BB470" s="30" t="s">
        <v>1330</v>
      </c>
      <c r="BC470" s="30" t="s">
        <v>1054</v>
      </c>
      <c r="BD470" s="30" t="s">
        <v>264</v>
      </c>
      <c r="BF470" s="30">
        <v>12.1</v>
      </c>
      <c r="BG470" s="30" t="s">
        <v>28</v>
      </c>
      <c r="BK470" s="30" t="s">
        <v>1356</v>
      </c>
      <c r="BL470" s="41" t="s">
        <v>1347</v>
      </c>
      <c r="BM470" s="30" t="s">
        <v>1328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1" spans="1:66" ht="16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si="0"/>
        <v/>
      </c>
      <c r="AK471" s="30" t="str">
        <f t="shared" si="1"/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1079</v>
      </c>
      <c r="BA471" s="30" t="str">
        <f>IF(ISBLANK(Table2[[#This Row],[device_model]]), "", Table2[[#This Row],[device_suggested_area]])</f>
        <v>Rack</v>
      </c>
      <c r="BB471" s="30" t="s">
        <v>1331</v>
      </c>
      <c r="BC471" s="30" t="s">
        <v>1054</v>
      </c>
      <c r="BD471" s="30" t="s">
        <v>264</v>
      </c>
      <c r="BF471" s="30">
        <v>12.1</v>
      </c>
      <c r="BG471" s="30" t="s">
        <v>28</v>
      </c>
      <c r="BK471" s="30" t="s">
        <v>404</v>
      </c>
      <c r="BL471" s="46" t="s">
        <v>1451</v>
      </c>
      <c r="BM471" s="30" t="s">
        <v>1332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2" spans="1:66" ht="16" customHeight="1" x14ac:dyDescent="0.2">
      <c r="A472" s="30">
        <v>5013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1079</v>
      </c>
      <c r="BA472" s="30" t="str">
        <f>IF(ISBLANK(Table2[[#This Row],[device_model]]), "", Table2[[#This Row],[device_suggested_area]])</f>
        <v>Rack</v>
      </c>
      <c r="BB472" s="30" t="s">
        <v>1331</v>
      </c>
      <c r="BC472" s="30" t="s">
        <v>1054</v>
      </c>
      <c r="BD472" s="30" t="s">
        <v>264</v>
      </c>
      <c r="BF472" s="30">
        <v>12.1</v>
      </c>
      <c r="BG472" s="30" t="s">
        <v>28</v>
      </c>
      <c r="BK472" s="30" t="s">
        <v>1355</v>
      </c>
      <c r="BL472" s="46" t="s">
        <v>1452</v>
      </c>
      <c r="BM472" s="30" t="s">
        <v>1358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3" spans="1:66" ht="16" customHeight="1" x14ac:dyDescent="0.2">
      <c r="A473" s="30">
        <v>5014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1079</v>
      </c>
      <c r="BA473" s="30" t="str">
        <f>IF(ISBLANK(Table2[[#This Row],[device_model]]), "", Table2[[#This Row],[device_suggested_area]])</f>
        <v>Rack</v>
      </c>
      <c r="BB473" s="30" t="s">
        <v>1331</v>
      </c>
      <c r="BC473" s="30" t="s">
        <v>1054</v>
      </c>
      <c r="BD473" s="30" t="s">
        <v>264</v>
      </c>
      <c r="BF473" s="30">
        <v>12.1</v>
      </c>
      <c r="BG473" s="30" t="s">
        <v>28</v>
      </c>
      <c r="BK473" s="30" t="s">
        <v>1356</v>
      </c>
      <c r="BL473" s="41" t="s">
        <v>1453</v>
      </c>
      <c r="BM473" s="30" t="s">
        <v>1333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4" spans="1:66" ht="16" hidden="1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1078</v>
      </c>
      <c r="BA474" s="30" t="str">
        <f>IF(ISBLANK(Table2[[#This Row],[device_model]]), "", Table2[[#This Row],[device_suggested_area]])</f>
        <v>Rack</v>
      </c>
      <c r="BB474" s="30" t="s">
        <v>1048</v>
      </c>
      <c r="BC474" s="30" t="s">
        <v>1047</v>
      </c>
      <c r="BD474" s="30" t="s">
        <v>264</v>
      </c>
      <c r="BF474" s="30">
        <v>12.1</v>
      </c>
      <c r="BG474" s="30" t="s">
        <v>28</v>
      </c>
      <c r="BK474" s="30" t="s">
        <v>404</v>
      </c>
      <c r="BL474" s="30" t="s">
        <v>596</v>
      </c>
      <c r="BM474" s="30" t="s">
        <v>1334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5" spans="1:66" ht="16" hidden="1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1078</v>
      </c>
      <c r="BA475" s="30" t="str">
        <f>IF(ISBLANK(Table2[[#This Row],[device_model]]), "", Table2[[#This Row],[device_suggested_area]])</f>
        <v>Rack</v>
      </c>
      <c r="BB475" s="30" t="s">
        <v>1048</v>
      </c>
      <c r="BC475" s="30" t="s">
        <v>1047</v>
      </c>
      <c r="BD475" s="30" t="s">
        <v>264</v>
      </c>
      <c r="BF475" s="30">
        <v>12.1</v>
      </c>
      <c r="BG475" s="30" t="s">
        <v>28</v>
      </c>
      <c r="BK475" s="30" t="s">
        <v>1355</v>
      </c>
      <c r="BL475" s="30" t="s">
        <v>1424</v>
      </c>
      <c r="BM475" s="30" t="s">
        <v>1359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6" spans="1:66" ht="16" hidden="1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1078</v>
      </c>
      <c r="BA476" s="30" t="str">
        <f>IF(ISBLANK(Table2[[#This Row],[device_model]]), "", Table2[[#This Row],[device_suggested_area]])</f>
        <v>Rack</v>
      </c>
      <c r="BB476" s="30" t="s">
        <v>1048</v>
      </c>
      <c r="BC476" s="30" t="s">
        <v>1047</v>
      </c>
      <c r="BD476" s="30" t="s">
        <v>264</v>
      </c>
      <c r="BF476" s="30">
        <v>12.1</v>
      </c>
      <c r="BG476" s="30" t="s">
        <v>28</v>
      </c>
      <c r="BK476" s="30" t="s">
        <v>1356</v>
      </c>
      <c r="BL476" s="30" t="s">
        <v>1424</v>
      </c>
      <c r="BM476" s="30" t="s">
        <v>1335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7" spans="1:66" ht="16" hidden="1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1079</v>
      </c>
      <c r="BA477" s="30" t="str">
        <f>IF(ISBLANK(Table2[[#This Row],[device_model]]), "", Table2[[#This Row],[device_suggested_area]])</f>
        <v>Rack</v>
      </c>
      <c r="BB477" s="30" t="s">
        <v>1050</v>
      </c>
      <c r="BC477" s="30" t="s">
        <v>1049</v>
      </c>
      <c r="BD477" s="30" t="s">
        <v>264</v>
      </c>
      <c r="BF477" s="30">
        <v>12.1</v>
      </c>
      <c r="BG477" s="30" t="s">
        <v>28</v>
      </c>
      <c r="BK477" s="30" t="s">
        <v>404</v>
      </c>
      <c r="BL477" s="30" t="s">
        <v>380</v>
      </c>
      <c r="BM477" s="30" t="s">
        <v>1336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8" spans="1:66" ht="16" hidden="1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1079</v>
      </c>
      <c r="BA478" s="30" t="str">
        <f>IF(ISBLANK(Table2[[#This Row],[device_model]]), "", Table2[[#This Row],[device_suggested_area]])</f>
        <v>Rack</v>
      </c>
      <c r="BB478" s="30" t="s">
        <v>1050</v>
      </c>
      <c r="BC478" s="30" t="s">
        <v>1049</v>
      </c>
      <c r="BD478" s="30" t="s">
        <v>264</v>
      </c>
      <c r="BF478" s="30">
        <v>12.1</v>
      </c>
      <c r="BG478" s="30" t="s">
        <v>28</v>
      </c>
      <c r="BK478" s="30" t="s">
        <v>1355</v>
      </c>
      <c r="BL478" s="30" t="s">
        <v>1425</v>
      </c>
      <c r="BM478" s="30" t="s">
        <v>1360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9" spans="1:66" ht="16" hidden="1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1079</v>
      </c>
      <c r="BA479" s="30" t="str">
        <f>IF(ISBLANK(Table2[[#This Row],[device_model]]), "", Table2[[#This Row],[device_suggested_area]])</f>
        <v>Rack</v>
      </c>
      <c r="BB479" s="30" t="s">
        <v>1050</v>
      </c>
      <c r="BC479" s="30" t="s">
        <v>1049</v>
      </c>
      <c r="BD479" s="30" t="s">
        <v>264</v>
      </c>
      <c r="BF479" s="30">
        <v>12.1</v>
      </c>
      <c r="BG479" s="30" t="s">
        <v>28</v>
      </c>
      <c r="BK479" s="30" t="s">
        <v>1356</v>
      </c>
      <c r="BL479" s="30" t="s">
        <v>1427</v>
      </c>
      <c r="BM479" s="30" t="s">
        <v>1337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0" spans="1:66" ht="16" hidden="1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1079</v>
      </c>
      <c r="BA480" s="30" t="str">
        <f>IF(ISBLANK(Table2[[#This Row],[device_model]]), "", Table2[[#This Row],[device_suggested_area]])</f>
        <v>Rack</v>
      </c>
      <c r="BB480" s="30" t="s">
        <v>1052</v>
      </c>
      <c r="BC480" s="30" t="s">
        <v>1051</v>
      </c>
      <c r="BD480" s="30" t="s">
        <v>264</v>
      </c>
      <c r="BF480" s="30">
        <v>12.1</v>
      </c>
      <c r="BG480" s="30" t="s">
        <v>28</v>
      </c>
      <c r="BK480" s="30" t="s">
        <v>404</v>
      </c>
      <c r="BL480" s="30" t="s">
        <v>435</v>
      </c>
      <c r="BM480" s="30" t="s">
        <v>1338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1" spans="1:66" ht="16" hidden="1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1079</v>
      </c>
      <c r="BA481" s="30" t="str">
        <f>IF(ISBLANK(Table2[[#This Row],[device_model]]), "", Table2[[#This Row],[device_suggested_area]])</f>
        <v>Rack</v>
      </c>
      <c r="BB481" s="30" t="s">
        <v>1052</v>
      </c>
      <c r="BC481" s="30" t="s">
        <v>1051</v>
      </c>
      <c r="BD481" s="30" t="s">
        <v>264</v>
      </c>
      <c r="BF481" s="30">
        <v>12.1</v>
      </c>
      <c r="BG481" s="30" t="s">
        <v>28</v>
      </c>
      <c r="BK481" s="30" t="s">
        <v>1355</v>
      </c>
      <c r="BL481" s="30" t="s">
        <v>1426</v>
      </c>
      <c r="BM481" s="30" t="s">
        <v>1361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2" spans="1:66" ht="16" hidden="1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1079</v>
      </c>
      <c r="BA482" s="30" t="str">
        <f>IF(ISBLANK(Table2[[#This Row],[device_model]]), "", Table2[[#This Row],[device_suggested_area]])</f>
        <v>Rack</v>
      </c>
      <c r="BB482" s="30" t="s">
        <v>1052</v>
      </c>
      <c r="BC482" s="30" t="s">
        <v>1051</v>
      </c>
      <c r="BD482" s="30" t="s">
        <v>264</v>
      </c>
      <c r="BF482" s="30">
        <v>12.1</v>
      </c>
      <c r="BG482" s="30" t="s">
        <v>28</v>
      </c>
      <c r="BK482" s="30" t="s">
        <v>1356</v>
      </c>
      <c r="BL482" s="30" t="s">
        <v>1428</v>
      </c>
      <c r="BM482" s="30" t="s">
        <v>1339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3" spans="1:66" ht="16" hidden="1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1079</v>
      </c>
      <c r="BA483" s="30" t="str">
        <f>IF(ISBLANK(Table2[[#This Row],[device_model]]), "", Table2[[#This Row],[device_suggested_area]])</f>
        <v>Rack</v>
      </c>
      <c r="BB483" s="30" t="s">
        <v>1056</v>
      </c>
      <c r="BC483" s="30" t="s">
        <v>1053</v>
      </c>
      <c r="BD483" s="30" t="s">
        <v>264</v>
      </c>
      <c r="BF483" s="30">
        <v>12.1</v>
      </c>
      <c r="BG483" s="30" t="s">
        <v>28</v>
      </c>
      <c r="BK483" s="30" t="s">
        <v>404</v>
      </c>
      <c r="BL483" s="30" t="s">
        <v>592</v>
      </c>
      <c r="BM483" s="30" t="s">
        <v>1340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4" spans="1:66" ht="16" hidden="1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1079</v>
      </c>
      <c r="BA484" s="30" t="str">
        <f>IF(ISBLANK(Table2[[#This Row],[device_model]]), "", Table2[[#This Row],[device_suggested_area]])</f>
        <v>Rack</v>
      </c>
      <c r="BB484" s="30" t="s">
        <v>1056</v>
      </c>
      <c r="BC484" s="30" t="s">
        <v>1053</v>
      </c>
      <c r="BD484" s="30" t="s">
        <v>264</v>
      </c>
      <c r="BF484" s="30">
        <v>12.1</v>
      </c>
      <c r="BG484" s="30" t="s">
        <v>28</v>
      </c>
      <c r="BK484" s="30" t="s">
        <v>1355</v>
      </c>
      <c r="BL484" s="30" t="s">
        <v>1429</v>
      </c>
      <c r="BM484" s="30" t="s">
        <v>1362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5" spans="1:66" ht="16" hidden="1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1079</v>
      </c>
      <c r="BA485" s="30" t="str">
        <f>IF(ISBLANK(Table2[[#This Row],[device_model]]), "", Table2[[#This Row],[device_suggested_area]])</f>
        <v>Rack</v>
      </c>
      <c r="BB485" s="30" t="s">
        <v>1056</v>
      </c>
      <c r="BC485" s="30" t="s">
        <v>1053</v>
      </c>
      <c r="BD485" s="30" t="s">
        <v>264</v>
      </c>
      <c r="BF485" s="30">
        <v>12.1</v>
      </c>
      <c r="BG485" s="30" t="s">
        <v>28</v>
      </c>
      <c r="BK485" s="30" t="s">
        <v>1356</v>
      </c>
      <c r="BL485" s="30" t="s">
        <v>1430</v>
      </c>
      <c r="BM485" s="30" t="s">
        <v>1341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6" spans="1:66" ht="16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1079</v>
      </c>
      <c r="BA486" s="30" t="str">
        <f>IF(ISBLANK(Table2[[#This Row],[device_model]]), "", Table2[[#This Row],[device_suggested_area]])</f>
        <v>Rack</v>
      </c>
      <c r="BB486" s="30" t="s">
        <v>1055</v>
      </c>
      <c r="BC486" s="30" t="s">
        <v>1054</v>
      </c>
      <c r="BD486" s="30" t="s">
        <v>264</v>
      </c>
      <c r="BF486" s="30">
        <v>12.1</v>
      </c>
      <c r="BG486" s="30" t="s">
        <v>28</v>
      </c>
      <c r="BK486" s="30" t="s">
        <v>404</v>
      </c>
      <c r="BL486" s="30" t="s">
        <v>591</v>
      </c>
      <c r="BM486" s="30" t="s">
        <v>1342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7" spans="1:66" ht="16" customHeight="1" x14ac:dyDescent="0.2">
      <c r="A487" s="30">
        <v>5028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1079</v>
      </c>
      <c r="BA487" s="30" t="str">
        <f>IF(ISBLANK(Table2[[#This Row],[device_model]]), "", Table2[[#This Row],[device_suggested_area]])</f>
        <v>Rack</v>
      </c>
      <c r="BB487" s="30" t="s">
        <v>1055</v>
      </c>
      <c r="BC487" s="30" t="s">
        <v>1054</v>
      </c>
      <c r="BD487" s="30" t="s">
        <v>264</v>
      </c>
      <c r="BF487" s="30">
        <v>12.1</v>
      </c>
      <c r="BG487" s="30" t="s">
        <v>28</v>
      </c>
      <c r="BK487" s="30" t="s">
        <v>1355</v>
      </c>
      <c r="BL487" s="30" t="s">
        <v>1431</v>
      </c>
      <c r="BM487" s="30" t="s">
        <v>1363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8" spans="1:66" ht="16" customHeight="1" x14ac:dyDescent="0.2">
      <c r="A488" s="30">
        <v>5029</v>
      </c>
      <c r="B488" s="39" t="s">
        <v>583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1079</v>
      </c>
      <c r="BA488" s="30" t="str">
        <f>IF(ISBLANK(Table2[[#This Row],[device_model]]), "", Table2[[#This Row],[device_suggested_area]])</f>
        <v>Rack</v>
      </c>
      <c r="BB488" s="30" t="s">
        <v>1055</v>
      </c>
      <c r="BC488" s="30" t="s">
        <v>1054</v>
      </c>
      <c r="BD488" s="30" t="s">
        <v>264</v>
      </c>
      <c r="BF488" s="30">
        <v>12.1</v>
      </c>
      <c r="BG488" s="30" t="s">
        <v>28</v>
      </c>
      <c r="BK488" s="30" t="s">
        <v>1356</v>
      </c>
      <c r="BL488" s="30" t="s">
        <v>1432</v>
      </c>
      <c r="BM488" s="30" t="s">
        <v>1343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9" spans="1:66" ht="16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1080</v>
      </c>
      <c r="BA489" s="30" t="str">
        <f>IF(ISBLANK(Table2[[#This Row],[device_model]]), "", Table2[[#This Row],[device_suggested_area]])</f>
        <v>Wardrobe</v>
      </c>
      <c r="BB489" s="30" t="s">
        <v>1058</v>
      </c>
      <c r="BC489" s="30" t="s">
        <v>1057</v>
      </c>
      <c r="BD489" s="30" t="s">
        <v>558</v>
      </c>
      <c r="BF489" s="30">
        <v>12.1</v>
      </c>
      <c r="BG489" s="30" t="s">
        <v>499</v>
      </c>
      <c r="BK489" s="30" t="s">
        <v>404</v>
      </c>
      <c r="BL489" s="30" t="s">
        <v>557</v>
      </c>
      <c r="BM489" s="30" t="s">
        <v>1344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0" spans="1:66" ht="16" customHeight="1" x14ac:dyDescent="0.2">
      <c r="A490" s="30">
        <v>5031</v>
      </c>
      <c r="B490" s="39" t="s">
        <v>583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1080</v>
      </c>
      <c r="BA490" s="30" t="str">
        <f>IF(ISBLANK(Table2[[#This Row],[device_model]]), "", Table2[[#This Row],[device_suggested_area]])</f>
        <v>Wardrobe</v>
      </c>
      <c r="BB490" s="30" t="s">
        <v>1058</v>
      </c>
      <c r="BC490" s="30" t="s">
        <v>1057</v>
      </c>
      <c r="BD490" s="30" t="s">
        <v>558</v>
      </c>
      <c r="BF490" s="30">
        <v>12.1</v>
      </c>
      <c r="BG490" s="30" t="s">
        <v>499</v>
      </c>
      <c r="BK490" s="30" t="s">
        <v>1355</v>
      </c>
      <c r="BL490" s="30" t="s">
        <v>1433</v>
      </c>
      <c r="BM490" s="30" t="s">
        <v>1364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1" spans="1:66" ht="16" customHeight="1" x14ac:dyDescent="0.2">
      <c r="A491" s="30">
        <v>5032</v>
      </c>
      <c r="B491" s="39" t="s">
        <v>583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1080</v>
      </c>
      <c r="BA491" s="30" t="str">
        <f>IF(ISBLANK(Table2[[#This Row],[device_model]]), "", Table2[[#This Row],[device_suggested_area]])</f>
        <v>Wardrobe</v>
      </c>
      <c r="BB491" s="30" t="s">
        <v>1058</v>
      </c>
      <c r="BC491" s="30" t="s">
        <v>1057</v>
      </c>
      <c r="BD491" s="30" t="s">
        <v>558</v>
      </c>
      <c r="BF491" s="30">
        <v>12.1</v>
      </c>
      <c r="BG491" s="30" t="s">
        <v>499</v>
      </c>
      <c r="BK491" s="30" t="s">
        <v>1356</v>
      </c>
      <c r="BL491" s="41" t="s">
        <v>1348</v>
      </c>
      <c r="BM491" s="30" t="s">
        <v>1345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2" spans="1:66" ht="16" hidden="1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F492" s="30" t="s">
        <v>785</v>
      </c>
      <c r="BG492" s="30" t="s">
        <v>28</v>
      </c>
      <c r="BK492" s="30" t="s">
        <v>1356</v>
      </c>
      <c r="BL492" s="30" t="s">
        <v>381</v>
      </c>
      <c r="BM492" s="30" t="s">
        <v>1422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3" spans="1:66" ht="16" hidden="1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765</v>
      </c>
      <c r="Z493" s="42"/>
      <c r="AA493" s="42"/>
      <c r="AB493" s="30"/>
      <c r="AC493" s="30"/>
      <c r="AG493" s="31"/>
      <c r="AH493" s="31"/>
      <c r="AT4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1045</v>
      </c>
      <c r="BC493" s="37" t="s">
        <v>485</v>
      </c>
      <c r="BD493" s="30" t="s">
        <v>461</v>
      </c>
      <c r="BF493" s="37" t="s">
        <v>486</v>
      </c>
      <c r="BG493" s="30" t="s">
        <v>165</v>
      </c>
      <c r="BL493" s="30" t="s">
        <v>484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4" spans="1:66" ht="16" hidden="1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1086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1087</v>
      </c>
      <c r="BD494" s="30" t="s">
        <v>264</v>
      </c>
      <c r="BF494" s="31" t="s">
        <v>1438</v>
      </c>
      <c r="BG494" s="30" t="s">
        <v>165</v>
      </c>
      <c r="BK494" s="30" t="s">
        <v>1355</v>
      </c>
      <c r="BL494" s="30" t="s">
        <v>1434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5" spans="1:66" ht="16" hidden="1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1435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1436</v>
      </c>
      <c r="BD495" s="30" t="s">
        <v>264</v>
      </c>
      <c r="BF495" s="31" t="s">
        <v>1437</v>
      </c>
      <c r="BG495" s="30" t="s">
        <v>165</v>
      </c>
      <c r="BK495" s="30" t="s">
        <v>1355</v>
      </c>
      <c r="BL495" s="30" t="s">
        <v>1439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2025-03-13T04:01:56Z</dcterms:modified>
</cp:coreProperties>
</file>