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12E944D0-1A18-674D-A722-DEDD65BE7677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15" i="1" l="1"/>
  <c r="AB315" i="1"/>
  <c r="AA315" i="1"/>
  <c r="AO249" i="1"/>
  <c r="AB249" i="1"/>
  <c r="AA249" i="1"/>
  <c r="F249" i="1"/>
  <c r="AO143" i="1"/>
  <c r="AB143" i="1"/>
  <c r="F143" i="1"/>
  <c r="AO238" i="1"/>
  <c r="AB238" i="1"/>
  <c r="F238" i="1"/>
  <c r="AO239" i="1"/>
  <c r="AB239" i="1"/>
  <c r="AA239" i="1"/>
  <c r="F239" i="1"/>
  <c r="F240" i="1"/>
  <c r="AA240" i="1"/>
  <c r="AB240" i="1"/>
  <c r="AO240" i="1"/>
  <c r="F241" i="1"/>
  <c r="AA241" i="1"/>
  <c r="AB241" i="1"/>
  <c r="AO241" i="1"/>
  <c r="F242" i="1"/>
  <c r="AA242" i="1"/>
  <c r="AB242" i="1"/>
  <c r="AO242" i="1"/>
  <c r="F243" i="1"/>
  <c r="AA243" i="1"/>
  <c r="AB243" i="1"/>
  <c r="AO243" i="1"/>
  <c r="F244" i="1"/>
  <c r="AA244" i="1"/>
  <c r="AB244" i="1"/>
  <c r="AO244" i="1"/>
  <c r="F245" i="1"/>
  <c r="AA245" i="1"/>
  <c r="AB245" i="1"/>
  <c r="AO245" i="1"/>
  <c r="F246" i="1"/>
  <c r="AA246" i="1"/>
  <c r="AB246" i="1"/>
  <c r="AO246" i="1"/>
  <c r="F247" i="1"/>
  <c r="AA247" i="1"/>
  <c r="AB247" i="1"/>
  <c r="AO247" i="1"/>
  <c r="F248" i="1"/>
  <c r="AA248" i="1"/>
  <c r="AB248" i="1"/>
  <c r="AO248" i="1"/>
  <c r="F250" i="1"/>
  <c r="AA250" i="1"/>
  <c r="AB250" i="1"/>
  <c r="AO250" i="1"/>
  <c r="F251" i="1"/>
  <c r="AA251" i="1"/>
  <c r="AB251" i="1"/>
  <c r="AO251" i="1"/>
  <c r="F252" i="1"/>
  <c r="AA252" i="1"/>
  <c r="AB252" i="1"/>
  <c r="AO252" i="1"/>
  <c r="AO36" i="1"/>
  <c r="AB36" i="1"/>
  <c r="AA36" i="1"/>
  <c r="F36" i="1"/>
  <c r="AO154" i="1"/>
  <c r="AE154" i="1"/>
  <c r="AB154" i="1"/>
  <c r="AA154" i="1"/>
  <c r="F154" i="1"/>
  <c r="AO253" i="1"/>
  <c r="AB253" i="1"/>
  <c r="F253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F122" i="1"/>
  <c r="AF123" i="1"/>
  <c r="AF124" i="1"/>
  <c r="AF121" i="1"/>
  <c r="AE122" i="1"/>
  <c r="AE123" i="1"/>
  <c r="AE124" i="1"/>
  <c r="AE121" i="1"/>
  <c r="AE153" i="1"/>
  <c r="F317" i="1"/>
  <c r="AA317" i="1"/>
  <c r="AB317" i="1"/>
  <c r="AO317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44" i="1"/>
  <c r="AB145" i="1"/>
  <c r="AB146" i="1"/>
  <c r="AB147" i="1"/>
  <c r="AB148" i="1"/>
  <c r="AB149" i="1"/>
  <c r="AB150" i="1"/>
  <c r="AB151" i="1"/>
  <c r="AB153" i="1"/>
  <c r="AB152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157" i="1"/>
  <c r="AB156" i="1"/>
  <c r="AB155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5" i="1"/>
  <c r="AB184" i="1"/>
  <c r="AB183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2" i="1"/>
  <c r="AB211" i="1"/>
  <c r="AB213" i="1"/>
  <c r="AB216" i="1"/>
  <c r="AB215" i="1"/>
  <c r="AB214" i="1"/>
  <c r="AB219" i="1"/>
  <c r="AB218" i="1"/>
  <c r="AB217" i="1"/>
  <c r="AB220" i="1"/>
  <c r="AB221" i="1"/>
  <c r="AB222" i="1"/>
  <c r="AB223" i="1"/>
  <c r="AB224" i="1"/>
  <c r="AB225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6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F274" i="1"/>
  <c r="AA274" i="1"/>
  <c r="AO274" i="1"/>
  <c r="F60" i="1"/>
  <c r="AA60" i="1"/>
  <c r="AO60" i="1"/>
  <c r="F35" i="1"/>
  <c r="AA35" i="1"/>
  <c r="AO35" i="1"/>
  <c r="F153" i="1"/>
  <c r="F152" i="1"/>
  <c r="AA153" i="1"/>
  <c r="AO153" i="1"/>
  <c r="AA152" i="1"/>
  <c r="AO152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86" i="1"/>
  <c r="AA186" i="1"/>
  <c r="AO186" i="1"/>
  <c r="F158" i="1"/>
  <c r="AA158" i="1"/>
  <c r="AO158" i="1"/>
  <c r="F89" i="1"/>
  <c r="AA89" i="1"/>
  <c r="AO89" i="1"/>
  <c r="AO291" i="1"/>
  <c r="AO314" i="1"/>
  <c r="F311" i="1"/>
  <c r="AA311" i="1"/>
  <c r="AO311" i="1"/>
  <c r="F312" i="1"/>
  <c r="AA312" i="1"/>
  <c r="AO312" i="1"/>
  <c r="AO220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05" i="1"/>
  <c r="AO306" i="1"/>
  <c r="AO307" i="1"/>
  <c r="AO308" i="1"/>
  <c r="AO310" i="1"/>
  <c r="AO149" i="1"/>
  <c r="AO313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157" i="1"/>
  <c r="AO156" i="1"/>
  <c r="AO155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5" i="1"/>
  <c r="AO184" i="1"/>
  <c r="AO183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2" i="1"/>
  <c r="AO211" i="1"/>
  <c r="AO216" i="1"/>
  <c r="AO215" i="1"/>
  <c r="AO214" i="1"/>
  <c r="AO219" i="1"/>
  <c r="AO218" i="1"/>
  <c r="AO217" i="1"/>
  <c r="AO221" i="1"/>
  <c r="AO222" i="1"/>
  <c r="AO223" i="1"/>
  <c r="AO224" i="1"/>
  <c r="AO225" i="1"/>
  <c r="AO285" i="1"/>
  <c r="AO287" i="1"/>
  <c r="AO288" i="1"/>
  <c r="AO292" i="1"/>
  <c r="AO280" i="1"/>
  <c r="AO281" i="1"/>
  <c r="AO283" i="1"/>
  <c r="AO94" i="1"/>
  <c r="AO284" i="1"/>
  <c r="AO290" i="1"/>
  <c r="AO309" i="1"/>
  <c r="AO316" i="1"/>
  <c r="AO293" i="1"/>
  <c r="AO296" i="1"/>
  <c r="AO144" i="1"/>
  <c r="AO269" i="1"/>
  <c r="AO270" i="1"/>
  <c r="AO271" i="1"/>
  <c r="AO272" i="1"/>
  <c r="AO273" i="1"/>
  <c r="AO275" i="1"/>
  <c r="AO276" i="1"/>
  <c r="AO277" i="1"/>
  <c r="AO278" i="1"/>
  <c r="AO279" i="1"/>
  <c r="AO145" i="1"/>
  <c r="AO146" i="1"/>
  <c r="AO282" i="1"/>
  <c r="AO148" i="1"/>
  <c r="AO150" i="1"/>
  <c r="AO151" i="1"/>
  <c r="AO286" i="1"/>
  <c r="AO255" i="1"/>
  <c r="AO264" i="1"/>
  <c r="AO289" i="1"/>
  <c r="AO265" i="1"/>
  <c r="AO258" i="1"/>
  <c r="AO259" i="1"/>
  <c r="AO260" i="1"/>
  <c r="AO294" i="1"/>
  <c r="AO295" i="1"/>
  <c r="AO261" i="1"/>
  <c r="AO297" i="1"/>
  <c r="AO298" i="1"/>
  <c r="AO299" i="1"/>
  <c r="AO300" i="1"/>
  <c r="AO301" i="1"/>
  <c r="AO302" i="1"/>
  <c r="AO303" i="1"/>
  <c r="AO304" i="1"/>
  <c r="AO262" i="1"/>
  <c r="AO263" i="1"/>
  <c r="AO142" i="1"/>
  <c r="AO254" i="1"/>
  <c r="AO92" i="1"/>
  <c r="AO256" i="1"/>
  <c r="AO257" i="1"/>
  <c r="AO267" i="1"/>
  <c r="AO268" i="1"/>
  <c r="AO266" i="1"/>
  <c r="AO147" i="1"/>
  <c r="AO213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F9" i="1"/>
  <c r="AF7" i="1"/>
  <c r="F149" i="1"/>
  <c r="AA149" i="1"/>
  <c r="AA100" i="1"/>
  <c r="F100" i="1"/>
  <c r="AA99" i="1"/>
  <c r="F99" i="1"/>
  <c r="F305" i="1"/>
  <c r="AA305" i="1"/>
  <c r="F306" i="1"/>
  <c r="AA306" i="1"/>
  <c r="F307" i="1"/>
  <c r="AA307" i="1"/>
  <c r="F308" i="1"/>
  <c r="AA308" i="1"/>
  <c r="AF291" i="1"/>
  <c r="AF292" i="1"/>
  <c r="AF281" i="1"/>
  <c r="AF283" i="1"/>
  <c r="AF284" i="1"/>
  <c r="AF290" i="1"/>
  <c r="AF280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44" i="1"/>
  <c r="F145" i="1"/>
  <c r="F146" i="1"/>
  <c r="F147" i="1"/>
  <c r="F148" i="1"/>
  <c r="F150" i="1"/>
  <c r="F151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157" i="1"/>
  <c r="F156" i="1"/>
  <c r="F155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82" i="1"/>
  <c r="F178" i="1"/>
  <c r="F179" i="1"/>
  <c r="F180" i="1"/>
  <c r="F181" i="1"/>
  <c r="F177" i="1"/>
  <c r="F185" i="1"/>
  <c r="F184" i="1"/>
  <c r="F183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10" i="1"/>
  <c r="F208" i="1"/>
  <c r="F209" i="1"/>
  <c r="F207" i="1"/>
  <c r="F213" i="1"/>
  <c r="F212" i="1"/>
  <c r="F211" i="1"/>
  <c r="F216" i="1"/>
  <c r="F215" i="1"/>
  <c r="F214" i="1"/>
  <c r="F219" i="1"/>
  <c r="F218" i="1"/>
  <c r="F217" i="1"/>
  <c r="F220" i="1"/>
  <c r="F221" i="1"/>
  <c r="F222" i="1"/>
  <c r="F223" i="1"/>
  <c r="F224" i="1"/>
  <c r="F225" i="1"/>
  <c r="F255" i="1"/>
  <c r="F256" i="1"/>
  <c r="F257" i="1"/>
  <c r="F258" i="1"/>
  <c r="F259" i="1"/>
  <c r="F260" i="1"/>
  <c r="F261" i="1"/>
  <c r="F262" i="1"/>
  <c r="F263" i="1"/>
  <c r="F94" i="1"/>
  <c r="F92" i="1"/>
  <c r="F264" i="1"/>
  <c r="F265" i="1"/>
  <c r="F254" i="1"/>
  <c r="F266" i="1"/>
  <c r="F267" i="1"/>
  <c r="F268" i="1"/>
  <c r="F269" i="1"/>
  <c r="F270" i="1"/>
  <c r="F271" i="1"/>
  <c r="F272" i="1"/>
  <c r="F273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AA309" i="1"/>
  <c r="AJ265" i="1"/>
  <c r="AF265" i="1" s="1"/>
  <c r="AJ264" i="1"/>
  <c r="AF264" i="1" s="1"/>
  <c r="AJ262" i="1"/>
  <c r="AF262" i="1" s="1"/>
  <c r="AJ261" i="1"/>
  <c r="AF261" i="1" s="1"/>
  <c r="AJ260" i="1"/>
  <c r="AF260" i="1" s="1"/>
  <c r="AJ150" i="1"/>
  <c r="AF150" i="1" s="1"/>
  <c r="AJ151" i="1"/>
  <c r="AF151" i="1" s="1"/>
  <c r="AJ148" i="1"/>
  <c r="AF148" i="1" s="1"/>
  <c r="AJ146" i="1"/>
  <c r="AF146" i="1" s="1"/>
  <c r="AJ145" i="1"/>
  <c r="AF145" i="1" s="1"/>
  <c r="AJ144" i="1"/>
  <c r="AF144" i="1" s="1"/>
  <c r="AJ288" i="1"/>
  <c r="AF288" i="1" s="1"/>
  <c r="AJ287" i="1"/>
  <c r="AF287" i="1" s="1"/>
  <c r="AJ285" i="1"/>
  <c r="AF285" i="1" s="1"/>
  <c r="AA205" i="1"/>
  <c r="AA206" i="1"/>
  <c r="AA208" i="1"/>
  <c r="AA209" i="1"/>
  <c r="AJ147" i="1"/>
  <c r="AF147" i="1" s="1"/>
  <c r="AA181" i="1"/>
  <c r="AJ266" i="1"/>
  <c r="AF266" i="1" s="1"/>
  <c r="AJ268" i="1"/>
  <c r="AF268" i="1" s="1"/>
  <c r="AJ267" i="1"/>
  <c r="AF267" i="1" s="1"/>
  <c r="AJ257" i="1"/>
  <c r="AF257" i="1" s="1"/>
  <c r="AJ256" i="1"/>
  <c r="AF256" i="1" s="1"/>
  <c r="AJ92" i="1"/>
  <c r="AF92" i="1" s="1"/>
  <c r="AJ254" i="1"/>
  <c r="AF254" i="1" s="1"/>
  <c r="AJ142" i="1"/>
  <c r="AF142" i="1" s="1"/>
  <c r="AJ263" i="1"/>
  <c r="AF263" i="1" s="1"/>
  <c r="AJ255" i="1"/>
  <c r="AF255" i="1" s="1"/>
  <c r="AA182" i="1"/>
  <c r="AA179" i="1"/>
  <c r="AA180" i="1"/>
  <c r="AA94" i="1"/>
  <c r="AA161" i="1"/>
  <c r="AA160" i="1"/>
  <c r="AA159" i="1"/>
  <c r="AA189" i="1"/>
  <c r="AA188" i="1"/>
  <c r="AA187" i="1"/>
  <c r="AA297" i="1"/>
  <c r="AA294" i="1"/>
  <c r="AA285" i="1"/>
  <c r="AA319" i="1"/>
  <c r="AA318" i="1"/>
  <c r="AA316" i="1"/>
  <c r="AA314" i="1"/>
  <c r="AA313" i="1"/>
  <c r="AA310" i="1"/>
  <c r="AA190" i="1"/>
  <c r="AA184" i="1"/>
  <c r="AA157" i="1"/>
  <c r="AA156" i="1"/>
  <c r="AA163" i="1"/>
  <c r="AA191" i="1"/>
  <c r="AA192" i="1"/>
  <c r="AA193" i="1"/>
  <c r="AA321" i="1"/>
  <c r="AA323" i="1"/>
  <c r="AA324" i="1"/>
  <c r="AA325" i="1"/>
  <c r="AA322" i="1"/>
  <c r="AA320" i="1"/>
  <c r="AA164" i="1"/>
  <c r="AA165" i="1"/>
  <c r="AA257" i="1"/>
  <c r="AA256" i="1"/>
  <c r="AA255" i="1"/>
  <c r="AA120" i="1"/>
  <c r="AA91" i="1"/>
  <c r="AA90" i="1"/>
  <c r="AA98" i="1"/>
  <c r="AA103" i="1"/>
  <c r="AA102" i="1"/>
  <c r="AA97" i="1"/>
  <c r="AA234" i="1"/>
  <c r="AA235" i="1"/>
  <c r="AA236" i="1"/>
  <c r="AA237" i="1"/>
  <c r="AA326" i="1"/>
  <c r="AA327" i="1"/>
  <c r="AA328" i="1"/>
  <c r="AA329" i="1"/>
  <c r="AA330" i="1"/>
  <c r="AA331" i="1"/>
  <c r="AA224" i="1"/>
  <c r="AA223" i="1"/>
  <c r="AA222" i="1"/>
  <c r="AA221" i="1"/>
  <c r="AA358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7" i="1"/>
  <c r="AA348" i="1"/>
  <c r="AA349" i="1"/>
  <c r="AA350" i="1"/>
  <c r="AA351" i="1"/>
  <c r="AA352" i="1"/>
  <c r="AA353" i="1"/>
  <c r="AA354" i="1"/>
  <c r="AA355" i="1"/>
  <c r="AA356" i="1"/>
  <c r="AA357" i="1"/>
  <c r="AA346" i="1"/>
  <c r="AA230" i="1"/>
  <c r="AA231" i="1"/>
  <c r="AA232" i="1"/>
  <c r="AA233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04" i="1"/>
  <c r="AA303" i="1"/>
  <c r="AA302" i="1"/>
  <c r="AA301" i="1"/>
  <c r="AA300" i="1"/>
  <c r="AA299" i="1"/>
  <c r="AA296" i="1"/>
  <c r="AA293" i="1"/>
  <c r="AA292" i="1"/>
  <c r="AA291" i="1"/>
  <c r="AA290" i="1"/>
  <c r="AA288" i="1"/>
  <c r="AA287" i="1"/>
  <c r="AA284" i="1"/>
  <c r="AA283" i="1"/>
  <c r="AA281" i="1"/>
  <c r="AA280" i="1"/>
  <c r="AA279" i="1"/>
  <c r="AA277" i="1"/>
  <c r="AA276" i="1"/>
  <c r="AA275" i="1"/>
  <c r="AA273" i="1"/>
  <c r="AA272" i="1"/>
  <c r="AA271" i="1"/>
  <c r="AA270" i="1"/>
  <c r="AA220" i="1"/>
  <c r="AA218" i="1"/>
  <c r="AA219" i="1"/>
  <c r="AA217" i="1"/>
  <c r="AA215" i="1"/>
  <c r="AA216" i="1"/>
  <c r="AA214" i="1"/>
  <c r="AA212" i="1"/>
  <c r="AA213" i="1"/>
  <c r="AA211" i="1"/>
  <c r="AA207" i="1"/>
  <c r="AA204" i="1"/>
  <c r="AA203" i="1"/>
  <c r="AA202" i="1"/>
  <c r="AA201" i="1"/>
  <c r="AA200" i="1"/>
  <c r="AA199" i="1"/>
  <c r="AA198" i="1"/>
  <c r="AA197" i="1"/>
  <c r="AA196" i="1"/>
  <c r="AA195" i="1"/>
  <c r="AA194" i="1"/>
  <c r="AA183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2" i="1"/>
  <c r="AA155" i="1"/>
  <c r="AA268" i="1"/>
  <c r="AA267" i="1"/>
  <c r="AA266" i="1"/>
  <c r="AA254" i="1"/>
  <c r="AA265" i="1"/>
  <c r="AA264" i="1"/>
  <c r="AA92" i="1"/>
  <c r="AA142" i="1"/>
  <c r="AA263" i="1"/>
  <c r="AA262" i="1"/>
  <c r="AA261" i="1"/>
  <c r="AA260" i="1"/>
  <c r="AA259" i="1"/>
  <c r="AA258" i="1"/>
  <c r="AA229" i="1"/>
  <c r="AA228" i="1"/>
  <c r="AA227" i="1"/>
  <c r="AA226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51" i="1"/>
  <c r="AA150" i="1"/>
  <c r="AA148" i="1"/>
  <c r="AA147" i="1"/>
  <c r="AA146" i="1"/>
  <c r="AA145" i="1"/>
  <c r="AA144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58" i="1" l="1"/>
  <c r="AF258" i="1" s="1"/>
  <c r="AJ259" i="1"/>
  <c r="AF259" i="1" s="1"/>
</calcChain>
</file>

<file path=xl/sharedStrings.xml><?xml version="1.0" encoding="utf-8"?>
<sst xmlns="http://schemas.openxmlformats.org/spreadsheetml/2006/main" count="4326" uniqueCount="947">
  <si>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</si>
  <si>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</si>
  <si>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</si>
  <si>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</si>
  <si>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</si>
  <si>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</si>
  <si>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</si>
  <si>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</si>
  <si>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</si>
  <si>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</si>
  <si>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</si>
  <si>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</si>
  <si>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</si>
  <si>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</si>
  <si>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</si>
  <si>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</si>
  <si>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</si>
  <si>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</si>
  <si>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</si>
  <si>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</si>
  <si>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</si>
  <si>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</si>
  <si>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</si>
  <si>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</si>
  <si>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</si>
  <si>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</si>
  <si>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</si>
  <si>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</si>
  <si>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</si>
  <si>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</si>
  <si>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</si>
  <si>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</si>
  <si>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</si>
  <si>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</si>
  <si>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</si>
  <si>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</si>
  <si>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</si>
  <si>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</si>
  <si>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</si>
  <si>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</si>
  <si>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</si>
  <si>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</si>
  <si>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</si>
  <si>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</si>
  <si>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</si>
  <si>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</si>
  <si>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</si>
  <si>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</si>
  <si>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</si>
  <si>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</si>
  <si>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</si>
  <si>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</si>
  <si>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</si>
  <si>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</si>
  <si>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</si>
  <si>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</si>
  <si>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</si>
  <si>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</si>
  <si>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</si>
  <si>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</si>
  <si>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</si>
  <si>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</si>
  <si>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</si>
  <si>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</si>
  <si>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</si>
  <si>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</si>
  <si>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</si>
  <si>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</si>
  <si>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</si>
  <si>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</si>
  <si>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</si>
  <si>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</si>
  <si>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</si>
  <si>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</si>
  <si>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</si>
  <si>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</si>
  <si>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</si>
  <si>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</si>
  <si>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</si>
  <si>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</si>
  <si>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</si>
  <si>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</si>
  <si>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</si>
  <si>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</si>
  <si>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</si>
  <si>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</si>
  <si>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</si>
  <si>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</si>
  <si>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</si>
  <si>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</si>
  <si>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</si>
  <si>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</si>
  <si>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</si>
  <si>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</si>
  <si>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</si>
  <si>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</si>
  <si>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</si>
  <si>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</si>
  <si>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</si>
  <si>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</si>
  <si>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</si>
  <si>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</si>
  <si>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</si>
  <si>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</si>
  <si>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</si>
  <si>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</si>
  <si>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</si>
  <si>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</si>
  <si>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</si>
  <si>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</si>
  <si>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</si>
  <si>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</si>
  <si>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</si>
  <si>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</si>
  <si>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</si>
  <si>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</si>
  <si>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</si>
  <si>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</si>
  <si>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</si>
  <si>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</si>
  <si>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</si>
  <si>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</si>
  <si>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</si>
  <si>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</si>
  <si>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</si>
  <si>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</si>
  <si>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</si>
  <si>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</si>
  <si>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</si>
  <si>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</si>
  <si>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</si>
  <si>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</si>
  <si>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</si>
  <si>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</si>
  <si>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</si>
  <si>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</si>
  <si>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</si>
  <si>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</si>
  <si>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</si>
  <si>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</si>
  <si>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</si>
  <si>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</si>
  <si>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</si>
  <si>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</si>
  <si>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</si>
  <si>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</si>
  <si>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</si>
  <si>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</si>
  <si>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</si>
  <si>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</si>
  <si>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</si>
  <si>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</si>
  <si>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</si>
  <si>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</si>
  <si>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</si>
  <si>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</si>
  <si>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</si>
  <si>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</si>
  <si>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</si>
  <si>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</si>
  <si>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</si>
  <si>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</si>
  <si>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</si>
  <si>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</si>
  <si>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</si>
  <si>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</si>
  <si>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</si>
  <si>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</si>
  <si>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</si>
  <si>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</si>
  <si>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</si>
  <si>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</si>
  <si>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</si>
  <si>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</si>
  <si>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</si>
  <si>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</si>
  <si>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</si>
  <si>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</si>
  <si>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</si>
  <si>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</si>
  <si>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</si>
  <si>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</si>
  <si>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</si>
  <si>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</si>
  <si>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</si>
  <si>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</si>
  <si>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</si>
  <si>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</si>
  <si>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</si>
  <si>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</si>
  <si>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</si>
  <si>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</si>
  <si>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</si>
  <si>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</si>
  <si>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</si>
  <si>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</si>
  <si>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</si>
  <si>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</si>
  <si>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</si>
  <si>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</si>
  <si>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</si>
  <si>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</si>
  <si>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</si>
  <si>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</si>
  <si>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</si>
  <si>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</si>
  <si>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</si>
  <si>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</si>
  <si>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</si>
  <si>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</si>
  <si>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</si>
  <si>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</si>
  <si>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</si>
  <si>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</si>
  <si>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</si>
  <si>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</si>
  <si>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</si>
  <si>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</si>
  <si>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</si>
  <si>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</si>
  <si>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</si>
  <si>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</si>
  <si>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</si>
  <si>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</si>
  <si>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</si>
  <si>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</si>
  <si>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</si>
  <si>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</si>
  <si>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</si>
  <si>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</si>
  <si>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</si>
  <si>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</si>
  <si>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</si>
  <si>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</si>
  <si>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</si>
  <si>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</si>
  <si>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</si>
  <si>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</si>
  <si>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</si>
  <si>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</si>
  <si>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</si>
  <si>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</si>
  <si>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</si>
  <si>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</si>
  <si>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</si>
  <si>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</si>
  <si>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</si>
  <si>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</si>
  <si>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</si>
  <si>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</si>
  <si>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</si>
  <si>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</si>
  <si>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</si>
  <si>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</si>
  <si>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</si>
  <si>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</si>
  <si>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</si>
  <si>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</si>
  <si>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</si>
  <si>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</si>
  <si>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</si>
  <si>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</si>
  <si>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</si>
  <si>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</si>
  <si>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</si>
  <si>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</si>
  <si>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</si>
  <si>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</si>
  <si>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</si>
  <si>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</si>
  <si>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</si>
  <si>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</si>
  <si>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</si>
  <si>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</si>
  <si>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</si>
  <si>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</si>
  <si>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</si>
  <si>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</si>
  <si>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</si>
  <si>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</si>
  <si>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</si>
  <si>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</si>
  <si>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</si>
  <si>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</si>
  <si>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</si>
  <si>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</si>
  <si>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</si>
  <si>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</si>
  <si>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</si>
  <si>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</si>
  <si>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</si>
  <si>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</si>
  <si>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</si>
  <si>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</si>
  <si>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</si>
  <si>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</si>
  <si>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</si>
  <si>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</si>
  <si>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</si>
  <si>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</si>
  <si>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</si>
  <si>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</si>
  <si>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</si>
  <si>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</si>
  <si>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</si>
  <si>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</si>
  <si>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</si>
  <si>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</si>
  <si>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</si>
  <si>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</si>
  <si>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</si>
  <si>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</si>
  <si>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</si>
  <si>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</si>
  <si>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</si>
  <si>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</si>
  <si>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</si>
  <si>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</si>
  <si>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</si>
  <si>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</si>
  <si>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</si>
  <si>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</si>
  <si>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</si>
  <si>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</si>
  <si>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</si>
  <si>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</si>
  <si>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</si>
  <si>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</si>
  <si>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</si>
  <si>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</si>
  <si>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</si>
  <si>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</si>
  <si>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</si>
  <si>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</si>
  <si>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</si>
  <si>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</si>
  <si>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</si>
  <si>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</si>
  <si>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</si>
  <si>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</si>
  <si>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</si>
  <si>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</si>
  <si>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</si>
  <si>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</si>
  <si>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</si>
  <si>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</si>
  <si>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</si>
  <si>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</si>
  <si>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</si>
  <si>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</si>
  <si>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</si>
  <si>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</si>
  <si>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</si>
  <si>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</si>
  <si>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</si>
  <si>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</si>
  <si>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</si>
  <si>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</si>
  <si>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</si>
  <si>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</si>
  <si>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</si>
  <si>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</si>
  <si>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</si>
  <si>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</si>
  <si>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</si>
  <si>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</si>
  <si>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</si>
  <si>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</si>
  <si>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</si>
  <si>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</si>
  <si>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</si>
  <si>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</si>
  <si>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</si>
  <si>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</si>
  <si>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</si>
  <si>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</si>
  <si>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</si>
  <si>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</si>
  <si>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</si>
  <si>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</si>
  <si>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</si>
  <si>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</si>
  <si>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</si>
  <si>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</si>
  <si>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</si>
  <si>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</si>
  <si>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</si>
  <si>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</si>
  <si>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</si>
  <si>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</si>
  <si>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</si>
  <si>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</si>
  <si>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</si>
  <si>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</si>
  <si>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</si>
  <si>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</si>
  <si>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</si>
  <si>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</si>
  <si>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</si>
  <si>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</si>
  <si>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</si>
  <si>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</si>
  <si>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</si>
  <si>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</si>
  <si>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</si>
  <si>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</si>
  <si>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</si>
  <si>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</si>
  <si>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</si>
  <si>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</si>
  <si>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</si>
  <si>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</si>
  <si>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</si>
  <si>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</si>
  <si>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</si>
  <si>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</si>
  <si>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</si>
  <si>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</si>
  <si>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</si>
  <si>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</si>
  <si>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</si>
  <si>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</si>
  <si>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</si>
  <si>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</si>
  <si>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</si>
  <si>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</si>
  <si>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</si>
  <si>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</si>
  <si>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</si>
  <si>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</si>
  <si>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</si>
  <si>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</si>
  <si>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</si>
  <si>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</si>
  <si>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</si>
  <si>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</si>
  <si>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</si>
  <si>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</si>
  <si>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</si>
  <si>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</si>
  <si>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</si>
  <si>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</si>
  <si>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</si>
  <si>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</si>
  <si>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</si>
  <si>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</si>
  <si>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</si>
  <si>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</si>
  <si>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</si>
  <si>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</si>
  <si>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</si>
  <si>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</si>
  <si>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</si>
  <si>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</si>
  <si>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</si>
  <si>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</si>
  <si>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</si>
  <si>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</si>
  <si>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</si>
  <si>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</si>
  <si>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</si>
  <si>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</si>
  <si>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</si>
  <si>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</si>
  <si>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</si>
  <si>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</si>
  <si>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</si>
  <si>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</si>
  <si>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</si>
  <si>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</si>
  <si>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</si>
  <si>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</si>
  <si>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</si>
  <si>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</si>
  <si>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</si>
  <si>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</si>
  <si>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</si>
  <si>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</si>
  <si>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</si>
  <si>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</si>
  <si>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</si>
  <si>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</si>
  <si>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</si>
  <si>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</si>
  <si>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</si>
  <si>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</si>
  <si>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</si>
  <si>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</si>
  <si>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</si>
  <si>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</si>
  <si>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</si>
  <si>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</si>
  <si>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</si>
  <si>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</si>
  <si>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</si>
  <si>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</si>
  <si>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</si>
  <si>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</si>
  <si>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</si>
  <si>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</si>
  <si>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</si>
  <si>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</si>
  <si>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</si>
  <si>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</si>
  <si>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</si>
  <si>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</si>
  <si>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</si>
  <si>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</si>
  <si>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</si>
  <si>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</si>
  <si>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</si>
  <si>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</si>
  <si>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</si>
  <si>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</si>
  <si>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</si>
  <si>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</si>
  <si>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</si>
  <si>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</si>
  <si>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</si>
  <si>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</si>
  <si>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</si>
  <si>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</si>
  <si>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</si>
  <si>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</si>
  <si>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</si>
  <si>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</si>
  <si>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</si>
  <si>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</si>
  <si>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</si>
  <si>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</si>
  <si>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</si>
  <si>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</si>
  <si>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</si>
  <si>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</si>
  <si>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</si>
  <si>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</si>
  <si>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</si>
  <si>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</si>
  <si>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</si>
  <si>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</si>
  <si>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</si>
  <si>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</si>
  <si>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</si>
  <si>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</si>
  <si>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</si>
  <si>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</si>
  <si>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</si>
  <si>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</si>
  <si>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</si>
  <si>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</si>
  <si>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</si>
  <si>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</si>
  <si>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</si>
  <si>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</si>
  <si>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</si>
  <si>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</si>
  <si>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</si>
  <si>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</si>
  <si>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</si>
  <si>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</si>
  <si>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</si>
  <si>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</si>
  <si>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</si>
  <si>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</si>
  <si>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</si>
  <si>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</si>
  <si>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</si>
  <si>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</si>
  <si>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</si>
  <si>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</si>
  <si>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</si>
  <si>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</si>
  <si>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</si>
  <si>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</si>
  <si>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</si>
  <si>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</si>
  <si>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</si>
  <si>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</si>
  <si>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</si>
  <si>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</si>
  <si>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</si>
  <si>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</si>
  <si>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</si>
  <si>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</si>
  <si>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</si>
  <si>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</si>
  <si>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</si>
  <si>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</si>
  <si>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</si>
  <si>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</si>
  <si>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</si>
  <si>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</si>
  <si>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</si>
  <si>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</si>
  <si>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</si>
  <si>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</si>
  <si>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</si>
  <si>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</si>
  <si>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</si>
  <si>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</si>
  <si>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</si>
  <si>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</si>
  <si>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</si>
  <si>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</si>
  <si>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</si>
  <si>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</si>
  <si>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</si>
  <si>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</si>
  <si>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</si>
  <si>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</si>
  <si>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</si>
  <si>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</si>
  <si>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</si>
  <si>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</si>
  <si>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</si>
  <si>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</si>
  <si>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</si>
  <si>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</si>
  <si>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</si>
  <si>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</si>
  <si>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</si>
  <si>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</si>
  <si>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</si>
  <si>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</si>
  <si>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</si>
  <si>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</si>
  <si>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</si>
  <si>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</si>
  <si>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</si>
  <si>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</si>
  <si>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</si>
  <si>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</si>
  <si>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</si>
  <si>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</si>
  <si>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</si>
  <si>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</si>
  <si>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</si>
  <si>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</si>
  <si>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</si>
  <si>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</si>
  <si>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</si>
  <si>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</si>
  <si>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</si>
  <si>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</si>
  <si>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</si>
  <si>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</si>
  <si>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</si>
  <si>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</si>
  <si>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</si>
  <si>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</si>
  <si>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</si>
  <si>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</si>
  <si>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</si>
  <si>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</si>
  <si>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</si>
  <si>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</si>
  <si>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</si>
  <si>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</si>
  <si>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</si>
  <si>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</si>
  <si>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</si>
  <si>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</si>
  <si>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</si>
  <si>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</si>
  <si>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</si>
  <si>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</si>
  <si>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</si>
  <si>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</si>
  <si>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</si>
  <si>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</si>
  <si>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</si>
  <si>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</si>
  <si>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</si>
  <si>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</si>
  <si>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</si>
  <si>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</si>
  <si>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</si>
  <si>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</si>
  <si>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</si>
  <si>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</si>
  <si>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</si>
  <si>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</si>
  <si>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</si>
  <si>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</si>
  <si>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</si>
  <si>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</si>
  <si>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</si>
  <si>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</si>
  <si>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</si>
  <si>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</si>
  <si>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</si>
  <si>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</si>
  <si>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</si>
  <si>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</si>
  <si>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</si>
  <si>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</si>
  <si>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</si>
  <si>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</si>
  <si>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</si>
  <si>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</si>
  <si>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</si>
  <si>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</si>
  <si>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</si>
  <si>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</si>
  <si>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</si>
  <si>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</si>
  <si>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</si>
  <si>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</si>
  <si>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</si>
  <si>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</si>
  <si>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</si>
  <si>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</si>
  <si>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</si>
  <si>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</si>
  <si>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</si>
  <si>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</si>
  <si>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</si>
  <si>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</si>
  <si>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</si>
  <si>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</si>
  <si>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</si>
  <si>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</si>
  <si>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</si>
  <si>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</si>
  <si>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</si>
  <si>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</si>
  <si>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</si>
  <si>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</si>
  <si>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</si>
  <si>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</si>
  <si>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</si>
  <si>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</si>
  <si>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</si>
  <si>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</si>
  <si>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</si>
  <si>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</si>
  <si>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</si>
  <si>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</si>
  <si>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</si>
  <si>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</si>
  <si>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</si>
  <si>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</si>
  <si>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</si>
  <si>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</si>
  <si>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</si>
  <si>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</si>
  <si>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</si>
  <si>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</si>
  <si>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</si>
  <si>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</si>
  <si>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</si>
  <si>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</si>
  <si>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</si>
  <si>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</si>
  <si>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</si>
  <si>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</si>
  <si>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</si>
  <si>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</si>
  <si>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</si>
  <si>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</si>
  <si>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</si>
  <si>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</si>
  <si>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</si>
  <si>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</si>
  <si>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</si>
  <si>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</si>
  <si>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</si>
  <si>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</si>
  <si>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</si>
  <si>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</si>
  <si>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</si>
  <si>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</si>
  <si>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</si>
  <si>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</si>
  <si>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</si>
  <si>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</si>
  <si>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</si>
  <si>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</si>
  <si>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</si>
  <si>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</si>
  <si>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</si>
  <si>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</si>
  <si>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</si>
  <si>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</si>
  <si>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</si>
  <si>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</si>
  <si>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</si>
  <si>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</si>
  <si>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</si>
  <si>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</si>
  <si>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</si>
  <si>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</si>
  <si>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</si>
  <si>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</si>
  <si>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</si>
  <si>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</si>
  <si>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</si>
  <si>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</si>
  <si>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</si>
  <si>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</si>
  <si>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</si>
  <si>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</si>
  <si>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</si>
  <si>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</si>
  <si>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</si>
  <si>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</si>
  <si>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</si>
  <si>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</si>
  <si>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</si>
  <si>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</si>
  <si>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</si>
  <si>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</si>
  <si>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</si>
  <si>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</si>
  <si>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</si>
  <si>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</si>
  <si>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</si>
  <si>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</si>
  <si>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</si>
  <si>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</si>
  <si>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</si>
  <si>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</si>
  <si>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</si>
  <si>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</si>
  <si>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</si>
  <si>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</si>
  <si>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</si>
  <si>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</si>
  <si>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</si>
  <si>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</si>
  <si>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</si>
  <si>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</si>
  <si>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</si>
  <si>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</si>
  <si>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</si>
  <si>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</si>
  <si>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</si>
  <si>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</si>
  <si>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</si>
  <si>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</si>
  <si>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</si>
  <si>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</si>
  <si>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</si>
  <si>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</si>
  <si>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</si>
  <si>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</si>
  <si>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</si>
  <si>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</si>
  <si>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</si>
  <si>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</si>
  <si>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</si>
  <si>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</si>
  <si>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</si>
  <si>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</si>
  <si>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</si>
  <si>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</si>
  <si>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</si>
  <si>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</si>
  <si>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</si>
  <si>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</si>
  <si>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</si>
  <si>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</si>
  <si>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</si>
  <si>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</si>
  <si>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</si>
  <si>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</si>
  <si>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</si>
  <si>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</si>
  <si>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</si>
  <si>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</si>
  <si>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</si>
  <si>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</si>
  <si>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</si>
  <si>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</si>
  <si>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</si>
  <si>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</si>
  <si>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</si>
  <si>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</si>
  <si>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</si>
  <si>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</si>
  <si>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</si>
  <si>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</si>
  <si>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</si>
  <si>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</si>
  <si>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</si>
  <si>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</si>
  <si>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</si>
  <si>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</si>
  <si>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</si>
  <si>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</si>
  <si>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</si>
  <si>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</si>
  <si>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</si>
  <si>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</si>
  <si>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</si>
  <si>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</si>
  <si>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</si>
  <si>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</si>
  <si>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</si>
  <si>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</si>
  <si>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</si>
  <si>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</si>
  <si>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</si>
  <si>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</si>
  <si>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</si>
  <si>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</si>
  <si>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</si>
  <si>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</si>
  <si>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</si>
  <si>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</si>
  <si>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</si>
  <si>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</si>
  <si>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</si>
  <si>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</si>
  <si>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</si>
  <si>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</si>
  <si>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</si>
  <si>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</si>
  <si>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</si>
  <si>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</si>
  <si>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</si>
  <si>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</si>
  <si>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</si>
  <si>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</si>
  <si>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</si>
  <si>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</si>
  <si>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</si>
  <si>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</si>
  <si>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</si>
  <si>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</si>
  <si>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</si>
  <si>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</si>
  <si>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</si>
  <si>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 xml:space="preserve">  transition: 2
  optimistic: true
  off_state: 'all_members_off'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</si>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</sst>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top"/>
    </xf>
    <xf numFmtId="0" fontId="4" fillId="0" borderId="0" xfId="0" applyFont="1" applyFill="1" applyBorder="1"/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44" totalsRowShown="0" headerRowDxfId="43" dataDxfId="41" headerRowBorderDxfId="42">
  <autoFilter ref="A3:AO644" xr:uid="{00000000-0009-0000-0100-000002000000}"/>
  <sortState xmlns:xlrd2="http://schemas.microsoft.com/office/spreadsheetml/2017/richdata2" ref="A4:AO644">
    <sortCondition ref="A3:A644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44"/>
  <sheetViews>
    <sheetView tabSelected="1" topLeftCell="AE289" zoomScale="122" zoomScaleNormal="122" workbookViewId="0">
      <selection activeCell="AK305" sqref="AK305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customWidth="1"/>
    <col min="9" max="9" width="17.6640625" style="9" customWidth="1"/>
    <col min="10" max="10" width="31.5" style="9" customWidth="1"/>
    <col min="11" max="11" width="27" style="9" customWidth="1"/>
    <col min="12" max="12" width="53.33203125" style="9" customWidth="1"/>
    <col min="13" max="13" width="28.83203125" style="9" customWidth="1"/>
    <col min="14" max="14" width="49.1640625" style="10" customWidth="1"/>
    <col min="15" max="15" width="49.1640625" style="9" customWidth="1"/>
    <col min="16" max="16" width="32.1640625" style="9" customWidth="1"/>
    <col min="17" max="17" width="25" style="9" customWidth="1"/>
    <col min="18" max="18" width="26.1640625" style="9" customWidth="1"/>
    <col min="19" max="19" width="125.83203125" style="9" customWidth="1"/>
    <col min="20" max="20" width="18.83203125" style="11" customWidth="1"/>
    <col min="21" max="21" width="33.1640625" style="9" customWidth="1"/>
    <col min="22" max="22" width="39.33203125" style="9" customWidth="1"/>
    <col min="23" max="23" width="22.33203125" style="9" customWidth="1"/>
    <col min="24" max="24" width="23.1640625" style="9" customWidth="1"/>
    <col min="25" max="25" width="26.83203125" style="9" customWidth="1"/>
    <col min="26" max="26" width="26" style="9" customWidth="1"/>
    <col min="27" max="27" width="74.83203125" style="9" customWidth="1"/>
    <col min="28" max="28" width="51.83203125" style="9" customWidth="1"/>
    <col min="29" max="29" width="38.6640625" style="9" customWidth="1"/>
    <col min="30" max="30" width="18.33203125" style="9" customWidth="1"/>
    <col min="31" max="31" width="54.83203125" style="11" customWidth="1"/>
    <col min="32" max="32" width="30.5" style="9" customWidth="1"/>
    <col min="33" max="33" width="20.33203125" style="11" customWidth="1"/>
    <col min="34" max="34" width="20.33203125" style="9" customWidth="1"/>
    <col min="35" max="35" width="20.83203125" style="9" customWidth="1"/>
    <col min="36" max="36" width="21.33203125" style="9" customWidth="1"/>
    <col min="37" max="37" width="29.1640625" style="9" bestFit="1" customWidth="1"/>
    <col min="38" max="38" width="31.33203125" style="9" bestFit="1" customWidth="1"/>
    <col min="39" max="39" width="20.5" style="9" bestFit="1" customWidth="1"/>
    <col min="40" max="40" width="23.5" style="9" bestFit="1" customWidth="1"/>
    <col min="41" max="41" width="43.83203125" style="11" bestFit="1" customWidth="1"/>
    <col min="42" max="16384" width="10.83203125" style="9"/>
  </cols>
  <sheetData>
    <row r="1" spans="1:41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516</v>
      </c>
      <c r="G1" s="25" t="s">
        <v>342</v>
      </c>
      <c r="H1" s="25" t="s">
        <v>342</v>
      </c>
      <c r="I1" s="25" t="s">
        <v>342</v>
      </c>
      <c r="J1" s="25" t="s">
        <v>808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842</v>
      </c>
      <c r="Q1" s="30" t="s">
        <v>842</v>
      </c>
      <c r="R1" s="30" t="s">
        <v>842</v>
      </c>
      <c r="S1" s="39" t="s">
        <v>931</v>
      </c>
      <c r="T1" s="30" t="s">
        <v>201</v>
      </c>
      <c r="U1" s="30" t="s">
        <v>202</v>
      </c>
      <c r="V1" s="42" t="s">
        <v>203</v>
      </c>
      <c r="W1" s="42"/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201</v>
      </c>
      <c r="AF1" s="30" t="s">
        <v>781</v>
      </c>
      <c r="AG1" s="30" t="s">
        <v>781</v>
      </c>
      <c r="AH1" s="30" t="s">
        <v>781</v>
      </c>
      <c r="AI1" s="30" t="s">
        <v>781</v>
      </c>
      <c r="AJ1" s="30" t="s">
        <v>781</v>
      </c>
      <c r="AK1" s="30" t="s">
        <v>781</v>
      </c>
      <c r="AL1" s="30" t="s">
        <v>781</v>
      </c>
      <c r="AM1" s="30" t="s">
        <v>781</v>
      </c>
      <c r="AN1" s="30" t="s">
        <v>781</v>
      </c>
      <c r="AO1" s="31" t="s">
        <v>782</v>
      </c>
    </row>
    <row r="2" spans="1:41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813</v>
      </c>
      <c r="K2" s="26" t="s">
        <v>403</v>
      </c>
      <c r="L2" s="26" t="s">
        <v>806</v>
      </c>
      <c r="M2" s="26" t="s">
        <v>807</v>
      </c>
      <c r="N2" s="27" t="s">
        <v>809</v>
      </c>
      <c r="O2" s="32" t="s">
        <v>432</v>
      </c>
      <c r="P2" s="32" t="s">
        <v>853</v>
      </c>
      <c r="Q2" s="32" t="s">
        <v>854</v>
      </c>
      <c r="R2" s="37" t="s">
        <v>843</v>
      </c>
      <c r="S2" s="32" t="s">
        <v>932</v>
      </c>
      <c r="T2" s="33" t="s">
        <v>158</v>
      </c>
      <c r="U2" s="33" t="s">
        <v>159</v>
      </c>
      <c r="V2" s="33" t="s">
        <v>186</v>
      </c>
      <c r="W2" s="34" t="s">
        <v>160</v>
      </c>
      <c r="X2" s="34" t="s">
        <v>161</v>
      </c>
      <c r="Y2" s="34" t="s">
        <v>162</v>
      </c>
      <c r="Z2" s="34" t="s">
        <v>163</v>
      </c>
      <c r="AA2" s="35" t="s">
        <v>164</v>
      </c>
      <c r="AB2" s="34" t="s">
        <v>165</v>
      </c>
      <c r="AC2" s="33" t="s">
        <v>166</v>
      </c>
      <c r="AD2" s="34" t="s">
        <v>898</v>
      </c>
      <c r="AE2" s="36" t="s">
        <v>172</v>
      </c>
      <c r="AF2" s="34" t="s">
        <v>522</v>
      </c>
      <c r="AG2" s="36" t="s">
        <v>167</v>
      </c>
      <c r="AH2" s="34" t="s">
        <v>168</v>
      </c>
      <c r="AI2" s="34" t="s">
        <v>169</v>
      </c>
      <c r="AJ2" s="34" t="s">
        <v>170</v>
      </c>
      <c r="AK2" s="34" t="s">
        <v>171</v>
      </c>
      <c r="AL2" s="34" t="s">
        <v>635</v>
      </c>
      <c r="AM2" s="34" t="s">
        <v>520</v>
      </c>
      <c r="AN2" s="34" t="s">
        <v>521</v>
      </c>
      <c r="AO2" s="36" t="s">
        <v>519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810</v>
      </c>
      <c r="K3" s="2" t="s">
        <v>402</v>
      </c>
      <c r="L3" s="2" t="s">
        <v>803</v>
      </c>
      <c r="M3" s="2" t="s">
        <v>804</v>
      </c>
      <c r="N3" s="3" t="s">
        <v>805</v>
      </c>
      <c r="O3" s="4" t="s">
        <v>430</v>
      </c>
      <c r="P3" s="4" t="s">
        <v>927</v>
      </c>
      <c r="Q3" s="4" t="s">
        <v>928</v>
      </c>
      <c r="R3" s="4" t="s">
        <v>929</v>
      </c>
      <c r="S3" s="4" t="s">
        <v>930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634</v>
      </c>
      <c r="AM3" s="5" t="s">
        <v>517</v>
      </c>
      <c r="AN3" s="5" t="s">
        <v>518</v>
      </c>
      <c r="AO3" s="6" t="s">
        <v>563</v>
      </c>
    </row>
    <row r="4" spans="1:41" s="10" customFormat="1" ht="16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822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833</v>
      </c>
      <c r="K4" s="9"/>
      <c r="L4" s="9"/>
      <c r="M4" s="9"/>
      <c r="N4" s="9"/>
      <c r="O4" s="11"/>
      <c r="P4" s="11"/>
      <c r="Q4" s="11"/>
      <c r="R4" s="11"/>
      <c r="S4" s="11"/>
      <c r="T4" s="9"/>
      <c r="U4" s="9" t="s">
        <v>88</v>
      </c>
      <c r="V4" s="9" t="s">
        <v>89</v>
      </c>
      <c r="W4" s="9" t="s">
        <v>478</v>
      </c>
      <c r="X4" s="9"/>
      <c r="Y4" s="11"/>
      <c r="Z4" s="9"/>
      <c r="AA4" s="9" t="str">
        <f t="shared" ref="AA4:AA33" si="0">IF(ISBLANK(Z4),  "", _xlfn.CONCAT("haas/entity/sensor/", LOWER(C4), "/", E4, "/config"))</f>
        <v/>
      </c>
      <c r="AB4" s="9" t="str">
        <f t="shared" ref="AB4:AB67" si="1">IF(ISBLANK(Z4),  "", _xlfn.CONCAT(LOWER(C4), "/", E4))</f>
        <v/>
      </c>
      <c r="AC4" s="9"/>
      <c r="AD4" s="9"/>
      <c r="AE4" s="12" t="s">
        <v>194</v>
      </c>
      <c r="AF4" s="9" t="s">
        <v>580</v>
      </c>
      <c r="AG4" s="11">
        <v>3.15</v>
      </c>
      <c r="AH4" s="9" t="s">
        <v>554</v>
      </c>
      <c r="AI4" s="9" t="s">
        <v>36</v>
      </c>
      <c r="AJ4" s="9" t="s">
        <v>37</v>
      </c>
      <c r="AK4" s="9" t="s">
        <v>38</v>
      </c>
      <c r="AL4" s="9"/>
      <c r="AM4" s="9"/>
      <c r="AN4" s="9"/>
      <c r="AO4" s="9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433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759</v>
      </c>
      <c r="O5" s="11" t="s">
        <v>477</v>
      </c>
      <c r="P5" s="11"/>
      <c r="Q5" s="11"/>
      <c r="R5" s="11"/>
      <c r="S5" s="11"/>
      <c r="T5" s="9" t="s">
        <v>31</v>
      </c>
      <c r="U5" s="9" t="s">
        <v>88</v>
      </c>
      <c r="V5" s="9" t="s">
        <v>89</v>
      </c>
      <c r="W5" s="9" t="s">
        <v>478</v>
      </c>
      <c r="X5" s="9">
        <v>300</v>
      </c>
      <c r="Y5" s="11" t="s">
        <v>34</v>
      </c>
      <c r="Z5" s="9" t="s">
        <v>91</v>
      </c>
      <c r="AA5" s="9" t="str">
        <f t="shared" si="0"/>
        <v>haas/entity/sensor/weewx/compensation_sensor_roof_temperature/config</v>
      </c>
      <c r="AB5" s="9" t="str">
        <f t="shared" si="1"/>
        <v>weewx/compensation_sensor_roof_temperature</v>
      </c>
      <c r="AC5" s="9" t="s">
        <v>397</v>
      </c>
      <c r="AD5" s="9">
        <v>1</v>
      </c>
      <c r="AE5" s="12" t="s">
        <v>194</v>
      </c>
      <c r="AF5" s="9" t="s">
        <v>580</v>
      </c>
      <c r="AG5" s="11">
        <v>3.15</v>
      </c>
      <c r="AH5" s="9" t="s">
        <v>554</v>
      </c>
      <c r="AI5" s="9" t="s">
        <v>36</v>
      </c>
      <c r="AJ5" s="9" t="s">
        <v>37</v>
      </c>
      <c r="AK5" s="9" t="s">
        <v>38</v>
      </c>
      <c r="AO5" s="9" t="str">
        <f t="shared" si="2"/>
        <v/>
      </c>
    </row>
    <row r="6" spans="1:41" ht="16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823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834</v>
      </c>
      <c r="N6" s="9"/>
      <c r="O6" s="11"/>
      <c r="P6" s="11"/>
      <c r="Q6" s="11"/>
      <c r="R6" s="11"/>
      <c r="S6" s="11"/>
      <c r="T6" s="9"/>
      <c r="W6" s="9" t="s">
        <v>478</v>
      </c>
      <c r="Y6" s="11"/>
      <c r="AA6" s="9" t="str">
        <f t="shared" si="0"/>
        <v/>
      </c>
      <c r="AB6" s="9" t="str">
        <f t="shared" si="1"/>
        <v/>
      </c>
      <c r="AE6" s="12"/>
      <c r="AF6" s="9" t="str">
        <f>LOWER(_xlfn.CONCAT(Table2[[#This Row],[device_manufacturer]], "-",Table2[[#This Row],[device_suggested_area]]))</f>
        <v>netatmo-ada</v>
      </c>
      <c r="AG6" s="11" t="s">
        <v>732</v>
      </c>
      <c r="AH6" s="9" t="s">
        <v>734</v>
      </c>
      <c r="AI6" s="9" t="s">
        <v>730</v>
      </c>
      <c r="AJ6" s="9" t="s">
        <v>128</v>
      </c>
      <c r="AK6" s="9" t="s">
        <v>130</v>
      </c>
      <c r="AO6" s="13" t="str">
        <f t="shared" si="2"/>
        <v/>
      </c>
    </row>
    <row r="7" spans="1:41" ht="16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434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759</v>
      </c>
      <c r="O7" s="11" t="s">
        <v>477</v>
      </c>
      <c r="P7" s="11"/>
      <c r="Q7" s="11"/>
      <c r="R7" s="11"/>
      <c r="S7" s="11"/>
      <c r="T7" s="9"/>
      <c r="W7" s="9" t="s">
        <v>478</v>
      </c>
      <c r="Y7" s="11"/>
      <c r="AA7" s="9" t="str">
        <f t="shared" si="0"/>
        <v/>
      </c>
      <c r="AB7" s="9" t="str">
        <f t="shared" si="1"/>
        <v/>
      </c>
      <c r="AE7" s="12"/>
      <c r="AF7" s="9" t="str">
        <f>LOWER(_xlfn.CONCAT(Table2[[#This Row],[device_manufacturer]], "-",Table2[[#This Row],[device_suggested_area]]))</f>
        <v>netatmo-ada</v>
      </c>
      <c r="AG7" s="11" t="s">
        <v>732</v>
      </c>
      <c r="AH7" s="9" t="s">
        <v>734</v>
      </c>
      <c r="AI7" s="9" t="s">
        <v>730</v>
      </c>
      <c r="AJ7" s="9" t="s">
        <v>128</v>
      </c>
      <c r="AK7" s="9" t="s">
        <v>130</v>
      </c>
      <c r="AL7" s="9" t="s">
        <v>644</v>
      </c>
      <c r="AM7" s="14" t="s">
        <v>740</v>
      </c>
      <c r="AO7" s="9" t="str">
        <f t="shared" si="2"/>
        <v>[["mac", "70:ee:50:25:7f:50"]]</v>
      </c>
    </row>
    <row r="8" spans="1:41" ht="16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824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834</v>
      </c>
      <c r="N8" s="9"/>
      <c r="O8" s="11"/>
      <c r="P8" s="11"/>
      <c r="Q8" s="11"/>
      <c r="R8" s="11"/>
      <c r="S8" s="11"/>
      <c r="T8" s="9"/>
      <c r="W8" s="9" t="s">
        <v>478</v>
      </c>
      <c r="Y8" s="11"/>
      <c r="AA8" s="9" t="str">
        <f t="shared" si="0"/>
        <v/>
      </c>
      <c r="AB8" s="9" t="str">
        <f t="shared" si="1"/>
        <v/>
      </c>
      <c r="AE8" s="12"/>
      <c r="AF8" s="9" t="str">
        <f>LOWER(_xlfn.CONCAT(Table2[[#This Row],[device_manufacturer]], "-",Table2[[#This Row],[device_suggested_area]]))</f>
        <v>netatmo-edwin</v>
      </c>
      <c r="AG8" s="11" t="s">
        <v>732</v>
      </c>
      <c r="AH8" s="9" t="s">
        <v>734</v>
      </c>
      <c r="AI8" s="9" t="s">
        <v>730</v>
      </c>
      <c r="AJ8" s="9" t="s">
        <v>128</v>
      </c>
      <c r="AK8" s="9" t="s">
        <v>127</v>
      </c>
      <c r="AO8" s="13" t="str">
        <f t="shared" si="2"/>
        <v/>
      </c>
    </row>
    <row r="9" spans="1:41" ht="16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435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759</v>
      </c>
      <c r="O9" s="11" t="s">
        <v>477</v>
      </c>
      <c r="P9" s="11"/>
      <c r="Q9" s="11"/>
      <c r="R9" s="11"/>
      <c r="S9" s="11"/>
      <c r="T9" s="9"/>
      <c r="W9" s="9" t="s">
        <v>478</v>
      </c>
      <c r="Y9" s="11"/>
      <c r="AA9" s="9" t="str">
        <f t="shared" si="0"/>
        <v/>
      </c>
      <c r="AB9" s="9" t="str">
        <f t="shared" si="1"/>
        <v/>
      </c>
      <c r="AE9" s="12"/>
      <c r="AF9" s="9" t="str">
        <f>LOWER(_xlfn.CONCAT(Table2[[#This Row],[device_manufacturer]], "-",Table2[[#This Row],[device_suggested_area]]))</f>
        <v>netatmo-edwin</v>
      </c>
      <c r="AG9" s="11" t="s">
        <v>732</v>
      </c>
      <c r="AH9" s="9" t="s">
        <v>734</v>
      </c>
      <c r="AI9" s="9" t="s">
        <v>730</v>
      </c>
      <c r="AJ9" s="9" t="s">
        <v>128</v>
      </c>
      <c r="AK9" s="9" t="s">
        <v>127</v>
      </c>
      <c r="AL9" s="9" t="s">
        <v>644</v>
      </c>
      <c r="AM9" s="9" t="s">
        <v>739</v>
      </c>
      <c r="AO9" s="9" t="str">
        <f t="shared" si="2"/>
        <v>[["mac", "70:ee:50:25:93:90"]]</v>
      </c>
    </row>
    <row r="10" spans="1:41" ht="16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821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833</v>
      </c>
      <c r="N10" s="9"/>
      <c r="O10" s="11"/>
      <c r="P10" s="11"/>
      <c r="Q10" s="11"/>
      <c r="R10" s="11"/>
      <c r="S10" s="11"/>
      <c r="T10" s="9"/>
      <c r="W10" s="9" t="s">
        <v>478</v>
      </c>
      <c r="Y10" s="11"/>
      <c r="AA10" s="9" t="str">
        <f t="shared" si="0"/>
        <v/>
      </c>
      <c r="AB10" s="9" t="str">
        <f t="shared" si="1"/>
        <v/>
      </c>
      <c r="AE10" s="12"/>
      <c r="AF10" s="9" t="s">
        <v>817</v>
      </c>
      <c r="AG10" s="11" t="s">
        <v>733</v>
      </c>
      <c r="AH10" s="9" t="s">
        <v>734</v>
      </c>
      <c r="AI10" s="9" t="s">
        <v>731</v>
      </c>
      <c r="AJ10" s="9" t="s">
        <v>128</v>
      </c>
      <c r="AK10" s="9" t="str">
        <f t="shared" ref="AK10:AK25" si="3">G10</f>
        <v>Lounge</v>
      </c>
      <c r="AO10" s="13" t="str">
        <f t="shared" si="2"/>
        <v/>
      </c>
    </row>
    <row r="11" spans="1:41" ht="16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440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759</v>
      </c>
      <c r="O11" s="11" t="s">
        <v>477</v>
      </c>
      <c r="P11" s="11"/>
      <c r="Q11" s="11"/>
      <c r="R11" s="11"/>
      <c r="S11" s="11"/>
      <c r="T11" s="9"/>
      <c r="W11" s="9" t="s">
        <v>478</v>
      </c>
      <c r="Y11" s="11"/>
      <c r="AA11" s="9" t="str">
        <f t="shared" si="0"/>
        <v/>
      </c>
      <c r="AB11" s="9" t="str">
        <f t="shared" si="1"/>
        <v/>
      </c>
      <c r="AE11" s="12"/>
      <c r="AF11" s="9" t="s">
        <v>817</v>
      </c>
      <c r="AG11" s="11" t="s">
        <v>733</v>
      </c>
      <c r="AH11" s="9" t="s">
        <v>734</v>
      </c>
      <c r="AI11" s="9" t="s">
        <v>731</v>
      </c>
      <c r="AJ11" s="9" t="s">
        <v>128</v>
      </c>
      <c r="AK11" s="9" t="str">
        <f t="shared" si="3"/>
        <v>Lounge</v>
      </c>
      <c r="AO11" s="9" t="str">
        <f t="shared" si="2"/>
        <v/>
      </c>
    </row>
    <row r="12" spans="1:41" ht="16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825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833</v>
      </c>
      <c r="N12" s="9"/>
      <c r="O12" s="11"/>
      <c r="P12" s="11"/>
      <c r="Q12" s="11"/>
      <c r="R12" s="11"/>
      <c r="S12" s="11"/>
      <c r="T12" s="9"/>
      <c r="W12" s="9" t="s">
        <v>478</v>
      </c>
      <c r="Y12" s="11"/>
      <c r="AA12" s="9" t="str">
        <f t="shared" si="0"/>
        <v/>
      </c>
      <c r="AB12" s="9" t="str">
        <f t="shared" si="1"/>
        <v/>
      </c>
      <c r="AE12" s="12"/>
      <c r="AF12" s="9" t="str">
        <f>LOWER(_xlfn.CONCAT(Table2[[#This Row],[device_manufacturer]], "-",Table2[[#This Row],[device_suggested_area]]))</f>
        <v>netatmo-parents</v>
      </c>
      <c r="AG12" s="11" t="s">
        <v>732</v>
      </c>
      <c r="AH12" s="9" t="s">
        <v>734</v>
      </c>
      <c r="AI12" s="9" t="s">
        <v>730</v>
      </c>
      <c r="AJ12" s="9" t="s">
        <v>128</v>
      </c>
      <c r="AK12" s="9" t="str">
        <f t="shared" si="3"/>
        <v>Parents</v>
      </c>
      <c r="AO12" s="13" t="str">
        <f t="shared" si="2"/>
        <v/>
      </c>
    </row>
    <row r="13" spans="1:41" ht="16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436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759</v>
      </c>
      <c r="O13" s="11" t="s">
        <v>477</v>
      </c>
      <c r="P13" s="11"/>
      <c r="Q13" s="11"/>
      <c r="R13" s="11"/>
      <c r="S13" s="11"/>
      <c r="T13" s="9"/>
      <c r="W13" s="9" t="s">
        <v>478</v>
      </c>
      <c r="Y13" s="11"/>
      <c r="AA13" s="9" t="str">
        <f t="shared" si="0"/>
        <v/>
      </c>
      <c r="AB13" s="9" t="str">
        <f t="shared" si="1"/>
        <v/>
      </c>
      <c r="AE13" s="12"/>
      <c r="AF13" s="9" t="str">
        <f>LOWER(_xlfn.CONCAT(Table2[[#This Row],[device_manufacturer]], "-",Table2[[#This Row],[device_suggested_area]]))</f>
        <v>netatmo-parents</v>
      </c>
      <c r="AG13" s="11" t="s">
        <v>732</v>
      </c>
      <c r="AH13" s="9" t="s">
        <v>734</v>
      </c>
      <c r="AI13" s="9" t="s">
        <v>730</v>
      </c>
      <c r="AJ13" s="9" t="s">
        <v>128</v>
      </c>
      <c r="AK13" s="9" t="str">
        <f t="shared" si="3"/>
        <v>Parents</v>
      </c>
      <c r="AL13" s="9" t="s">
        <v>644</v>
      </c>
      <c r="AM13" s="9" t="s">
        <v>735</v>
      </c>
      <c r="AO13" s="9" t="str">
        <f t="shared" si="2"/>
        <v>[["mac", "70:ee:50:25:9c:68"]]</v>
      </c>
    </row>
    <row r="14" spans="1:41" ht="16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826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833</v>
      </c>
      <c r="N14" s="9"/>
      <c r="O14" s="11"/>
      <c r="P14" s="11"/>
      <c r="Q14" s="11"/>
      <c r="R14" s="11"/>
      <c r="S14" s="11"/>
      <c r="T14" s="9"/>
      <c r="W14" s="9" t="s">
        <v>478</v>
      </c>
      <c r="Y14" s="11"/>
      <c r="AA14" s="9" t="str">
        <f t="shared" si="0"/>
        <v/>
      </c>
      <c r="AB14" s="9" t="str">
        <f t="shared" si="1"/>
        <v/>
      </c>
      <c r="AE14" s="12"/>
      <c r="AF14" s="9" t="str">
        <f>LOWER(_xlfn.CONCAT(Table2[[#This Row],[device_manufacturer]], "-",Table2[[#This Row],[device_suggested_area]]))</f>
        <v>netatmo-office</v>
      </c>
      <c r="AG14" s="11" t="s">
        <v>733</v>
      </c>
      <c r="AH14" s="9" t="s">
        <v>734</v>
      </c>
      <c r="AI14" s="9" t="s">
        <v>731</v>
      </c>
      <c r="AJ14" s="9" t="s">
        <v>128</v>
      </c>
      <c r="AK14" s="9" t="str">
        <f t="shared" si="3"/>
        <v>Office</v>
      </c>
      <c r="AO14" s="13" t="str">
        <f t="shared" si="2"/>
        <v/>
      </c>
    </row>
    <row r="15" spans="1:41" ht="16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437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759</v>
      </c>
      <c r="O15" s="11" t="s">
        <v>477</v>
      </c>
      <c r="P15" s="11"/>
      <c r="Q15" s="11"/>
      <c r="R15" s="11"/>
      <c r="S15" s="11"/>
      <c r="T15" s="9"/>
      <c r="W15" s="9" t="s">
        <v>478</v>
      </c>
      <c r="Y15" s="11"/>
      <c r="AA15" s="9" t="str">
        <f t="shared" si="0"/>
        <v/>
      </c>
      <c r="AB15" s="9" t="str">
        <f t="shared" si="1"/>
        <v/>
      </c>
      <c r="AE15" s="12"/>
      <c r="AF15" s="9" t="str">
        <f>LOWER(_xlfn.CONCAT(Table2[[#This Row],[device_manufacturer]], "-",Table2[[#This Row],[device_suggested_area]]))</f>
        <v>netatmo-office</v>
      </c>
      <c r="AG15" s="11" t="s">
        <v>733</v>
      </c>
      <c r="AH15" s="9" t="s">
        <v>734</v>
      </c>
      <c r="AI15" s="9" t="s">
        <v>731</v>
      </c>
      <c r="AJ15" s="9" t="s">
        <v>128</v>
      </c>
      <c r="AK15" s="9" t="str">
        <f t="shared" si="3"/>
        <v>Office</v>
      </c>
      <c r="AL15" s="9" t="s">
        <v>644</v>
      </c>
      <c r="AM15" s="9" t="s">
        <v>736</v>
      </c>
      <c r="AO15" s="9" t="str">
        <f t="shared" si="2"/>
        <v>[["mac", "70:ee:50:2b:6a:2c"]]</v>
      </c>
    </row>
    <row r="16" spans="1:41" ht="16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827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833</v>
      </c>
      <c r="N16" s="9"/>
      <c r="O16" s="11"/>
      <c r="P16" s="11"/>
      <c r="Q16" s="11"/>
      <c r="R16" s="11"/>
      <c r="S16" s="11"/>
      <c r="T16" s="9"/>
      <c r="W16" s="9" t="s">
        <v>478</v>
      </c>
      <c r="Y16" s="11"/>
      <c r="AA16" s="9" t="str">
        <f t="shared" si="0"/>
        <v/>
      </c>
      <c r="AB16" s="9" t="str">
        <f t="shared" si="1"/>
        <v/>
      </c>
      <c r="AE16" s="12"/>
      <c r="AF16" s="9" t="str">
        <f>LOWER(_xlfn.CONCAT(Table2[[#This Row],[device_manufacturer]], "-",Table2[[#This Row],[device_suggested_area]]))</f>
        <v>netatmo-kitchen</v>
      </c>
      <c r="AG16" s="11" t="s">
        <v>733</v>
      </c>
      <c r="AH16" s="9" t="s">
        <v>734</v>
      </c>
      <c r="AI16" s="9" t="s">
        <v>731</v>
      </c>
      <c r="AJ16" s="9" t="s">
        <v>128</v>
      </c>
      <c r="AK16" s="9" t="str">
        <f t="shared" si="3"/>
        <v>Kitchen</v>
      </c>
      <c r="AO16" s="13" t="str">
        <f t="shared" si="2"/>
        <v/>
      </c>
    </row>
    <row r="17" spans="1:41" ht="16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438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759</v>
      </c>
      <c r="O17" s="11" t="s">
        <v>477</v>
      </c>
      <c r="P17" s="11"/>
      <c r="Q17" s="11"/>
      <c r="R17" s="11"/>
      <c r="S17" s="11"/>
      <c r="T17" s="9"/>
      <c r="W17" s="9" t="s">
        <v>478</v>
      </c>
      <c r="Y17" s="11"/>
      <c r="AA17" s="9" t="str">
        <f t="shared" si="0"/>
        <v/>
      </c>
      <c r="AB17" s="9" t="str">
        <f t="shared" si="1"/>
        <v/>
      </c>
      <c r="AE17" s="12"/>
      <c r="AF17" s="9" t="str">
        <f>LOWER(_xlfn.CONCAT(Table2[[#This Row],[device_manufacturer]], "-",Table2[[#This Row],[device_suggested_area]]))</f>
        <v>netatmo-kitchen</v>
      </c>
      <c r="AG17" s="11" t="s">
        <v>733</v>
      </c>
      <c r="AH17" s="9" t="s">
        <v>734</v>
      </c>
      <c r="AI17" s="9" t="s">
        <v>731</v>
      </c>
      <c r="AJ17" s="9" t="s">
        <v>128</v>
      </c>
      <c r="AK17" s="9" t="str">
        <f t="shared" si="3"/>
        <v>Kitchen</v>
      </c>
      <c r="AL17" s="9" t="s">
        <v>644</v>
      </c>
      <c r="AM17" s="9" t="s">
        <v>738</v>
      </c>
      <c r="AO17" s="9" t="str">
        <f t="shared" si="2"/>
        <v>[["mac", "70:ee:50:2c:8d:28"]]</v>
      </c>
    </row>
    <row r="18" spans="1:41" ht="16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828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833</v>
      </c>
      <c r="N18" s="9"/>
      <c r="O18" s="11"/>
      <c r="P18" s="11"/>
      <c r="Q18" s="11"/>
      <c r="R18" s="11"/>
      <c r="S18" s="11"/>
      <c r="T18" s="9"/>
      <c r="W18" s="9" t="s">
        <v>478</v>
      </c>
      <c r="Y18" s="11"/>
      <c r="AA18" s="9" t="str">
        <f t="shared" si="0"/>
        <v/>
      </c>
      <c r="AB18" s="9" t="str">
        <f t="shared" si="1"/>
        <v/>
      </c>
      <c r="AE18" s="12"/>
      <c r="AF18" s="9" t="s">
        <v>818</v>
      </c>
      <c r="AG18" s="11" t="s">
        <v>733</v>
      </c>
      <c r="AH18" s="9" t="s">
        <v>734</v>
      </c>
      <c r="AI18" s="9" t="s">
        <v>731</v>
      </c>
      <c r="AJ18" s="9" t="s">
        <v>128</v>
      </c>
      <c r="AK18" s="9" t="str">
        <f t="shared" si="3"/>
        <v>Pantry</v>
      </c>
      <c r="AO18" s="13" t="str">
        <f t="shared" si="2"/>
        <v/>
      </c>
    </row>
    <row r="19" spans="1:41" ht="16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439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759</v>
      </c>
      <c r="O19" s="11" t="s">
        <v>477</v>
      </c>
      <c r="P19" s="11"/>
      <c r="Q19" s="11"/>
      <c r="R19" s="11"/>
      <c r="S19" s="11"/>
      <c r="T19" s="9"/>
      <c r="W19" s="9" t="s">
        <v>478</v>
      </c>
      <c r="Y19" s="11"/>
      <c r="AA19" s="9" t="str">
        <f t="shared" si="0"/>
        <v/>
      </c>
      <c r="AB19" s="9" t="str">
        <f t="shared" si="1"/>
        <v/>
      </c>
      <c r="AE19" s="12"/>
      <c r="AF19" s="9" t="s">
        <v>818</v>
      </c>
      <c r="AG19" s="11" t="s">
        <v>733</v>
      </c>
      <c r="AH19" s="9" t="s">
        <v>734</v>
      </c>
      <c r="AI19" s="9" t="s">
        <v>731</v>
      </c>
      <c r="AJ19" s="9" t="s">
        <v>128</v>
      </c>
      <c r="AK19" s="9" t="str">
        <f t="shared" si="3"/>
        <v>Pantry</v>
      </c>
      <c r="AO19" s="9" t="str">
        <f t="shared" si="2"/>
        <v/>
      </c>
    </row>
    <row r="20" spans="1:41" ht="16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829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833</v>
      </c>
      <c r="N20" s="9"/>
      <c r="O20" s="11"/>
      <c r="P20" s="11"/>
      <c r="Q20" s="11"/>
      <c r="R20" s="11"/>
      <c r="S20" s="11"/>
      <c r="T20" s="9"/>
      <c r="W20" s="9" t="s">
        <v>478</v>
      </c>
      <c r="Y20" s="11"/>
      <c r="AA20" s="9" t="str">
        <f t="shared" si="0"/>
        <v/>
      </c>
      <c r="AB20" s="9" t="str">
        <f t="shared" si="1"/>
        <v/>
      </c>
      <c r="AE20" s="12"/>
      <c r="AF20" s="9" t="s">
        <v>819</v>
      </c>
      <c r="AG20" s="11" t="s">
        <v>733</v>
      </c>
      <c r="AH20" s="9" t="s">
        <v>734</v>
      </c>
      <c r="AI20" s="9" t="s">
        <v>731</v>
      </c>
      <c r="AJ20" s="9" t="s">
        <v>128</v>
      </c>
      <c r="AK20" s="9" t="str">
        <f t="shared" si="3"/>
        <v>Dining</v>
      </c>
      <c r="AO20" s="13" t="str">
        <f t="shared" si="2"/>
        <v/>
      </c>
    </row>
    <row r="21" spans="1:41" ht="16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441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759</v>
      </c>
      <c r="O21" s="11" t="s">
        <v>477</v>
      </c>
      <c r="P21" s="11"/>
      <c r="Q21" s="11"/>
      <c r="R21" s="11"/>
      <c r="S21" s="11"/>
      <c r="T21" s="9"/>
      <c r="W21" s="9" t="s">
        <v>478</v>
      </c>
      <c r="Y21" s="11"/>
      <c r="AA21" s="9" t="str">
        <f t="shared" si="0"/>
        <v/>
      </c>
      <c r="AB21" s="9" t="str">
        <f t="shared" si="1"/>
        <v/>
      </c>
      <c r="AE21" s="12"/>
      <c r="AF21" s="9" t="s">
        <v>819</v>
      </c>
      <c r="AG21" s="11" t="s">
        <v>733</v>
      </c>
      <c r="AH21" s="9" t="s">
        <v>734</v>
      </c>
      <c r="AI21" s="9" t="s">
        <v>731</v>
      </c>
      <c r="AJ21" s="9" t="s">
        <v>128</v>
      </c>
      <c r="AK21" s="9" t="str">
        <f t="shared" si="3"/>
        <v>Dining</v>
      </c>
      <c r="AO21" s="9" t="str">
        <f t="shared" si="2"/>
        <v/>
      </c>
    </row>
    <row r="22" spans="1:41" ht="16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830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833</v>
      </c>
      <c r="N22" s="9"/>
      <c r="O22" s="11"/>
      <c r="P22" s="11"/>
      <c r="Q22" s="11"/>
      <c r="R22" s="11"/>
      <c r="S22" s="11"/>
      <c r="T22" s="9"/>
      <c r="W22" s="9" t="s">
        <v>478</v>
      </c>
      <c r="Y22" s="11"/>
      <c r="AA22" s="9" t="str">
        <f t="shared" si="0"/>
        <v/>
      </c>
      <c r="AB22" s="9" t="str">
        <f t="shared" si="1"/>
        <v/>
      </c>
      <c r="AE22" s="12"/>
      <c r="AF22" s="9" t="str">
        <f>LOWER(_xlfn.CONCAT(Table2[[#This Row],[device_manufacturer]], "-",Table2[[#This Row],[device_suggested_area]]))</f>
        <v>netatmo-laundry</v>
      </c>
      <c r="AG22" s="11" t="s">
        <v>732</v>
      </c>
      <c r="AH22" s="9" t="s">
        <v>734</v>
      </c>
      <c r="AI22" s="9" t="s">
        <v>730</v>
      </c>
      <c r="AJ22" s="9" t="s">
        <v>128</v>
      </c>
      <c r="AK22" s="9" t="str">
        <f t="shared" si="3"/>
        <v>Laundry</v>
      </c>
      <c r="AO22" s="13" t="str">
        <f t="shared" si="2"/>
        <v/>
      </c>
    </row>
    <row r="23" spans="1:41" ht="16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442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759</v>
      </c>
      <c r="O23" s="11" t="s">
        <v>477</v>
      </c>
      <c r="P23" s="11"/>
      <c r="Q23" s="11"/>
      <c r="R23" s="11"/>
      <c r="S23" s="11"/>
      <c r="T23" s="9"/>
      <c r="W23" s="9" t="s">
        <v>478</v>
      </c>
      <c r="Y23" s="11"/>
      <c r="AA23" s="9" t="str">
        <f t="shared" si="0"/>
        <v/>
      </c>
      <c r="AB23" s="9" t="str">
        <f t="shared" si="1"/>
        <v/>
      </c>
      <c r="AE23" s="12"/>
      <c r="AF23" s="9" t="str">
        <f>LOWER(_xlfn.CONCAT(Table2[[#This Row],[device_manufacturer]], "-",Table2[[#This Row],[device_suggested_area]]))</f>
        <v>netatmo-laundry</v>
      </c>
      <c r="AG23" s="11" t="s">
        <v>732</v>
      </c>
      <c r="AH23" s="9" t="s">
        <v>734</v>
      </c>
      <c r="AI23" s="9" t="s">
        <v>730</v>
      </c>
      <c r="AJ23" s="9" t="s">
        <v>128</v>
      </c>
      <c r="AK23" s="9" t="str">
        <f t="shared" si="3"/>
        <v>Laundry</v>
      </c>
      <c r="AL23" s="9" t="s">
        <v>644</v>
      </c>
      <c r="AM23" s="14" t="s">
        <v>737</v>
      </c>
      <c r="AO23" s="9" t="str">
        <f t="shared" si="2"/>
        <v>[["mac", "70:ee:50:25:9d:90"]]</v>
      </c>
    </row>
    <row r="24" spans="1:41" ht="16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831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833</v>
      </c>
      <c r="N24" s="9"/>
      <c r="O24" s="11"/>
      <c r="P24" s="11"/>
      <c r="Q24" s="11"/>
      <c r="R24" s="11"/>
      <c r="S24" s="11"/>
      <c r="T24" s="9"/>
      <c r="W24" s="9" t="s">
        <v>478</v>
      </c>
      <c r="Y24" s="11"/>
      <c r="AA24" s="9" t="str">
        <f t="shared" si="0"/>
        <v/>
      </c>
      <c r="AB24" s="9" t="str">
        <f t="shared" si="1"/>
        <v/>
      </c>
      <c r="AE24" s="12"/>
      <c r="AF24" s="9" t="s">
        <v>820</v>
      </c>
      <c r="AG24" s="11" t="s">
        <v>733</v>
      </c>
      <c r="AH24" s="9" t="s">
        <v>734</v>
      </c>
      <c r="AI24" s="9" t="s">
        <v>731</v>
      </c>
      <c r="AJ24" s="9" t="s">
        <v>128</v>
      </c>
      <c r="AK24" s="9" t="str">
        <f t="shared" si="3"/>
        <v>Basement</v>
      </c>
      <c r="AO24" s="13" t="str">
        <f t="shared" si="2"/>
        <v/>
      </c>
    </row>
    <row r="25" spans="1:41" ht="16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443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759</v>
      </c>
      <c r="O25" s="11" t="s">
        <v>477</v>
      </c>
      <c r="P25" s="11"/>
      <c r="Q25" s="11"/>
      <c r="R25" s="11"/>
      <c r="S25" s="11"/>
      <c r="T25" s="9"/>
      <c r="W25" s="9" t="s">
        <v>478</v>
      </c>
      <c r="Y25" s="11"/>
      <c r="AA25" s="9" t="str">
        <f t="shared" si="0"/>
        <v/>
      </c>
      <c r="AB25" s="9" t="str">
        <f t="shared" si="1"/>
        <v/>
      </c>
      <c r="AE25" s="12"/>
      <c r="AF25" s="9" t="s">
        <v>820</v>
      </c>
      <c r="AG25" s="11" t="s">
        <v>733</v>
      </c>
      <c r="AH25" s="9" t="s">
        <v>734</v>
      </c>
      <c r="AI25" s="9" t="s">
        <v>731</v>
      </c>
      <c r="AJ25" s="9" t="s">
        <v>128</v>
      </c>
      <c r="AK25" s="9" t="str">
        <f t="shared" si="3"/>
        <v>Basement</v>
      </c>
      <c r="AO25" s="9" t="str">
        <f t="shared" si="2"/>
        <v/>
      </c>
    </row>
    <row r="26" spans="1:41" ht="16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832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833</v>
      </c>
      <c r="N26" s="9"/>
      <c r="O26" s="11"/>
      <c r="P26" s="11"/>
      <c r="Q26" s="11"/>
      <c r="R26" s="11"/>
      <c r="S26" s="11"/>
      <c r="T26" s="9"/>
      <c r="U26" s="9" t="s">
        <v>88</v>
      </c>
      <c r="V26" s="9" t="s">
        <v>89</v>
      </c>
      <c r="W26" s="9" t="s">
        <v>478</v>
      </c>
      <c r="Y26" s="11"/>
      <c r="AA26" s="9" t="str">
        <f t="shared" si="0"/>
        <v/>
      </c>
      <c r="AB26" s="9" t="str">
        <f t="shared" si="1"/>
        <v/>
      </c>
      <c r="AE26" s="12" t="s">
        <v>194</v>
      </c>
      <c r="AF26" s="9" t="s">
        <v>580</v>
      </c>
      <c r="AG26" s="11">
        <v>3.15</v>
      </c>
      <c r="AH26" s="9" t="s">
        <v>554</v>
      </c>
      <c r="AI26" s="9" t="s">
        <v>36</v>
      </c>
      <c r="AJ26" s="9" t="s">
        <v>37</v>
      </c>
      <c r="AK26" s="9" t="s">
        <v>28</v>
      </c>
      <c r="AO26" s="13" t="str">
        <f t="shared" si="2"/>
        <v/>
      </c>
    </row>
    <row r="27" spans="1:41" ht="16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444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477</v>
      </c>
      <c r="P27" s="11"/>
      <c r="Q27" s="11"/>
      <c r="R27" s="11"/>
      <c r="S27" s="11"/>
      <c r="T27" s="9" t="s">
        <v>31</v>
      </c>
      <c r="U27" s="9" t="s">
        <v>88</v>
      </c>
      <c r="V27" s="9" t="s">
        <v>89</v>
      </c>
      <c r="W27" s="9" t="s">
        <v>478</v>
      </c>
      <c r="X27" s="9">
        <v>300</v>
      </c>
      <c r="Y27" s="11" t="s">
        <v>34</v>
      </c>
      <c r="Z27" s="9" t="s">
        <v>178</v>
      </c>
      <c r="AA27" s="9" t="str">
        <f t="shared" si="0"/>
        <v>haas/entity/sensor/weewx/compensation_sensor_rack_temperature/config</v>
      </c>
      <c r="AB27" s="9" t="str">
        <f t="shared" si="1"/>
        <v>weewx/compensation_sensor_rack_temperature</v>
      </c>
      <c r="AC27" s="9" t="s">
        <v>397</v>
      </c>
      <c r="AD27" s="9">
        <v>1</v>
      </c>
      <c r="AE27" s="12" t="s">
        <v>194</v>
      </c>
      <c r="AF27" s="9" t="s">
        <v>580</v>
      </c>
      <c r="AG27" s="11">
        <v>3.15</v>
      </c>
      <c r="AH27" s="9" t="s">
        <v>554</v>
      </c>
      <c r="AI27" s="9" t="s">
        <v>36</v>
      </c>
      <c r="AJ27" s="9" t="s">
        <v>37</v>
      </c>
      <c r="AK27" s="9" t="s">
        <v>28</v>
      </c>
      <c r="AO27" s="9" t="str">
        <f t="shared" si="2"/>
        <v/>
      </c>
    </row>
    <row r="28" spans="1:41" ht="16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445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477</v>
      </c>
      <c r="P28" s="11"/>
      <c r="Q28" s="11"/>
      <c r="R28" s="11"/>
      <c r="S28" s="11"/>
      <c r="T28" s="9" t="s">
        <v>31</v>
      </c>
      <c r="U28" s="9" t="s">
        <v>88</v>
      </c>
      <c r="V28" s="9" t="s">
        <v>89</v>
      </c>
      <c r="W28" s="9" t="s">
        <v>478</v>
      </c>
      <c r="X28" s="9">
        <v>300</v>
      </c>
      <c r="Y28" s="11" t="s">
        <v>34</v>
      </c>
      <c r="Z28" s="9" t="s">
        <v>93</v>
      </c>
      <c r="AA28" s="9" t="str">
        <f t="shared" si="0"/>
        <v>haas/entity/sensor/weewx/compensation_sensor_roof_apparent_temperature/config</v>
      </c>
      <c r="AB28" s="9" t="str">
        <f t="shared" si="1"/>
        <v>weewx/compensation_sensor_roof_apparent_temperature</v>
      </c>
      <c r="AC28" s="9" t="s">
        <v>397</v>
      </c>
      <c r="AD28" s="9">
        <v>1</v>
      </c>
      <c r="AE28" s="12" t="s">
        <v>194</v>
      </c>
      <c r="AF28" s="9" t="s">
        <v>580</v>
      </c>
      <c r="AG28" s="11">
        <v>3.15</v>
      </c>
      <c r="AH28" s="9" t="s">
        <v>554</v>
      </c>
      <c r="AI28" s="9" t="s">
        <v>36</v>
      </c>
      <c r="AJ28" s="9" t="s">
        <v>37</v>
      </c>
      <c r="AK28" s="9" t="s">
        <v>38</v>
      </c>
      <c r="AO28" s="9" t="str">
        <f t="shared" si="2"/>
        <v/>
      </c>
    </row>
    <row r="29" spans="1:41" ht="16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446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477</v>
      </c>
      <c r="P29" s="11"/>
      <c r="Q29" s="11"/>
      <c r="R29" s="11"/>
      <c r="S29" s="11"/>
      <c r="T29" s="9" t="s">
        <v>31</v>
      </c>
      <c r="U29" s="9" t="s">
        <v>88</v>
      </c>
      <c r="V29" s="9" t="s">
        <v>89</v>
      </c>
      <c r="W29" s="9" t="s">
        <v>478</v>
      </c>
      <c r="X29" s="9">
        <v>300</v>
      </c>
      <c r="Y29" s="11" t="s">
        <v>34</v>
      </c>
      <c r="Z29" s="9" t="s">
        <v>95</v>
      </c>
      <c r="AA29" s="9" t="str">
        <f t="shared" si="0"/>
        <v>haas/entity/sensor/weewx/compensation_sensor_roof_dew_point/config</v>
      </c>
      <c r="AB29" s="9" t="str">
        <f t="shared" si="1"/>
        <v>weewx/compensation_sensor_roof_dew_point</v>
      </c>
      <c r="AC29" s="9" t="s">
        <v>397</v>
      </c>
      <c r="AD29" s="9">
        <v>1</v>
      </c>
      <c r="AE29" s="12" t="s">
        <v>194</v>
      </c>
      <c r="AF29" s="9" t="s">
        <v>580</v>
      </c>
      <c r="AG29" s="11">
        <v>3.15</v>
      </c>
      <c r="AH29" s="9" t="s">
        <v>554</v>
      </c>
      <c r="AI29" s="9" t="s">
        <v>36</v>
      </c>
      <c r="AJ29" s="9" t="s">
        <v>37</v>
      </c>
      <c r="AK29" s="9" t="s">
        <v>38</v>
      </c>
      <c r="AO29" s="9" t="str">
        <f t="shared" si="2"/>
        <v/>
      </c>
    </row>
    <row r="30" spans="1:41" ht="16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447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477</v>
      </c>
      <c r="P30" s="11"/>
      <c r="Q30" s="11"/>
      <c r="R30" s="11"/>
      <c r="S30" s="11"/>
      <c r="T30" s="9" t="s">
        <v>31</v>
      </c>
      <c r="U30" s="9" t="s">
        <v>88</v>
      </c>
      <c r="V30" s="9" t="s">
        <v>89</v>
      </c>
      <c r="W30" s="9" t="s">
        <v>478</v>
      </c>
      <c r="X30" s="9">
        <v>300</v>
      </c>
      <c r="Y30" s="11" t="s">
        <v>34</v>
      </c>
      <c r="Z30" s="9" t="s">
        <v>97</v>
      </c>
      <c r="AA30" s="9" t="str">
        <f t="shared" si="0"/>
        <v>haas/entity/sensor/weewx/compensation_sensor_roof_heat_index/config</v>
      </c>
      <c r="AB30" s="9" t="str">
        <f t="shared" si="1"/>
        <v>weewx/compensation_sensor_roof_heat_index</v>
      </c>
      <c r="AC30" s="9" t="s">
        <v>397</v>
      </c>
      <c r="AD30" s="9">
        <v>1</v>
      </c>
      <c r="AE30" s="12" t="s">
        <v>194</v>
      </c>
      <c r="AF30" s="9" t="s">
        <v>580</v>
      </c>
      <c r="AG30" s="11">
        <v>3.15</v>
      </c>
      <c r="AH30" s="9" t="s">
        <v>554</v>
      </c>
      <c r="AI30" s="9" t="s">
        <v>36</v>
      </c>
      <c r="AJ30" s="9" t="s">
        <v>37</v>
      </c>
      <c r="AK30" s="9" t="s">
        <v>38</v>
      </c>
      <c r="AO30" s="9" t="str">
        <f t="shared" si="2"/>
        <v/>
      </c>
    </row>
    <row r="31" spans="1:41" ht="16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448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477</v>
      </c>
      <c r="P31" s="11"/>
      <c r="Q31" s="11"/>
      <c r="R31" s="11"/>
      <c r="S31" s="11"/>
      <c r="T31" s="9" t="s">
        <v>31</v>
      </c>
      <c r="U31" s="9" t="s">
        <v>88</v>
      </c>
      <c r="V31" s="9" t="s">
        <v>89</v>
      </c>
      <c r="W31" s="9" t="s">
        <v>478</v>
      </c>
      <c r="X31" s="9">
        <v>300</v>
      </c>
      <c r="Y31" s="11" t="s">
        <v>34</v>
      </c>
      <c r="Z31" s="9" t="s">
        <v>99</v>
      </c>
      <c r="AA31" s="9" t="str">
        <f t="shared" si="0"/>
        <v>haas/entity/sensor/weewx/compensation_sensor_roof_humidity_index/config</v>
      </c>
      <c r="AB31" s="9" t="str">
        <f t="shared" si="1"/>
        <v>weewx/compensation_sensor_roof_humidity_index</v>
      </c>
      <c r="AC31" s="9" t="s">
        <v>397</v>
      </c>
      <c r="AD31" s="9">
        <v>1</v>
      </c>
      <c r="AE31" s="12" t="s">
        <v>194</v>
      </c>
      <c r="AF31" s="9" t="s">
        <v>580</v>
      </c>
      <c r="AG31" s="11">
        <v>3.15</v>
      </c>
      <c r="AH31" s="9" t="s">
        <v>554</v>
      </c>
      <c r="AI31" s="9" t="s">
        <v>36</v>
      </c>
      <c r="AJ31" s="9" t="s">
        <v>37</v>
      </c>
      <c r="AK31" s="9" t="s">
        <v>38</v>
      </c>
      <c r="AO31" s="9" t="str">
        <f t="shared" si="2"/>
        <v/>
      </c>
    </row>
    <row r="32" spans="1:41" ht="16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449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477</v>
      </c>
      <c r="P32" s="11"/>
      <c r="Q32" s="11"/>
      <c r="R32" s="11"/>
      <c r="S32" s="11"/>
      <c r="T32" s="9" t="s">
        <v>31</v>
      </c>
      <c r="U32" s="9" t="s">
        <v>88</v>
      </c>
      <c r="V32" s="9" t="s">
        <v>89</v>
      </c>
      <c r="W32" s="9" t="s">
        <v>478</v>
      </c>
      <c r="X32" s="9">
        <v>300</v>
      </c>
      <c r="Y32" s="11" t="s">
        <v>34</v>
      </c>
      <c r="Z32" s="9" t="s">
        <v>101</v>
      </c>
      <c r="AA32" s="9" t="str">
        <f t="shared" si="0"/>
        <v>haas/entity/sensor/weewx/compensation_sensor_rack_dew_point/config</v>
      </c>
      <c r="AB32" s="9" t="str">
        <f t="shared" si="1"/>
        <v>weewx/compensation_sensor_rack_dew_point</v>
      </c>
      <c r="AC32" s="9" t="s">
        <v>397</v>
      </c>
      <c r="AD32" s="9">
        <v>1</v>
      </c>
      <c r="AE32" s="12" t="s">
        <v>194</v>
      </c>
      <c r="AF32" s="9" t="s">
        <v>580</v>
      </c>
      <c r="AG32" s="11">
        <v>3.15</v>
      </c>
      <c r="AH32" s="9" t="s">
        <v>554</v>
      </c>
      <c r="AI32" s="9" t="s">
        <v>36</v>
      </c>
      <c r="AJ32" s="9" t="s">
        <v>37</v>
      </c>
      <c r="AK32" s="9" t="s">
        <v>28</v>
      </c>
      <c r="AO32" s="9" t="str">
        <f t="shared" si="2"/>
        <v/>
      </c>
    </row>
    <row r="33" spans="1:41" ht="16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450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477</v>
      </c>
      <c r="P33" s="11"/>
      <c r="Q33" s="11"/>
      <c r="R33" s="11"/>
      <c r="S33" s="11"/>
      <c r="T33" s="9" t="s">
        <v>31</v>
      </c>
      <c r="U33" s="9" t="s">
        <v>88</v>
      </c>
      <c r="V33" s="9" t="s">
        <v>89</v>
      </c>
      <c r="W33" s="9" t="s">
        <v>478</v>
      </c>
      <c r="X33" s="9">
        <v>300</v>
      </c>
      <c r="Y33" s="11" t="s">
        <v>34</v>
      </c>
      <c r="Z33" s="9" t="s">
        <v>103</v>
      </c>
      <c r="AA33" s="9" t="str">
        <f t="shared" si="0"/>
        <v>haas/entity/sensor/weewx/compensation_sensor_roof_wind_chill_temperature/config</v>
      </c>
      <c r="AB33" s="9" t="str">
        <f t="shared" si="1"/>
        <v>weewx/compensation_sensor_roof_wind_chill_temperature</v>
      </c>
      <c r="AC33" s="9" t="s">
        <v>397</v>
      </c>
      <c r="AD33" s="9">
        <v>1</v>
      </c>
      <c r="AE33" s="12" t="s">
        <v>194</v>
      </c>
      <c r="AF33" s="9" t="s">
        <v>580</v>
      </c>
      <c r="AG33" s="11">
        <v>3.15</v>
      </c>
      <c r="AH33" s="9" t="s">
        <v>554</v>
      </c>
      <c r="AI33" s="9" t="s">
        <v>36</v>
      </c>
      <c r="AJ33" s="9" t="s">
        <v>37</v>
      </c>
      <c r="AK33" s="9" t="s">
        <v>38</v>
      </c>
      <c r="AO33" s="9" t="str">
        <f t="shared" si="2"/>
        <v/>
      </c>
    </row>
    <row r="34" spans="1:41" ht="16" customHeight="1" x14ac:dyDescent="0.2">
      <c r="A34" s="8">
        <v>1030</v>
      </c>
      <c r="B34" s="9" t="s">
        <v>26</v>
      </c>
      <c r="C34" s="9" t="s">
        <v>763</v>
      </c>
      <c r="D34" s="9" t="s">
        <v>505</v>
      </c>
      <c r="E34" s="9" t="s">
        <v>504</v>
      </c>
      <c r="F34" s="9" t="str">
        <f>IF(ISBLANK(E34), "", Table2[[#This Row],[unique_id]])</f>
        <v>column_break</v>
      </c>
      <c r="G34" s="9" t="s">
        <v>501</v>
      </c>
      <c r="H34" s="9" t="s">
        <v>87</v>
      </c>
      <c r="I34" s="9" t="s">
        <v>30</v>
      </c>
      <c r="L34" s="9" t="s">
        <v>502</v>
      </c>
      <c r="M34" s="9" t="s">
        <v>503</v>
      </c>
      <c r="N34" s="9"/>
      <c r="O34" s="11"/>
      <c r="P34" s="11"/>
      <c r="Q34" s="11"/>
      <c r="R34" s="11"/>
      <c r="S34" s="11"/>
      <c r="T34" s="9"/>
      <c r="Y34" s="11"/>
      <c r="AB34" s="9" t="str">
        <f t="shared" si="1"/>
        <v/>
      </c>
      <c r="AE34" s="12"/>
      <c r="AO34" s="9" t="str">
        <f t="shared" si="2"/>
        <v/>
      </c>
    </row>
    <row r="35" spans="1:41" ht="16" customHeight="1" x14ac:dyDescent="0.2">
      <c r="A35" s="9">
        <v>1040</v>
      </c>
      <c r="B35" s="9" t="s">
        <v>26</v>
      </c>
      <c r="C35" s="9" t="s">
        <v>783</v>
      </c>
      <c r="D35" s="9" t="s">
        <v>27</v>
      </c>
      <c r="E35" s="9" t="s">
        <v>787</v>
      </c>
      <c r="F35" s="13" t="str">
        <f>IF(ISBLANK(E35), "", Table2[[#This Row],[unique_id]])</f>
        <v>lounge_air_purifier_pm25</v>
      </c>
      <c r="G35" s="9" t="s">
        <v>209</v>
      </c>
      <c r="H35" s="9" t="s">
        <v>786</v>
      </c>
      <c r="I35" s="9" t="s">
        <v>30</v>
      </c>
      <c r="L35" s="9" t="s">
        <v>90</v>
      </c>
      <c r="N35" s="9" t="s">
        <v>759</v>
      </c>
      <c r="O35" s="11"/>
      <c r="P35" s="11"/>
      <c r="Q35" s="11"/>
      <c r="R35" s="11"/>
      <c r="S35" s="11"/>
      <c r="T35" s="9"/>
      <c r="W35" s="9" t="s">
        <v>789</v>
      </c>
      <c r="AA35" s="9" t="str">
        <f>IF(ISBLANK(Z35),  "", _xlfn.CONCAT("haas/entity/sensor/", LOWER(C35), "/", E35, "/config"))</f>
        <v/>
      </c>
      <c r="AB35" s="9" t="str">
        <f t="shared" si="1"/>
        <v/>
      </c>
      <c r="AO35" s="13" t="str">
        <f t="shared" si="2"/>
        <v/>
      </c>
    </row>
    <row r="36" spans="1:41" ht="16" customHeight="1" x14ac:dyDescent="0.2">
      <c r="A36" s="9">
        <v>1041</v>
      </c>
      <c r="B36" s="9" t="s">
        <v>26</v>
      </c>
      <c r="C36" s="9" t="s">
        <v>783</v>
      </c>
      <c r="D36" s="9" t="s">
        <v>27</v>
      </c>
      <c r="E36" s="9" t="s">
        <v>908</v>
      </c>
      <c r="F36" s="13" t="str">
        <f>IF(ISBLANK(E36), "", Table2[[#This Row],[unique_id]])</f>
        <v>dining_air_purifier_pm25</v>
      </c>
      <c r="G36" s="9" t="s">
        <v>208</v>
      </c>
      <c r="H36" s="9" t="s">
        <v>786</v>
      </c>
      <c r="I36" s="9" t="s">
        <v>30</v>
      </c>
      <c r="L36" s="9" t="s">
        <v>90</v>
      </c>
      <c r="N36" s="9" t="s">
        <v>759</v>
      </c>
      <c r="O36" s="11"/>
      <c r="P36" s="11"/>
      <c r="Q36" s="11"/>
      <c r="R36" s="11"/>
      <c r="S36" s="11"/>
      <c r="T36" s="9"/>
      <c r="W36" s="9" t="s">
        <v>789</v>
      </c>
      <c r="AA36" s="9" t="str">
        <f>IF(ISBLANK(Z36),  "", _xlfn.CONCAT("haas/entity/sensor/", LOWER(C36), "/", E36, "/config"))</f>
        <v/>
      </c>
      <c r="AB36" s="9" t="str">
        <f t="shared" si="1"/>
        <v/>
      </c>
      <c r="AO36" s="13" t="str">
        <f t="shared" si="2"/>
        <v/>
      </c>
    </row>
    <row r="37" spans="1:41" ht="16" customHeight="1" x14ac:dyDescent="0.2">
      <c r="A37" s="9">
        <v>1042</v>
      </c>
      <c r="B37" s="9" t="s">
        <v>26</v>
      </c>
      <c r="C37" s="9" t="s">
        <v>763</v>
      </c>
      <c r="D37" s="9" t="s">
        <v>505</v>
      </c>
      <c r="E37" s="9" t="s">
        <v>504</v>
      </c>
      <c r="F37" s="9" t="str">
        <f>IF(ISBLANK(E37), "", Table2[[#This Row],[unique_id]])</f>
        <v>column_break</v>
      </c>
      <c r="G37" s="9" t="s">
        <v>501</v>
      </c>
      <c r="H37" s="9" t="s">
        <v>786</v>
      </c>
      <c r="I37" s="9" t="s">
        <v>30</v>
      </c>
      <c r="L37" s="9" t="s">
        <v>502</v>
      </c>
      <c r="M37" s="9" t="s">
        <v>503</v>
      </c>
      <c r="N37" s="9"/>
      <c r="O37" s="11"/>
      <c r="P37" s="11"/>
      <c r="Q37" s="11"/>
      <c r="R37" s="11"/>
      <c r="S37" s="11"/>
      <c r="T37" s="9"/>
      <c r="W37" s="9" t="s">
        <v>789</v>
      </c>
      <c r="AB37" s="9" t="str">
        <f t="shared" si="1"/>
        <v/>
      </c>
      <c r="AO37" s="9" t="str">
        <f t="shared" si="2"/>
        <v/>
      </c>
    </row>
    <row r="38" spans="1:41" ht="16" customHeight="1" x14ac:dyDescent="0.2">
      <c r="A38" s="9">
        <v>1050</v>
      </c>
      <c r="B38" s="9" t="s">
        <v>26</v>
      </c>
      <c r="C38" s="9" t="s">
        <v>39</v>
      </c>
      <c r="D38" s="9" t="s">
        <v>27</v>
      </c>
      <c r="E38" s="9" t="s">
        <v>459</v>
      </c>
      <c r="F38" s="9" t="str">
        <f>IF(ISBLANK(E38), "", Table2[[#This Row],[unique_id]])</f>
        <v>compensation_sensor_roof_humidity</v>
      </c>
      <c r="G38" s="9" t="s">
        <v>38</v>
      </c>
      <c r="H38" s="9" t="s">
        <v>29</v>
      </c>
      <c r="I38" s="9" t="s">
        <v>30</v>
      </c>
      <c r="L38" s="9" t="s">
        <v>90</v>
      </c>
      <c r="N38" s="9" t="s">
        <v>759</v>
      </c>
      <c r="O38" s="11" t="s">
        <v>477</v>
      </c>
      <c r="P38" s="11"/>
      <c r="Q38" s="11"/>
      <c r="R38" s="11"/>
      <c r="S38" s="11"/>
      <c r="T38" s="9" t="s">
        <v>31</v>
      </c>
      <c r="U38" s="9" t="s">
        <v>32</v>
      </c>
      <c r="V38" s="9" t="s">
        <v>33</v>
      </c>
      <c r="W38" s="9" t="s">
        <v>480</v>
      </c>
      <c r="X38" s="9">
        <v>300</v>
      </c>
      <c r="Y38" s="11" t="s">
        <v>34</v>
      </c>
      <c r="Z38" s="9" t="s">
        <v>40</v>
      </c>
      <c r="AA38" s="9" t="str">
        <f t="shared" ref="AA38:AA49" si="4">IF(ISBLANK(Z38),  "", _xlfn.CONCAT("haas/entity/sensor/", LOWER(C38), "/", E38, "/config"))</f>
        <v>haas/entity/sensor/weewx/compensation_sensor_roof_humidity/config</v>
      </c>
      <c r="AB38" s="9" t="str">
        <f t="shared" si="1"/>
        <v>weewx/compensation_sensor_roof_humidity</v>
      </c>
      <c r="AC38" s="9" t="s">
        <v>398</v>
      </c>
      <c r="AD38" s="9">
        <v>1</v>
      </c>
      <c r="AE38" s="12" t="s">
        <v>194</v>
      </c>
      <c r="AF38" s="9" t="s">
        <v>580</v>
      </c>
      <c r="AG38" s="11">
        <v>3.15</v>
      </c>
      <c r="AH38" s="9" t="s">
        <v>554</v>
      </c>
      <c r="AI38" s="9" t="s">
        <v>36</v>
      </c>
      <c r="AJ38" s="9" t="s">
        <v>37</v>
      </c>
      <c r="AK38" s="9" t="s">
        <v>38</v>
      </c>
      <c r="AO38" s="9" t="str">
        <f t="shared" si="2"/>
        <v/>
      </c>
    </row>
    <row r="39" spans="1:41" ht="16" customHeight="1" x14ac:dyDescent="0.2">
      <c r="A39" s="9">
        <v>1051</v>
      </c>
      <c r="B39" s="9" t="s">
        <v>26</v>
      </c>
      <c r="C39" s="9" t="s">
        <v>128</v>
      </c>
      <c r="D39" s="9" t="s">
        <v>27</v>
      </c>
      <c r="E39" s="9" t="s">
        <v>460</v>
      </c>
      <c r="F39" s="9" t="str">
        <f>IF(ISBLANK(E39), "", Table2[[#This Row],[unique_id]])</f>
        <v>compensation_sensor_netatmo_ada_humidity</v>
      </c>
      <c r="G39" s="9" t="s">
        <v>130</v>
      </c>
      <c r="H39" s="9" t="s">
        <v>29</v>
      </c>
      <c r="I39" s="9" t="s">
        <v>30</v>
      </c>
      <c r="L39" s="9" t="s">
        <v>90</v>
      </c>
      <c r="N39" s="9" t="s">
        <v>759</v>
      </c>
      <c r="O39" s="11" t="s">
        <v>477</v>
      </c>
      <c r="P39" s="11"/>
      <c r="Q39" s="11"/>
      <c r="R39" s="11"/>
      <c r="S39" s="11"/>
      <c r="T39" s="9"/>
      <c r="W39" s="9" t="s">
        <v>480</v>
      </c>
      <c r="Y39" s="11"/>
      <c r="AA39" s="9" t="str">
        <f t="shared" si="4"/>
        <v/>
      </c>
      <c r="AB39" s="9" t="str">
        <f t="shared" si="1"/>
        <v/>
      </c>
      <c r="AE39" s="12"/>
      <c r="AF39" s="9" t="str">
        <f>LOWER(_xlfn.CONCAT(Table2[[#This Row],[device_manufacturer]], "-",Table2[[#This Row],[device_suggested_area]]))</f>
        <v>netatmo-ada</v>
      </c>
      <c r="AG39" s="11" t="s">
        <v>732</v>
      </c>
      <c r="AH39" s="9" t="s">
        <v>734</v>
      </c>
      <c r="AI39" s="9" t="s">
        <v>730</v>
      </c>
      <c r="AJ39" s="9" t="s">
        <v>128</v>
      </c>
      <c r="AK39" s="9" t="str">
        <f t="shared" ref="AK39:AK48" si="5">G39</f>
        <v>Ada</v>
      </c>
      <c r="AO39" s="9" t="str">
        <f t="shared" si="2"/>
        <v/>
      </c>
    </row>
    <row r="40" spans="1:41" ht="16" customHeight="1" x14ac:dyDescent="0.2">
      <c r="A40" s="9">
        <v>1052</v>
      </c>
      <c r="B40" s="9" t="s">
        <v>26</v>
      </c>
      <c r="C40" s="9" t="s">
        <v>128</v>
      </c>
      <c r="D40" s="9" t="s">
        <v>27</v>
      </c>
      <c r="E40" s="9" t="s">
        <v>461</v>
      </c>
      <c r="F40" s="9" t="str">
        <f>IF(ISBLANK(E40), "", Table2[[#This Row],[unique_id]])</f>
        <v>compensation_sensor_netatmo_edwin_humidity</v>
      </c>
      <c r="G40" s="9" t="s">
        <v>127</v>
      </c>
      <c r="H40" s="9" t="s">
        <v>29</v>
      </c>
      <c r="I40" s="9" t="s">
        <v>30</v>
      </c>
      <c r="L40" s="9" t="s">
        <v>90</v>
      </c>
      <c r="N40" s="9" t="s">
        <v>759</v>
      </c>
      <c r="O40" s="11" t="s">
        <v>477</v>
      </c>
      <c r="P40" s="11"/>
      <c r="Q40" s="11"/>
      <c r="R40" s="11"/>
      <c r="S40" s="11"/>
      <c r="T40" s="9"/>
      <c r="W40" s="9" t="s">
        <v>480</v>
      </c>
      <c r="Y40" s="11"/>
      <c r="AA40" s="9" t="str">
        <f t="shared" si="4"/>
        <v/>
      </c>
      <c r="AB40" s="9" t="str">
        <f t="shared" si="1"/>
        <v/>
      </c>
      <c r="AE40" s="12"/>
      <c r="AF40" s="9" t="str">
        <f>LOWER(_xlfn.CONCAT(Table2[[#This Row],[device_manufacturer]], "-",Table2[[#This Row],[device_suggested_area]]))</f>
        <v>netatmo-edwin</v>
      </c>
      <c r="AG40" s="11" t="s">
        <v>732</v>
      </c>
      <c r="AH40" s="9" t="s">
        <v>734</v>
      </c>
      <c r="AI40" s="9" t="s">
        <v>730</v>
      </c>
      <c r="AJ40" s="9" t="s">
        <v>128</v>
      </c>
      <c r="AK40" s="9" t="str">
        <f t="shared" si="5"/>
        <v>Edwin</v>
      </c>
      <c r="AO40" s="9" t="str">
        <f t="shared" si="2"/>
        <v/>
      </c>
    </row>
    <row r="41" spans="1:41" ht="16" customHeight="1" x14ac:dyDescent="0.2">
      <c r="A41" s="9">
        <v>1053</v>
      </c>
      <c r="B41" s="9" t="s">
        <v>26</v>
      </c>
      <c r="C41" s="9" t="s">
        <v>128</v>
      </c>
      <c r="D41" s="9" t="s">
        <v>27</v>
      </c>
      <c r="E41" s="9" t="s">
        <v>466</v>
      </c>
      <c r="F41" s="9" t="str">
        <f>IF(ISBLANK(E41), "", Table2[[#This Row],[unique_id]])</f>
        <v>compensation_sensor_netatmo_bertram_2_office_lounge_humidity</v>
      </c>
      <c r="G41" s="9" t="s">
        <v>209</v>
      </c>
      <c r="H41" s="9" t="s">
        <v>29</v>
      </c>
      <c r="I41" s="9" t="s">
        <v>30</v>
      </c>
      <c r="L41" s="9" t="s">
        <v>90</v>
      </c>
      <c r="N41" s="9" t="s">
        <v>759</v>
      </c>
      <c r="O41" s="11" t="s">
        <v>477</v>
      </c>
      <c r="P41" s="11"/>
      <c r="Q41" s="11"/>
      <c r="R41" s="11"/>
      <c r="S41" s="11"/>
      <c r="T41" s="9"/>
      <c r="W41" s="9" t="s">
        <v>480</v>
      </c>
      <c r="Y41" s="11"/>
      <c r="AA41" s="9" t="str">
        <f t="shared" si="4"/>
        <v/>
      </c>
      <c r="AB41" s="9" t="str">
        <f t="shared" si="1"/>
        <v/>
      </c>
      <c r="AE41" s="12"/>
      <c r="AF41" s="9" t="s">
        <v>817</v>
      </c>
      <c r="AG41" s="11" t="s">
        <v>733</v>
      </c>
      <c r="AH41" s="9" t="s">
        <v>734</v>
      </c>
      <c r="AI41" s="9" t="s">
        <v>731</v>
      </c>
      <c r="AJ41" s="9" t="s">
        <v>128</v>
      </c>
      <c r="AK41" s="9" t="str">
        <f t="shared" si="5"/>
        <v>Lounge</v>
      </c>
      <c r="AO41" s="9" t="str">
        <f t="shared" si="2"/>
        <v/>
      </c>
    </row>
    <row r="42" spans="1:41" ht="16" customHeight="1" x14ac:dyDescent="0.2">
      <c r="A42" s="9">
        <v>1054</v>
      </c>
      <c r="B42" s="9" t="s">
        <v>26</v>
      </c>
      <c r="C42" s="9" t="s">
        <v>128</v>
      </c>
      <c r="D42" s="9" t="s">
        <v>27</v>
      </c>
      <c r="E42" s="9" t="s">
        <v>462</v>
      </c>
      <c r="F42" s="9" t="str">
        <f>IF(ISBLANK(E42), "", Table2[[#This Row],[unique_id]])</f>
        <v>compensation_sensor_netatmo_parents_humidity</v>
      </c>
      <c r="G42" s="9" t="s">
        <v>207</v>
      </c>
      <c r="H42" s="9" t="s">
        <v>29</v>
      </c>
      <c r="I42" s="9" t="s">
        <v>30</v>
      </c>
      <c r="L42" s="9" t="s">
        <v>136</v>
      </c>
      <c r="N42" s="9" t="s">
        <v>759</v>
      </c>
      <c r="O42" s="11" t="s">
        <v>477</v>
      </c>
      <c r="P42" s="11"/>
      <c r="Q42" s="11"/>
      <c r="R42" s="11"/>
      <c r="S42" s="11"/>
      <c r="T42" s="9"/>
      <c r="W42" s="9" t="s">
        <v>480</v>
      </c>
      <c r="Y42" s="11"/>
      <c r="AA42" s="9" t="str">
        <f t="shared" si="4"/>
        <v/>
      </c>
      <c r="AB42" s="9" t="str">
        <f t="shared" si="1"/>
        <v/>
      </c>
      <c r="AE42" s="12"/>
      <c r="AF42" s="9" t="str">
        <f>LOWER(_xlfn.CONCAT(Table2[[#This Row],[device_manufacturer]], "-",Table2[[#This Row],[device_suggested_area]]))</f>
        <v>netatmo-parents</v>
      </c>
      <c r="AG42" s="11" t="s">
        <v>732</v>
      </c>
      <c r="AH42" s="9" t="s">
        <v>734</v>
      </c>
      <c r="AI42" s="9" t="s">
        <v>730</v>
      </c>
      <c r="AJ42" s="9" t="s">
        <v>128</v>
      </c>
      <c r="AK42" s="9" t="str">
        <f t="shared" si="5"/>
        <v>Parents</v>
      </c>
      <c r="AO42" s="9" t="str">
        <f t="shared" si="2"/>
        <v/>
      </c>
    </row>
    <row r="43" spans="1:41" ht="16" customHeight="1" x14ac:dyDescent="0.2">
      <c r="A43" s="9">
        <v>1055</v>
      </c>
      <c r="B43" s="9" t="s">
        <v>26</v>
      </c>
      <c r="C43" s="9" t="s">
        <v>128</v>
      </c>
      <c r="D43" s="9" t="s">
        <v>27</v>
      </c>
      <c r="E43" s="9" t="s">
        <v>463</v>
      </c>
      <c r="F43" s="9" t="str">
        <f>IF(ISBLANK(E43), "", Table2[[#This Row],[unique_id]])</f>
        <v>compensation_sensor_netatmo_bertram_2_office_humidity</v>
      </c>
      <c r="G43" s="9" t="s">
        <v>228</v>
      </c>
      <c r="H43" s="9" t="s">
        <v>29</v>
      </c>
      <c r="I43" s="9" t="s">
        <v>30</v>
      </c>
      <c r="L43" s="9" t="s">
        <v>136</v>
      </c>
      <c r="N43" s="9" t="s">
        <v>759</v>
      </c>
      <c r="O43" s="11" t="s">
        <v>477</v>
      </c>
      <c r="P43" s="11"/>
      <c r="Q43" s="11"/>
      <c r="R43" s="11"/>
      <c r="S43" s="11"/>
      <c r="T43" s="9"/>
      <c r="W43" s="9" t="s">
        <v>480</v>
      </c>
      <c r="Y43" s="11"/>
      <c r="AA43" s="9" t="str">
        <f t="shared" si="4"/>
        <v/>
      </c>
      <c r="AB43" s="9" t="str">
        <f t="shared" si="1"/>
        <v/>
      </c>
      <c r="AE43" s="12"/>
      <c r="AF43" s="9" t="str">
        <f>LOWER(_xlfn.CONCAT(Table2[[#This Row],[device_manufacturer]], "-",Table2[[#This Row],[device_suggested_area]]))</f>
        <v>netatmo-office</v>
      </c>
      <c r="AG43" s="11" t="s">
        <v>733</v>
      </c>
      <c r="AH43" s="9" t="s">
        <v>734</v>
      </c>
      <c r="AI43" s="9" t="s">
        <v>731</v>
      </c>
      <c r="AJ43" s="9" t="s">
        <v>128</v>
      </c>
      <c r="AK43" s="9" t="str">
        <f t="shared" si="5"/>
        <v>Office</v>
      </c>
      <c r="AO43" s="9" t="str">
        <f t="shared" si="2"/>
        <v/>
      </c>
    </row>
    <row r="44" spans="1:41" ht="16" customHeight="1" x14ac:dyDescent="0.2">
      <c r="A44" s="9">
        <v>1056</v>
      </c>
      <c r="B44" s="9" t="s">
        <v>26</v>
      </c>
      <c r="C44" s="9" t="s">
        <v>128</v>
      </c>
      <c r="D44" s="9" t="s">
        <v>27</v>
      </c>
      <c r="E44" s="9" t="s">
        <v>464</v>
      </c>
      <c r="F44" s="9" t="str">
        <f>IF(ISBLANK(E44), "", Table2[[#This Row],[unique_id]])</f>
        <v>compensation_sensor_netatmo_bertram_2_kitchen_humidity</v>
      </c>
      <c r="G44" s="9" t="s">
        <v>221</v>
      </c>
      <c r="H44" s="9" t="s">
        <v>29</v>
      </c>
      <c r="I44" s="9" t="s">
        <v>30</v>
      </c>
      <c r="L44" s="9" t="s">
        <v>136</v>
      </c>
      <c r="N44" s="9" t="s">
        <v>759</v>
      </c>
      <c r="O44" s="11" t="s">
        <v>477</v>
      </c>
      <c r="P44" s="11"/>
      <c r="Q44" s="11"/>
      <c r="R44" s="11"/>
      <c r="S44" s="11"/>
      <c r="T44" s="9"/>
      <c r="W44" s="9" t="s">
        <v>480</v>
      </c>
      <c r="Y44" s="11"/>
      <c r="AA44" s="9" t="str">
        <f t="shared" si="4"/>
        <v/>
      </c>
      <c r="AB44" s="9" t="str">
        <f t="shared" si="1"/>
        <v/>
      </c>
      <c r="AE44" s="12"/>
      <c r="AF44" s="9" t="str">
        <f>LOWER(_xlfn.CONCAT(Table2[[#This Row],[device_manufacturer]], "-",Table2[[#This Row],[device_suggested_area]]))</f>
        <v>netatmo-kitchen</v>
      </c>
      <c r="AG44" s="11" t="s">
        <v>733</v>
      </c>
      <c r="AH44" s="9" t="s">
        <v>734</v>
      </c>
      <c r="AI44" s="9" t="s">
        <v>731</v>
      </c>
      <c r="AJ44" s="9" t="s">
        <v>128</v>
      </c>
      <c r="AK44" s="9" t="str">
        <f t="shared" si="5"/>
        <v>Kitchen</v>
      </c>
      <c r="AO44" s="9" t="str">
        <f t="shared" si="2"/>
        <v/>
      </c>
    </row>
    <row r="45" spans="1:41" ht="16" customHeight="1" x14ac:dyDescent="0.2">
      <c r="A45" s="9">
        <v>1057</v>
      </c>
      <c r="B45" s="9" t="s">
        <v>26</v>
      </c>
      <c r="C45" s="9" t="s">
        <v>128</v>
      </c>
      <c r="D45" s="9" t="s">
        <v>27</v>
      </c>
      <c r="E45" s="9" t="s">
        <v>465</v>
      </c>
      <c r="F45" s="9" t="str">
        <f>IF(ISBLANK(E45), "", Table2[[#This Row],[unique_id]])</f>
        <v>compensation_sensor_netatmo_bertram_2_office_pantry_humidity</v>
      </c>
      <c r="G45" s="9" t="s">
        <v>227</v>
      </c>
      <c r="H45" s="9" t="s">
        <v>29</v>
      </c>
      <c r="I45" s="9" t="s">
        <v>30</v>
      </c>
      <c r="L45" s="9" t="s">
        <v>136</v>
      </c>
      <c r="N45" s="9" t="s">
        <v>759</v>
      </c>
      <c r="O45" s="11" t="s">
        <v>477</v>
      </c>
      <c r="P45" s="11"/>
      <c r="Q45" s="11"/>
      <c r="R45" s="11"/>
      <c r="S45" s="11"/>
      <c r="T45" s="9"/>
      <c r="W45" s="9" t="s">
        <v>480</v>
      </c>
      <c r="Y45" s="11"/>
      <c r="AA45" s="9" t="str">
        <f t="shared" si="4"/>
        <v/>
      </c>
      <c r="AB45" s="9" t="str">
        <f t="shared" si="1"/>
        <v/>
      </c>
      <c r="AE45" s="12"/>
      <c r="AF45" s="9" t="s">
        <v>818</v>
      </c>
      <c r="AG45" s="11" t="s">
        <v>733</v>
      </c>
      <c r="AH45" s="9" t="s">
        <v>734</v>
      </c>
      <c r="AI45" s="9" t="s">
        <v>731</v>
      </c>
      <c r="AJ45" s="9" t="s">
        <v>128</v>
      </c>
      <c r="AK45" s="9" t="str">
        <f t="shared" si="5"/>
        <v>Pantry</v>
      </c>
      <c r="AO45" s="9" t="str">
        <f t="shared" si="2"/>
        <v/>
      </c>
    </row>
    <row r="46" spans="1:41" ht="16" customHeight="1" x14ac:dyDescent="0.2">
      <c r="A46" s="9">
        <v>1058</v>
      </c>
      <c r="B46" s="9" t="s">
        <v>26</v>
      </c>
      <c r="C46" s="9" t="s">
        <v>128</v>
      </c>
      <c r="D46" s="9" t="s">
        <v>27</v>
      </c>
      <c r="E46" s="9" t="s">
        <v>467</v>
      </c>
      <c r="F46" s="9" t="str">
        <f>IF(ISBLANK(E46), "", Table2[[#This Row],[unique_id]])</f>
        <v>compensation_sensor_netatmo_bertram_2_office_dining_humidity</v>
      </c>
      <c r="G46" s="9" t="s">
        <v>208</v>
      </c>
      <c r="H46" s="9" t="s">
        <v>29</v>
      </c>
      <c r="I46" s="9" t="s">
        <v>30</v>
      </c>
      <c r="L46" s="9" t="s">
        <v>136</v>
      </c>
      <c r="N46" s="9" t="s">
        <v>759</v>
      </c>
      <c r="O46" s="11" t="s">
        <v>477</v>
      </c>
      <c r="P46" s="11"/>
      <c r="Q46" s="11"/>
      <c r="R46" s="11"/>
      <c r="S46" s="11"/>
      <c r="T46" s="9"/>
      <c r="W46" s="9" t="s">
        <v>480</v>
      </c>
      <c r="Y46" s="11"/>
      <c r="AA46" s="9" t="str">
        <f t="shared" si="4"/>
        <v/>
      </c>
      <c r="AB46" s="9" t="str">
        <f t="shared" si="1"/>
        <v/>
      </c>
      <c r="AE46" s="12"/>
      <c r="AF46" s="9" t="s">
        <v>819</v>
      </c>
      <c r="AG46" s="11" t="s">
        <v>733</v>
      </c>
      <c r="AH46" s="9" t="s">
        <v>734</v>
      </c>
      <c r="AI46" s="9" t="s">
        <v>731</v>
      </c>
      <c r="AJ46" s="9" t="s">
        <v>128</v>
      </c>
      <c r="AK46" s="9" t="str">
        <f t="shared" si="5"/>
        <v>Dining</v>
      </c>
      <c r="AO46" s="9" t="str">
        <f t="shared" si="2"/>
        <v/>
      </c>
    </row>
    <row r="47" spans="1:41" ht="16" customHeight="1" x14ac:dyDescent="0.2">
      <c r="A47" s="9">
        <v>1059</v>
      </c>
      <c r="B47" s="9" t="s">
        <v>26</v>
      </c>
      <c r="C47" s="9" t="s">
        <v>128</v>
      </c>
      <c r="D47" s="9" t="s">
        <v>27</v>
      </c>
      <c r="E47" s="9" t="s">
        <v>468</v>
      </c>
      <c r="F47" s="9" t="str">
        <f>IF(ISBLANK(E47), "", Table2[[#This Row],[unique_id]])</f>
        <v>compensation_sensor_netatmo_laundry_humidity</v>
      </c>
      <c r="G47" s="9" t="s">
        <v>229</v>
      </c>
      <c r="H47" s="9" t="s">
        <v>29</v>
      </c>
      <c r="I47" s="9" t="s">
        <v>30</v>
      </c>
      <c r="L47" s="9" t="s">
        <v>136</v>
      </c>
      <c r="N47" s="9" t="s">
        <v>759</v>
      </c>
      <c r="O47" s="11" t="s">
        <v>477</v>
      </c>
      <c r="P47" s="11"/>
      <c r="Q47" s="11"/>
      <c r="R47" s="11"/>
      <c r="S47" s="11"/>
      <c r="T47" s="9"/>
      <c r="W47" s="9" t="s">
        <v>480</v>
      </c>
      <c r="Y47" s="11"/>
      <c r="AA47" s="9" t="str">
        <f t="shared" si="4"/>
        <v/>
      </c>
      <c r="AB47" s="9" t="str">
        <f t="shared" si="1"/>
        <v/>
      </c>
      <c r="AE47" s="12"/>
      <c r="AF47" s="9" t="str">
        <f>LOWER(_xlfn.CONCAT(Table2[[#This Row],[device_manufacturer]], "-",Table2[[#This Row],[device_suggested_area]]))</f>
        <v>netatmo-laundry</v>
      </c>
      <c r="AG47" s="11" t="s">
        <v>732</v>
      </c>
      <c r="AH47" s="9" t="s">
        <v>734</v>
      </c>
      <c r="AI47" s="9" t="s">
        <v>730</v>
      </c>
      <c r="AJ47" s="9" t="s">
        <v>128</v>
      </c>
      <c r="AK47" s="9" t="str">
        <f t="shared" si="5"/>
        <v>Laundry</v>
      </c>
      <c r="AO47" s="9" t="str">
        <f t="shared" si="2"/>
        <v/>
      </c>
    </row>
    <row r="48" spans="1:41" ht="16" customHeight="1" x14ac:dyDescent="0.2">
      <c r="A48" s="9">
        <v>1060</v>
      </c>
      <c r="B48" s="9" t="s">
        <v>26</v>
      </c>
      <c r="C48" s="9" t="s">
        <v>128</v>
      </c>
      <c r="D48" s="9" t="s">
        <v>27</v>
      </c>
      <c r="E48" s="9" t="s">
        <v>469</v>
      </c>
      <c r="F48" s="9" t="str">
        <f>IF(ISBLANK(E48), "", Table2[[#This Row],[unique_id]])</f>
        <v>compensation_sensor_netatmo_bertram_2_office_basement_humidity</v>
      </c>
      <c r="G48" s="9" t="s">
        <v>226</v>
      </c>
      <c r="H48" s="9" t="s">
        <v>29</v>
      </c>
      <c r="I48" s="9" t="s">
        <v>30</v>
      </c>
      <c r="L48" s="9" t="s">
        <v>136</v>
      </c>
      <c r="N48" s="9" t="s">
        <v>759</v>
      </c>
      <c r="O48" s="11" t="s">
        <v>477</v>
      </c>
      <c r="P48" s="11"/>
      <c r="Q48" s="11"/>
      <c r="R48" s="11"/>
      <c r="S48" s="11"/>
      <c r="T48" s="9"/>
      <c r="W48" s="9" t="s">
        <v>480</v>
      </c>
      <c r="Y48" s="11"/>
      <c r="AA48" s="9" t="str">
        <f t="shared" si="4"/>
        <v/>
      </c>
      <c r="AB48" s="9" t="str">
        <f t="shared" si="1"/>
        <v/>
      </c>
      <c r="AE48" s="12"/>
      <c r="AF48" s="9" t="s">
        <v>820</v>
      </c>
      <c r="AG48" s="11" t="s">
        <v>733</v>
      </c>
      <c r="AH48" s="9" t="s">
        <v>734</v>
      </c>
      <c r="AI48" s="9" t="s">
        <v>731</v>
      </c>
      <c r="AJ48" s="9" t="s">
        <v>128</v>
      </c>
      <c r="AK48" s="9" t="str">
        <f t="shared" si="5"/>
        <v>Basement</v>
      </c>
      <c r="AO48" s="9" t="str">
        <f t="shared" si="2"/>
        <v/>
      </c>
    </row>
    <row r="49" spans="1:41" ht="16" customHeight="1" x14ac:dyDescent="0.2">
      <c r="A49" s="9">
        <v>1061</v>
      </c>
      <c r="B49" s="9" t="s">
        <v>26</v>
      </c>
      <c r="C49" s="9" t="s">
        <v>39</v>
      </c>
      <c r="D49" s="9" t="s">
        <v>27</v>
      </c>
      <c r="E49" s="9" t="s">
        <v>470</v>
      </c>
      <c r="F49" s="9" t="str">
        <f>IF(ISBLANK(E49), "", Table2[[#This Row],[unique_id]])</f>
        <v>compensation_sensor_rack_humidity</v>
      </c>
      <c r="G49" s="9" t="s">
        <v>28</v>
      </c>
      <c r="H49" s="9" t="s">
        <v>29</v>
      </c>
      <c r="I49" s="9" t="s">
        <v>30</v>
      </c>
      <c r="L49" s="9" t="s">
        <v>136</v>
      </c>
      <c r="N49" s="9"/>
      <c r="O49" s="11" t="s">
        <v>477</v>
      </c>
      <c r="P49" s="11"/>
      <c r="Q49" s="11"/>
      <c r="R49" s="11"/>
      <c r="S49" s="11"/>
      <c r="T49" s="9" t="s">
        <v>31</v>
      </c>
      <c r="U49" s="9" t="s">
        <v>32</v>
      </c>
      <c r="V49" s="9" t="s">
        <v>33</v>
      </c>
      <c r="W49" s="9" t="s">
        <v>480</v>
      </c>
      <c r="X49" s="9">
        <v>300</v>
      </c>
      <c r="Y49" s="11" t="s">
        <v>34</v>
      </c>
      <c r="Z49" s="9" t="s">
        <v>35</v>
      </c>
      <c r="AA49" s="9" t="str">
        <f t="shared" si="4"/>
        <v>haas/entity/sensor/weewx/compensation_sensor_rack_humidity/config</v>
      </c>
      <c r="AB49" s="9" t="str">
        <f t="shared" si="1"/>
        <v>weewx/compensation_sensor_rack_humidity</v>
      </c>
      <c r="AC49" s="9" t="s">
        <v>398</v>
      </c>
      <c r="AD49" s="9">
        <v>1</v>
      </c>
      <c r="AE49" s="12" t="s">
        <v>194</v>
      </c>
      <c r="AF49" s="9" t="s">
        <v>580</v>
      </c>
      <c r="AG49" s="11">
        <v>3.15</v>
      </c>
      <c r="AH49" s="9" t="s">
        <v>554</v>
      </c>
      <c r="AI49" s="9" t="s">
        <v>36</v>
      </c>
      <c r="AJ49" s="9" t="s">
        <v>37</v>
      </c>
      <c r="AK49" s="9" t="s">
        <v>28</v>
      </c>
      <c r="AO49" s="9" t="str">
        <f t="shared" si="2"/>
        <v/>
      </c>
    </row>
    <row r="50" spans="1:41" ht="16" customHeight="1" x14ac:dyDescent="0.2">
      <c r="A50" s="9">
        <v>1062</v>
      </c>
      <c r="B50" s="9" t="s">
        <v>26</v>
      </c>
      <c r="C50" s="9" t="s">
        <v>763</v>
      </c>
      <c r="D50" s="9" t="s">
        <v>505</v>
      </c>
      <c r="E50" s="9" t="s">
        <v>504</v>
      </c>
      <c r="F50" s="9" t="str">
        <f>IF(ISBLANK(E50), "", Table2[[#This Row],[unique_id]])</f>
        <v>column_break</v>
      </c>
      <c r="G50" s="9" t="s">
        <v>501</v>
      </c>
      <c r="H50" s="9" t="s">
        <v>29</v>
      </c>
      <c r="I50" s="9" t="s">
        <v>30</v>
      </c>
      <c r="L50" s="9" t="s">
        <v>502</v>
      </c>
      <c r="M50" s="9" t="s">
        <v>503</v>
      </c>
      <c r="N50" s="9"/>
      <c r="O50" s="11"/>
      <c r="P50" s="11"/>
      <c r="Q50" s="11"/>
      <c r="R50" s="11"/>
      <c r="S50" s="11"/>
      <c r="T50" s="9"/>
      <c r="Y50" s="11"/>
      <c r="AB50" s="9" t="str">
        <f t="shared" si="1"/>
        <v/>
      </c>
      <c r="AE50" s="12"/>
      <c r="AO50" s="9" t="str">
        <f t="shared" si="2"/>
        <v/>
      </c>
    </row>
    <row r="51" spans="1:41" ht="16" customHeight="1" x14ac:dyDescent="0.2">
      <c r="A51" s="9">
        <v>1100</v>
      </c>
      <c r="B51" s="9" t="s">
        <v>26</v>
      </c>
      <c r="C51" s="9" t="s">
        <v>128</v>
      </c>
      <c r="D51" s="9" t="s">
        <v>27</v>
      </c>
      <c r="E51" s="9" t="s">
        <v>451</v>
      </c>
      <c r="F51" s="9" t="str">
        <f>IF(ISBLANK(E51), "", Table2[[#This Row],[unique_id]])</f>
        <v>compensation_sensor_netatmo_ada_co2</v>
      </c>
      <c r="G51" s="9" t="s">
        <v>130</v>
      </c>
      <c r="H51" s="9" t="s">
        <v>187</v>
      </c>
      <c r="I51" s="9" t="s">
        <v>30</v>
      </c>
      <c r="N51" s="9"/>
      <c r="O51" s="11" t="s">
        <v>477</v>
      </c>
      <c r="P51" s="11"/>
      <c r="Q51" s="11"/>
      <c r="R51" s="11"/>
      <c r="S51" s="11"/>
      <c r="T51" s="9"/>
      <c r="W51" s="9" t="s">
        <v>295</v>
      </c>
      <c r="Y51" s="11"/>
      <c r="AA51" s="9" t="str">
        <f t="shared" ref="AA51:AA94" si="6">IF(ISBLANK(Z51),  "", _xlfn.CONCAT("haas/entity/sensor/", LOWER(C51), "/", E51, "/config"))</f>
        <v/>
      </c>
      <c r="AB51" s="9" t="str">
        <f t="shared" si="1"/>
        <v/>
      </c>
      <c r="AE51" s="12"/>
      <c r="AF51" s="9" t="str">
        <f>LOWER(_xlfn.CONCAT(Table2[[#This Row],[device_manufacturer]], "-",Table2[[#This Row],[device_suggested_area]]))</f>
        <v>netatmo-ada</v>
      </c>
      <c r="AG51" s="11" t="s">
        <v>732</v>
      </c>
      <c r="AH51" s="9" t="s">
        <v>734</v>
      </c>
      <c r="AI51" s="9" t="s">
        <v>730</v>
      </c>
      <c r="AJ51" s="9" t="s">
        <v>128</v>
      </c>
      <c r="AK51" s="9" t="str">
        <f t="shared" ref="AK51:AK59" si="7">G51</f>
        <v>Ada</v>
      </c>
      <c r="AO51" s="9" t="str">
        <f t="shared" si="2"/>
        <v/>
      </c>
    </row>
    <row r="52" spans="1:41" ht="16" customHeight="1" x14ac:dyDescent="0.2">
      <c r="A52" s="9">
        <v>1101</v>
      </c>
      <c r="B52" s="9" t="s">
        <v>26</v>
      </c>
      <c r="C52" s="9" t="s">
        <v>128</v>
      </c>
      <c r="D52" s="9" t="s">
        <v>27</v>
      </c>
      <c r="E52" s="9" t="s">
        <v>452</v>
      </c>
      <c r="F52" s="9" t="str">
        <f>IF(ISBLANK(E52), "", Table2[[#This Row],[unique_id]])</f>
        <v>compensation_sensor_netatmo_edwin_co2</v>
      </c>
      <c r="G52" s="9" t="s">
        <v>127</v>
      </c>
      <c r="H52" s="9" t="s">
        <v>187</v>
      </c>
      <c r="I52" s="9" t="s">
        <v>30</v>
      </c>
      <c r="L52" s="9" t="s">
        <v>90</v>
      </c>
      <c r="N52" s="9" t="s">
        <v>759</v>
      </c>
      <c r="O52" s="11" t="s">
        <v>477</v>
      </c>
      <c r="P52" s="11"/>
      <c r="Q52" s="11"/>
      <c r="R52" s="11"/>
      <c r="S52" s="11"/>
      <c r="T52" s="9"/>
      <c r="W52" s="9" t="s">
        <v>295</v>
      </c>
      <c r="AA52" s="9" t="str">
        <f t="shared" si="6"/>
        <v/>
      </c>
      <c r="AB52" s="9" t="str">
        <f t="shared" si="1"/>
        <v/>
      </c>
      <c r="AF52" s="9" t="str">
        <f>LOWER(_xlfn.CONCAT(Table2[[#This Row],[device_manufacturer]], "-",Table2[[#This Row],[device_suggested_area]]))</f>
        <v>netatmo-edwin</v>
      </c>
      <c r="AG52" s="11" t="s">
        <v>732</v>
      </c>
      <c r="AH52" s="9" t="s">
        <v>734</v>
      </c>
      <c r="AI52" s="9" t="s">
        <v>730</v>
      </c>
      <c r="AJ52" s="9" t="s">
        <v>128</v>
      </c>
      <c r="AK52" s="9" t="str">
        <f t="shared" si="7"/>
        <v>Edwin</v>
      </c>
      <c r="AO52" s="9" t="str">
        <f t="shared" si="2"/>
        <v/>
      </c>
    </row>
    <row r="53" spans="1:41" ht="16" customHeight="1" x14ac:dyDescent="0.2">
      <c r="A53" s="9">
        <v>1102</v>
      </c>
      <c r="B53" s="9" t="s">
        <v>26</v>
      </c>
      <c r="C53" s="9" t="s">
        <v>128</v>
      </c>
      <c r="D53" s="9" t="s">
        <v>27</v>
      </c>
      <c r="E53" s="9" t="s">
        <v>429</v>
      </c>
      <c r="F53" s="9" t="str">
        <f>IF(ISBLANK(E53), "", Table2[[#This Row],[unique_id]])</f>
        <v>compensation_sensor_netatmo_parents_co2</v>
      </c>
      <c r="G53" s="9" t="s">
        <v>207</v>
      </c>
      <c r="H53" s="9" t="s">
        <v>187</v>
      </c>
      <c r="I53" s="9" t="s">
        <v>30</v>
      </c>
      <c r="L53" s="9" t="s">
        <v>90</v>
      </c>
      <c r="N53" s="9" t="s">
        <v>759</v>
      </c>
      <c r="O53" s="11" t="s">
        <v>431</v>
      </c>
      <c r="P53" s="11"/>
      <c r="Q53" s="11"/>
      <c r="R53" s="11"/>
      <c r="S53" s="11"/>
      <c r="T53" s="9"/>
      <c r="W53" s="9" t="s">
        <v>295</v>
      </c>
      <c r="AA53" s="9" t="str">
        <f t="shared" si="6"/>
        <v/>
      </c>
      <c r="AB53" s="9" t="str">
        <f t="shared" si="1"/>
        <v/>
      </c>
      <c r="AF53" s="9" t="str">
        <f>LOWER(_xlfn.CONCAT(Table2[[#This Row],[device_manufacturer]], "-",Table2[[#This Row],[device_suggested_area]]))</f>
        <v>netatmo-parents</v>
      </c>
      <c r="AG53" s="11" t="s">
        <v>732</v>
      </c>
      <c r="AH53" s="9" t="s">
        <v>734</v>
      </c>
      <c r="AI53" s="9" t="s">
        <v>730</v>
      </c>
      <c r="AJ53" s="9" t="s">
        <v>128</v>
      </c>
      <c r="AK53" s="9" t="str">
        <f t="shared" si="7"/>
        <v>Parents</v>
      </c>
      <c r="AO53" s="9" t="str">
        <f t="shared" si="2"/>
        <v/>
      </c>
    </row>
    <row r="54" spans="1:41" ht="16" customHeight="1" x14ac:dyDescent="0.2">
      <c r="A54" s="9">
        <v>1103</v>
      </c>
      <c r="B54" s="9" t="s">
        <v>26</v>
      </c>
      <c r="C54" s="9" t="s">
        <v>128</v>
      </c>
      <c r="D54" s="9" t="s">
        <v>27</v>
      </c>
      <c r="E54" s="9" t="s">
        <v>453</v>
      </c>
      <c r="F54" s="9" t="str">
        <f>IF(ISBLANK(E54), "", Table2[[#This Row],[unique_id]])</f>
        <v>compensation_sensor_netatmo_bertram_2_office_co2</v>
      </c>
      <c r="G54" s="9" t="s">
        <v>228</v>
      </c>
      <c r="H54" s="9" t="s">
        <v>187</v>
      </c>
      <c r="I54" s="9" t="s">
        <v>30</v>
      </c>
      <c r="L54" s="9" t="s">
        <v>90</v>
      </c>
      <c r="N54" s="9" t="s">
        <v>759</v>
      </c>
      <c r="O54" s="11" t="s">
        <v>477</v>
      </c>
      <c r="P54" s="11"/>
      <c r="Q54" s="11"/>
      <c r="R54" s="11"/>
      <c r="S54" s="11"/>
      <c r="T54" s="9"/>
      <c r="W54" s="9" t="s">
        <v>295</v>
      </c>
      <c r="AA54" s="9" t="str">
        <f t="shared" si="6"/>
        <v/>
      </c>
      <c r="AB54" s="9" t="str">
        <f t="shared" si="1"/>
        <v/>
      </c>
      <c r="AF54" s="9" t="str">
        <f>LOWER(_xlfn.CONCAT(Table2[[#This Row],[device_manufacturer]], "-",Table2[[#This Row],[device_suggested_area]]))</f>
        <v>netatmo-office</v>
      </c>
      <c r="AG54" s="11" t="s">
        <v>733</v>
      </c>
      <c r="AH54" s="9" t="s">
        <v>734</v>
      </c>
      <c r="AI54" s="9" t="s">
        <v>731</v>
      </c>
      <c r="AJ54" s="9" t="s">
        <v>128</v>
      </c>
      <c r="AK54" s="9" t="str">
        <f t="shared" si="7"/>
        <v>Office</v>
      </c>
      <c r="AO54" s="9" t="str">
        <f t="shared" si="2"/>
        <v/>
      </c>
    </row>
    <row r="55" spans="1:41" ht="16" customHeight="1" x14ac:dyDescent="0.2">
      <c r="A55" s="9">
        <v>1104</v>
      </c>
      <c r="B55" s="9" t="s">
        <v>26</v>
      </c>
      <c r="C55" s="9" t="s">
        <v>128</v>
      </c>
      <c r="D55" s="9" t="s">
        <v>27</v>
      </c>
      <c r="E55" s="9" t="s">
        <v>456</v>
      </c>
      <c r="F55" s="9" t="str">
        <f>IF(ISBLANK(E55), "", Table2[[#This Row],[unique_id]])</f>
        <v>compensation_sensor_netatmo_bertram_2_office_lounge_co2</v>
      </c>
      <c r="G55" s="9" t="s">
        <v>209</v>
      </c>
      <c r="H55" s="9" t="s">
        <v>187</v>
      </c>
      <c r="I55" s="9" t="s">
        <v>30</v>
      </c>
      <c r="L55" s="9" t="s">
        <v>90</v>
      </c>
      <c r="N55" s="9" t="s">
        <v>759</v>
      </c>
      <c r="O55" s="11" t="s">
        <v>477</v>
      </c>
      <c r="P55" s="11"/>
      <c r="Q55" s="11"/>
      <c r="R55" s="11"/>
      <c r="S55" s="11"/>
      <c r="T55" s="9"/>
      <c r="W55" s="9" t="s">
        <v>295</v>
      </c>
      <c r="AA55" s="9" t="str">
        <f t="shared" si="6"/>
        <v/>
      </c>
      <c r="AB55" s="9" t="str">
        <f t="shared" si="1"/>
        <v/>
      </c>
      <c r="AF55" s="9" t="s">
        <v>817</v>
      </c>
      <c r="AG55" s="11" t="s">
        <v>733</v>
      </c>
      <c r="AH55" s="9" t="s">
        <v>734</v>
      </c>
      <c r="AI55" s="9" t="s">
        <v>731</v>
      </c>
      <c r="AJ55" s="9" t="s">
        <v>128</v>
      </c>
      <c r="AK55" s="9" t="str">
        <f t="shared" si="7"/>
        <v>Lounge</v>
      </c>
      <c r="AO55" s="9" t="str">
        <f t="shared" si="2"/>
        <v/>
      </c>
    </row>
    <row r="56" spans="1:41" ht="16" customHeight="1" x14ac:dyDescent="0.2">
      <c r="A56" s="9">
        <v>1105</v>
      </c>
      <c r="B56" s="9" t="s">
        <v>26</v>
      </c>
      <c r="C56" s="9" t="s">
        <v>128</v>
      </c>
      <c r="D56" s="9" t="s">
        <v>27</v>
      </c>
      <c r="E56" s="9" t="s">
        <v>454</v>
      </c>
      <c r="F56" s="9" t="str">
        <f>IF(ISBLANK(E56), "", Table2[[#This Row],[unique_id]])</f>
        <v>compensation_sensor_netatmo_bertram_2_kitchen_co2</v>
      </c>
      <c r="G56" s="9" t="s">
        <v>221</v>
      </c>
      <c r="H56" s="9" t="s">
        <v>187</v>
      </c>
      <c r="I56" s="9" t="s">
        <v>30</v>
      </c>
      <c r="L56" s="9" t="s">
        <v>136</v>
      </c>
      <c r="N56" s="9" t="s">
        <v>759</v>
      </c>
      <c r="O56" s="11" t="s">
        <v>477</v>
      </c>
      <c r="P56" s="11"/>
      <c r="Q56" s="11"/>
      <c r="R56" s="11"/>
      <c r="S56" s="11"/>
      <c r="T56" s="9"/>
      <c r="W56" s="9" t="s">
        <v>295</v>
      </c>
      <c r="AA56" s="9" t="str">
        <f t="shared" si="6"/>
        <v/>
      </c>
      <c r="AB56" s="9" t="str">
        <f t="shared" si="1"/>
        <v/>
      </c>
      <c r="AF56" s="9" t="str">
        <f>LOWER(_xlfn.CONCAT(Table2[[#This Row],[device_manufacturer]], "-",Table2[[#This Row],[device_suggested_area]]))</f>
        <v>netatmo-kitchen</v>
      </c>
      <c r="AG56" s="11" t="s">
        <v>733</v>
      </c>
      <c r="AH56" s="9" t="s">
        <v>734</v>
      </c>
      <c r="AI56" s="9" t="s">
        <v>731</v>
      </c>
      <c r="AJ56" s="9" t="s">
        <v>128</v>
      </c>
      <c r="AK56" s="9" t="str">
        <f t="shared" si="7"/>
        <v>Kitchen</v>
      </c>
      <c r="AO56" s="9" t="str">
        <f t="shared" si="2"/>
        <v/>
      </c>
    </row>
    <row r="57" spans="1:41" ht="16" customHeight="1" x14ac:dyDescent="0.2">
      <c r="A57" s="9">
        <v>1106</v>
      </c>
      <c r="B57" s="9" t="s">
        <v>26</v>
      </c>
      <c r="C57" s="9" t="s">
        <v>128</v>
      </c>
      <c r="D57" s="9" t="s">
        <v>27</v>
      </c>
      <c r="E57" s="9" t="s">
        <v>455</v>
      </c>
      <c r="F57" s="9" t="str">
        <f>IF(ISBLANK(E57), "", Table2[[#This Row],[unique_id]])</f>
        <v>compensation_sensor_netatmo_bertram_2_office_pantry_co2</v>
      </c>
      <c r="G57" s="9" t="s">
        <v>227</v>
      </c>
      <c r="H57" s="9" t="s">
        <v>187</v>
      </c>
      <c r="I57" s="9" t="s">
        <v>30</v>
      </c>
      <c r="L57" s="9" t="s">
        <v>136</v>
      </c>
      <c r="N57" s="9" t="s">
        <v>759</v>
      </c>
      <c r="O57" s="11" t="s">
        <v>477</v>
      </c>
      <c r="P57" s="11"/>
      <c r="Q57" s="11"/>
      <c r="R57" s="11"/>
      <c r="S57" s="11"/>
      <c r="T57" s="9"/>
      <c r="W57" s="9" t="s">
        <v>295</v>
      </c>
      <c r="AA57" s="9" t="str">
        <f t="shared" si="6"/>
        <v/>
      </c>
      <c r="AB57" s="9" t="str">
        <f t="shared" si="1"/>
        <v/>
      </c>
      <c r="AF57" s="9" t="s">
        <v>818</v>
      </c>
      <c r="AG57" s="11" t="s">
        <v>733</v>
      </c>
      <c r="AH57" s="9" t="s">
        <v>734</v>
      </c>
      <c r="AI57" s="9" t="s">
        <v>731</v>
      </c>
      <c r="AJ57" s="9" t="s">
        <v>128</v>
      </c>
      <c r="AK57" s="9" t="str">
        <f t="shared" si="7"/>
        <v>Pantry</v>
      </c>
      <c r="AO57" s="9" t="str">
        <f t="shared" si="2"/>
        <v/>
      </c>
    </row>
    <row r="58" spans="1:41" ht="16" customHeight="1" x14ac:dyDescent="0.2">
      <c r="A58" s="9">
        <v>1107</v>
      </c>
      <c r="B58" s="9" t="s">
        <v>26</v>
      </c>
      <c r="C58" s="9" t="s">
        <v>128</v>
      </c>
      <c r="D58" s="9" t="s">
        <v>27</v>
      </c>
      <c r="E58" s="9" t="s">
        <v>457</v>
      </c>
      <c r="F58" s="9" t="str">
        <f>IF(ISBLANK(E58), "", Table2[[#This Row],[unique_id]])</f>
        <v>compensation_sensor_netatmo_bertram_2_office_dining_co2</v>
      </c>
      <c r="G58" s="9" t="s">
        <v>208</v>
      </c>
      <c r="H58" s="9" t="s">
        <v>187</v>
      </c>
      <c r="I58" s="9" t="s">
        <v>30</v>
      </c>
      <c r="L58" s="9" t="s">
        <v>136</v>
      </c>
      <c r="N58" s="9" t="s">
        <v>759</v>
      </c>
      <c r="O58" s="11" t="s">
        <v>477</v>
      </c>
      <c r="P58" s="11"/>
      <c r="Q58" s="11"/>
      <c r="R58" s="11"/>
      <c r="S58" s="11"/>
      <c r="T58" s="9"/>
      <c r="W58" s="9" t="s">
        <v>295</v>
      </c>
      <c r="AA58" s="9" t="str">
        <f t="shared" si="6"/>
        <v/>
      </c>
      <c r="AB58" s="9" t="str">
        <f t="shared" si="1"/>
        <v/>
      </c>
      <c r="AF58" s="9" t="s">
        <v>819</v>
      </c>
      <c r="AG58" s="11" t="s">
        <v>733</v>
      </c>
      <c r="AH58" s="9" t="s">
        <v>734</v>
      </c>
      <c r="AI58" s="9" t="s">
        <v>731</v>
      </c>
      <c r="AJ58" s="9" t="s">
        <v>128</v>
      </c>
      <c r="AK58" s="9" t="str">
        <f t="shared" si="7"/>
        <v>Dining</v>
      </c>
      <c r="AO58" s="9" t="str">
        <f t="shared" si="2"/>
        <v/>
      </c>
    </row>
    <row r="59" spans="1:41" ht="16" customHeight="1" x14ac:dyDescent="0.2">
      <c r="A59" s="9">
        <v>1108</v>
      </c>
      <c r="B59" s="9" t="s">
        <v>26</v>
      </c>
      <c r="C59" s="9" t="s">
        <v>128</v>
      </c>
      <c r="D59" s="9" t="s">
        <v>27</v>
      </c>
      <c r="E59" s="9" t="s">
        <v>458</v>
      </c>
      <c r="F59" s="9" t="str">
        <f>IF(ISBLANK(E59), "", Table2[[#This Row],[unique_id]])</f>
        <v>compensation_sensor_netatmo_laundry_co2</v>
      </c>
      <c r="G59" s="9" t="s">
        <v>229</v>
      </c>
      <c r="H59" s="9" t="s">
        <v>187</v>
      </c>
      <c r="I59" s="9" t="s">
        <v>30</v>
      </c>
      <c r="N59" s="9"/>
      <c r="O59" s="11" t="s">
        <v>477</v>
      </c>
      <c r="P59" s="11"/>
      <c r="Q59" s="11"/>
      <c r="R59" s="11"/>
      <c r="S59" s="11"/>
      <c r="T59" s="9"/>
      <c r="W59" s="9" t="s">
        <v>295</v>
      </c>
      <c r="AA59" s="9" t="str">
        <f t="shared" si="6"/>
        <v/>
      </c>
      <c r="AB59" s="9" t="str">
        <f t="shared" si="1"/>
        <v/>
      </c>
      <c r="AF59" s="9" t="str">
        <f>LOWER(_xlfn.CONCAT(Table2[[#This Row],[device_manufacturer]], "-",Table2[[#This Row],[device_suggested_area]]))</f>
        <v>netatmo-laundry</v>
      </c>
      <c r="AG59" s="11" t="s">
        <v>732</v>
      </c>
      <c r="AH59" s="9" t="s">
        <v>734</v>
      </c>
      <c r="AI59" s="9" t="s">
        <v>730</v>
      </c>
      <c r="AJ59" s="9" t="s">
        <v>128</v>
      </c>
      <c r="AK59" s="9" t="str">
        <f t="shared" si="7"/>
        <v>Laundry</v>
      </c>
      <c r="AO59" s="9" t="str">
        <f t="shared" si="2"/>
        <v/>
      </c>
    </row>
    <row r="60" spans="1:41" ht="16" customHeight="1" x14ac:dyDescent="0.2">
      <c r="A60" s="9">
        <v>1109</v>
      </c>
      <c r="B60" s="9" t="s">
        <v>26</v>
      </c>
      <c r="C60" s="9" t="s">
        <v>763</v>
      </c>
      <c r="D60" s="9" t="s">
        <v>505</v>
      </c>
      <c r="E60" s="9" t="s">
        <v>504</v>
      </c>
      <c r="F60" s="9" t="str">
        <f>IF(ISBLANK(E60), "", Table2[[#This Row],[unique_id]])</f>
        <v>column_break</v>
      </c>
      <c r="G60" s="9" t="s">
        <v>501</v>
      </c>
      <c r="H60" s="9" t="s">
        <v>187</v>
      </c>
      <c r="I60" s="9" t="s">
        <v>30</v>
      </c>
      <c r="L60" s="9" t="s">
        <v>502</v>
      </c>
      <c r="M60" s="9" t="s">
        <v>503</v>
      </c>
      <c r="N60" s="9"/>
      <c r="O60" s="11"/>
      <c r="P60" s="11"/>
      <c r="Q60" s="11"/>
      <c r="R60" s="11"/>
      <c r="S60" s="11"/>
      <c r="T60" s="9"/>
      <c r="AA60" s="9" t="str">
        <f t="shared" si="6"/>
        <v/>
      </c>
      <c r="AB60" s="9" t="str">
        <f t="shared" si="1"/>
        <v/>
      </c>
      <c r="AO60" s="13" t="str">
        <f t="shared" si="2"/>
        <v/>
      </c>
    </row>
    <row r="61" spans="1:41" ht="16" customHeight="1" x14ac:dyDescent="0.2">
      <c r="A61" s="9">
        <v>1150</v>
      </c>
      <c r="B61" s="9" t="s">
        <v>26</v>
      </c>
      <c r="C61" s="9" t="s">
        <v>128</v>
      </c>
      <c r="D61" s="9" t="s">
        <v>27</v>
      </c>
      <c r="E61" s="9" t="s">
        <v>471</v>
      </c>
      <c r="F61" s="9" t="str">
        <f>IF(ISBLANK(E61), "", Table2[[#This Row],[unique_id]])</f>
        <v>compensation_sensor_netatmo_ada_noise</v>
      </c>
      <c r="G61" s="9" t="s">
        <v>130</v>
      </c>
      <c r="H61" s="9" t="s">
        <v>188</v>
      </c>
      <c r="I61" s="9" t="s">
        <v>30</v>
      </c>
      <c r="L61" s="9" t="s">
        <v>90</v>
      </c>
      <c r="N61" s="9" t="s">
        <v>759</v>
      </c>
      <c r="O61" s="11" t="s">
        <v>477</v>
      </c>
      <c r="P61" s="11"/>
      <c r="Q61" s="11"/>
      <c r="R61" s="11"/>
      <c r="S61" s="11"/>
      <c r="T61" s="9"/>
      <c r="W61" s="9" t="s">
        <v>479</v>
      </c>
      <c r="Y61" s="11"/>
      <c r="AA61" s="9" t="str">
        <f t="shared" si="6"/>
        <v/>
      </c>
      <c r="AB61" s="9" t="str">
        <f t="shared" si="1"/>
        <v/>
      </c>
      <c r="AF61" s="9" t="str">
        <f>LOWER(_xlfn.CONCAT(Table2[[#This Row],[device_manufacturer]], "-",Table2[[#This Row],[device_suggested_area]]))</f>
        <v>netatmo-ada</v>
      </c>
      <c r="AG61" s="11" t="s">
        <v>732</v>
      </c>
      <c r="AH61" s="9" t="s">
        <v>734</v>
      </c>
      <c r="AI61" s="9" t="s">
        <v>730</v>
      </c>
      <c r="AJ61" s="9" t="s">
        <v>128</v>
      </c>
      <c r="AK61" s="9" t="str">
        <f t="shared" ref="AK61:AK66" si="8">G61</f>
        <v>Ada</v>
      </c>
      <c r="AO61" s="9" t="str">
        <f t="shared" si="2"/>
        <v/>
      </c>
    </row>
    <row r="62" spans="1:41" ht="16" customHeight="1" x14ac:dyDescent="0.2">
      <c r="A62" s="9">
        <v>1151</v>
      </c>
      <c r="B62" s="9" t="s">
        <v>26</v>
      </c>
      <c r="C62" s="9" t="s">
        <v>128</v>
      </c>
      <c r="D62" s="9" t="s">
        <v>27</v>
      </c>
      <c r="E62" s="9" t="s">
        <v>472</v>
      </c>
      <c r="F62" s="9" t="str">
        <f>IF(ISBLANK(E62), "", Table2[[#This Row],[unique_id]])</f>
        <v>compensation_sensor_netatmo_edwin_noise</v>
      </c>
      <c r="G62" s="9" t="s">
        <v>127</v>
      </c>
      <c r="H62" s="9" t="s">
        <v>188</v>
      </c>
      <c r="I62" s="9" t="s">
        <v>30</v>
      </c>
      <c r="L62" s="9" t="s">
        <v>90</v>
      </c>
      <c r="N62" s="9" t="s">
        <v>759</v>
      </c>
      <c r="O62" s="11" t="s">
        <v>477</v>
      </c>
      <c r="P62" s="11"/>
      <c r="Q62" s="11"/>
      <c r="R62" s="11"/>
      <c r="S62" s="11"/>
      <c r="T62" s="9"/>
      <c r="W62" s="9" t="s">
        <v>479</v>
      </c>
      <c r="Y62" s="11"/>
      <c r="AA62" s="9" t="str">
        <f t="shared" si="6"/>
        <v/>
      </c>
      <c r="AB62" s="9" t="str">
        <f t="shared" si="1"/>
        <v/>
      </c>
      <c r="AF62" s="9" t="str">
        <f>LOWER(_xlfn.CONCAT(Table2[[#This Row],[device_manufacturer]], "-",Table2[[#This Row],[device_suggested_area]]))</f>
        <v>netatmo-edwin</v>
      </c>
      <c r="AG62" s="11" t="s">
        <v>732</v>
      </c>
      <c r="AH62" s="9" t="s">
        <v>734</v>
      </c>
      <c r="AI62" s="9" t="s">
        <v>730</v>
      </c>
      <c r="AJ62" s="9" t="s">
        <v>128</v>
      </c>
      <c r="AK62" s="9" t="str">
        <f t="shared" si="8"/>
        <v>Edwin</v>
      </c>
      <c r="AO62" s="9" t="str">
        <f t="shared" si="2"/>
        <v/>
      </c>
    </row>
    <row r="63" spans="1:41" ht="16" customHeight="1" x14ac:dyDescent="0.2">
      <c r="A63" s="9">
        <v>1152</v>
      </c>
      <c r="B63" s="9" t="s">
        <v>26</v>
      </c>
      <c r="C63" s="9" t="s">
        <v>128</v>
      </c>
      <c r="D63" s="9" t="s">
        <v>27</v>
      </c>
      <c r="E63" s="9" t="s">
        <v>473</v>
      </c>
      <c r="F63" s="9" t="str">
        <f>IF(ISBLANK(E63), "", Table2[[#This Row],[unique_id]])</f>
        <v>compensation_sensor_netatmo_parents_noise</v>
      </c>
      <c r="G63" s="9" t="s">
        <v>207</v>
      </c>
      <c r="H63" s="9" t="s">
        <v>188</v>
      </c>
      <c r="I63" s="9" t="s">
        <v>30</v>
      </c>
      <c r="L63" s="9" t="s">
        <v>90</v>
      </c>
      <c r="N63" s="9" t="s">
        <v>759</v>
      </c>
      <c r="O63" s="11" t="s">
        <v>477</v>
      </c>
      <c r="P63" s="11"/>
      <c r="Q63" s="11"/>
      <c r="R63" s="11"/>
      <c r="S63" s="11"/>
      <c r="T63" s="9"/>
      <c r="W63" s="9" t="s">
        <v>479</v>
      </c>
      <c r="Y63" s="11"/>
      <c r="AA63" s="9" t="str">
        <f t="shared" si="6"/>
        <v/>
      </c>
      <c r="AB63" s="9" t="str">
        <f t="shared" si="1"/>
        <v/>
      </c>
      <c r="AF63" s="9" t="str">
        <f>LOWER(_xlfn.CONCAT(Table2[[#This Row],[device_manufacturer]], "-",Table2[[#This Row],[device_suggested_area]]))</f>
        <v>netatmo-parents</v>
      </c>
      <c r="AG63" s="11" t="s">
        <v>732</v>
      </c>
      <c r="AH63" s="9" t="s">
        <v>734</v>
      </c>
      <c r="AI63" s="9" t="s">
        <v>730</v>
      </c>
      <c r="AJ63" s="9" t="s">
        <v>128</v>
      </c>
      <c r="AK63" s="9" t="str">
        <f t="shared" si="8"/>
        <v>Parents</v>
      </c>
      <c r="AO63" s="9" t="str">
        <f t="shared" si="2"/>
        <v/>
      </c>
    </row>
    <row r="64" spans="1:41" ht="16" customHeight="1" x14ac:dyDescent="0.2">
      <c r="A64" s="9">
        <v>1153</v>
      </c>
      <c r="B64" s="9" t="s">
        <v>26</v>
      </c>
      <c r="C64" s="9" t="s">
        <v>128</v>
      </c>
      <c r="D64" s="9" t="s">
        <v>27</v>
      </c>
      <c r="E64" s="9" t="s">
        <v>474</v>
      </c>
      <c r="F64" s="9" t="str">
        <f>IF(ISBLANK(E64), "", Table2[[#This Row],[unique_id]])</f>
        <v>compensation_sensor_netatmo_bertram_2_office_noise</v>
      </c>
      <c r="G64" s="9" t="s">
        <v>228</v>
      </c>
      <c r="H64" s="9" t="s">
        <v>188</v>
      </c>
      <c r="I64" s="9" t="s">
        <v>30</v>
      </c>
      <c r="L64" s="9" t="s">
        <v>90</v>
      </c>
      <c r="N64" s="9" t="s">
        <v>759</v>
      </c>
      <c r="O64" s="11" t="s">
        <v>477</v>
      </c>
      <c r="P64" s="11"/>
      <c r="Q64" s="11"/>
      <c r="R64" s="11"/>
      <c r="S64" s="11"/>
      <c r="T64" s="9"/>
      <c r="W64" s="9" t="s">
        <v>479</v>
      </c>
      <c r="Y64" s="11"/>
      <c r="AA64" s="9" t="str">
        <f t="shared" si="6"/>
        <v/>
      </c>
      <c r="AB64" s="9" t="str">
        <f t="shared" si="1"/>
        <v/>
      </c>
      <c r="AF64" s="9" t="str">
        <f>LOWER(_xlfn.CONCAT(Table2[[#This Row],[device_manufacturer]], "-",Table2[[#This Row],[device_suggested_area]]))</f>
        <v>netatmo-office</v>
      </c>
      <c r="AG64" s="11" t="s">
        <v>733</v>
      </c>
      <c r="AH64" s="9" t="s">
        <v>734</v>
      </c>
      <c r="AI64" s="9" t="s">
        <v>731</v>
      </c>
      <c r="AJ64" s="9" t="s">
        <v>128</v>
      </c>
      <c r="AK64" s="9" t="str">
        <f t="shared" si="8"/>
        <v>Office</v>
      </c>
      <c r="AO64" s="9" t="str">
        <f t="shared" si="2"/>
        <v/>
      </c>
    </row>
    <row r="65" spans="1:41" ht="16" customHeight="1" x14ac:dyDescent="0.2">
      <c r="A65" s="9">
        <v>1154</v>
      </c>
      <c r="B65" s="9" t="s">
        <v>26</v>
      </c>
      <c r="C65" s="9" t="s">
        <v>128</v>
      </c>
      <c r="D65" s="9" t="s">
        <v>27</v>
      </c>
      <c r="E65" s="9" t="s">
        <v>475</v>
      </c>
      <c r="F65" s="9" t="str">
        <f>IF(ISBLANK(E65), "", Table2[[#This Row],[unique_id]])</f>
        <v>compensation_sensor_netatmo_bertram_2_kitchen_noise</v>
      </c>
      <c r="G65" s="9" t="s">
        <v>221</v>
      </c>
      <c r="H65" s="9" t="s">
        <v>188</v>
      </c>
      <c r="I65" s="9" t="s">
        <v>30</v>
      </c>
      <c r="L65" s="9" t="s">
        <v>136</v>
      </c>
      <c r="N65" s="9" t="s">
        <v>759</v>
      </c>
      <c r="O65" s="11" t="s">
        <v>477</v>
      </c>
      <c r="P65" s="11"/>
      <c r="Q65" s="11"/>
      <c r="R65" s="11"/>
      <c r="S65" s="11"/>
      <c r="T65" s="9"/>
      <c r="W65" s="9" t="s">
        <v>479</v>
      </c>
      <c r="Y65" s="11"/>
      <c r="AA65" s="9" t="str">
        <f t="shared" si="6"/>
        <v/>
      </c>
      <c r="AB65" s="9" t="str">
        <f t="shared" si="1"/>
        <v/>
      </c>
      <c r="AF65" s="9" t="str">
        <f>LOWER(_xlfn.CONCAT(Table2[[#This Row],[device_manufacturer]], "-",Table2[[#This Row],[device_suggested_area]]))</f>
        <v>netatmo-kitchen</v>
      </c>
      <c r="AG65" s="11" t="s">
        <v>733</v>
      </c>
      <c r="AH65" s="9" t="s">
        <v>734</v>
      </c>
      <c r="AI65" s="9" t="s">
        <v>731</v>
      </c>
      <c r="AJ65" s="9" t="s">
        <v>128</v>
      </c>
      <c r="AK65" s="9" t="str">
        <f t="shared" si="8"/>
        <v>Kitchen</v>
      </c>
      <c r="AO65" s="9" t="str">
        <f t="shared" si="2"/>
        <v/>
      </c>
    </row>
    <row r="66" spans="1:41" ht="16" customHeight="1" x14ac:dyDescent="0.2">
      <c r="A66" s="9">
        <v>1155</v>
      </c>
      <c r="B66" s="9" t="s">
        <v>26</v>
      </c>
      <c r="C66" s="9" t="s">
        <v>128</v>
      </c>
      <c r="D66" s="9" t="s">
        <v>27</v>
      </c>
      <c r="E66" s="9" t="s">
        <v>476</v>
      </c>
      <c r="F66" s="9" t="str">
        <f>IF(ISBLANK(E66), "", Table2[[#This Row],[unique_id]])</f>
        <v>compensation_sensor_netatmo_laundry_noise</v>
      </c>
      <c r="G66" s="9" t="s">
        <v>229</v>
      </c>
      <c r="H66" s="9" t="s">
        <v>188</v>
      </c>
      <c r="I66" s="9" t="s">
        <v>30</v>
      </c>
      <c r="L66" s="9" t="s">
        <v>136</v>
      </c>
      <c r="N66" s="9" t="s">
        <v>759</v>
      </c>
      <c r="O66" s="11" t="s">
        <v>477</v>
      </c>
      <c r="P66" s="11"/>
      <c r="Q66" s="11"/>
      <c r="R66" s="11"/>
      <c r="S66" s="11"/>
      <c r="T66" s="9"/>
      <c r="W66" s="9" t="s">
        <v>479</v>
      </c>
      <c r="Y66" s="11"/>
      <c r="AA66" s="9" t="str">
        <f t="shared" si="6"/>
        <v/>
      </c>
      <c r="AB66" s="9" t="str">
        <f t="shared" si="1"/>
        <v/>
      </c>
      <c r="AF66" s="9" t="str">
        <f>LOWER(_xlfn.CONCAT(Table2[[#This Row],[device_manufacturer]], "-",Table2[[#This Row],[device_suggested_area]]))</f>
        <v>netatmo-laundry</v>
      </c>
      <c r="AG66" s="11" t="s">
        <v>732</v>
      </c>
      <c r="AH66" s="9" t="s">
        <v>734</v>
      </c>
      <c r="AI66" s="9" t="s">
        <v>730</v>
      </c>
      <c r="AJ66" s="9" t="s">
        <v>128</v>
      </c>
      <c r="AK66" s="9" t="str">
        <f t="shared" si="8"/>
        <v>Laundry</v>
      </c>
      <c r="AO66" s="9" t="str">
        <f t="shared" si="2"/>
        <v/>
      </c>
    </row>
    <row r="67" spans="1:41" ht="16" customHeight="1" x14ac:dyDescent="0.2">
      <c r="A67" s="9">
        <v>1200</v>
      </c>
      <c r="B67" s="9" t="s">
        <v>26</v>
      </c>
      <c r="C67" s="9" t="s">
        <v>39</v>
      </c>
      <c r="D67" s="9" t="s">
        <v>27</v>
      </c>
      <c r="E67" s="9" t="s">
        <v>41</v>
      </c>
      <c r="F67" s="9" t="str">
        <f>IF(ISBLANK(E67), "", Table2[[#This Row],[unique_id]])</f>
        <v>roof_cloud_base</v>
      </c>
      <c r="G67" s="9" t="s">
        <v>42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11"/>
      <c r="T67" s="9" t="s">
        <v>31</v>
      </c>
      <c r="U67" s="9" t="s">
        <v>44</v>
      </c>
      <c r="W67" s="9" t="s">
        <v>182</v>
      </c>
      <c r="X67" s="9">
        <v>300</v>
      </c>
      <c r="Y67" s="11" t="s">
        <v>34</v>
      </c>
      <c r="Z67" s="9" t="s">
        <v>45</v>
      </c>
      <c r="AA67" s="9" t="str">
        <f t="shared" si="6"/>
        <v>haas/entity/sensor/weewx/roof_cloud_base/config</v>
      </c>
      <c r="AB67" s="9" t="str">
        <f t="shared" si="1"/>
        <v>weewx/roof_cloud_base</v>
      </c>
      <c r="AC67" s="9" t="s">
        <v>398</v>
      </c>
      <c r="AD67" s="9">
        <v>1</v>
      </c>
      <c r="AE67" s="12" t="s">
        <v>194</v>
      </c>
      <c r="AF67" s="9" t="s">
        <v>580</v>
      </c>
      <c r="AG67" s="11">
        <v>3.15</v>
      </c>
      <c r="AH67" s="9" t="s">
        <v>554</v>
      </c>
      <c r="AI67" s="9" t="s">
        <v>36</v>
      </c>
      <c r="AJ67" s="9" t="s">
        <v>37</v>
      </c>
      <c r="AK67" s="9" t="s">
        <v>38</v>
      </c>
      <c r="AO67" s="9" t="str">
        <f t="shared" si="2"/>
        <v/>
      </c>
    </row>
    <row r="68" spans="1:41" ht="16" customHeight="1" x14ac:dyDescent="0.2">
      <c r="A68" s="9">
        <v>1201</v>
      </c>
      <c r="B68" s="9" t="s">
        <v>26</v>
      </c>
      <c r="C68" s="9" t="s">
        <v>39</v>
      </c>
      <c r="D68" s="9" t="s">
        <v>27</v>
      </c>
      <c r="E68" s="9" t="s">
        <v>46</v>
      </c>
      <c r="F68" s="9" t="str">
        <f>IF(ISBLANK(E68), "", Table2[[#This Row],[unique_id]])</f>
        <v>roof_max_solar_radiation</v>
      </c>
      <c r="G68" s="9" t="s">
        <v>47</v>
      </c>
      <c r="H68" s="9" t="s">
        <v>43</v>
      </c>
      <c r="I68" s="9" t="s">
        <v>30</v>
      </c>
      <c r="N68" s="9"/>
      <c r="O68" s="11"/>
      <c r="P68" s="11"/>
      <c r="Q68" s="11"/>
      <c r="R68" s="11"/>
      <c r="S68" s="11"/>
      <c r="T68" s="9" t="s">
        <v>31</v>
      </c>
      <c r="U68" s="9" t="s">
        <v>48</v>
      </c>
      <c r="W68" s="9" t="s">
        <v>183</v>
      </c>
      <c r="X68" s="9">
        <v>300</v>
      </c>
      <c r="Y68" s="11" t="s">
        <v>34</v>
      </c>
      <c r="Z68" s="9" t="s">
        <v>49</v>
      </c>
      <c r="AA68" s="9" t="str">
        <f t="shared" si="6"/>
        <v>haas/entity/sensor/weewx/roof_max_solar_radiation/config</v>
      </c>
      <c r="AB68" s="9" t="str">
        <f t="shared" ref="AB68:AB131" si="9">IF(ISBLANK(Z68),  "", _xlfn.CONCAT(LOWER(C68), "/", E68))</f>
        <v>weewx/roof_max_solar_radiation</v>
      </c>
      <c r="AC68" s="9" t="s">
        <v>398</v>
      </c>
      <c r="AD68" s="9">
        <v>1</v>
      </c>
      <c r="AE68" s="12" t="s">
        <v>194</v>
      </c>
      <c r="AF68" s="9" t="s">
        <v>580</v>
      </c>
      <c r="AG68" s="11">
        <v>3.15</v>
      </c>
      <c r="AH68" s="9" t="s">
        <v>554</v>
      </c>
      <c r="AI68" s="9" t="s">
        <v>36</v>
      </c>
      <c r="AJ68" s="9" t="s">
        <v>37</v>
      </c>
      <c r="AK68" s="9" t="s">
        <v>38</v>
      </c>
      <c r="AO68" s="9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9">
        <v>1250</v>
      </c>
      <c r="B69" s="9" t="s">
        <v>26</v>
      </c>
      <c r="C69" s="9" t="s">
        <v>39</v>
      </c>
      <c r="D69" s="9" t="s">
        <v>27</v>
      </c>
      <c r="E69" s="9" t="s">
        <v>53</v>
      </c>
      <c r="F69" s="9" t="str">
        <f>IF(ISBLANK(E69), "", Table2[[#This Row],[unique_id]])</f>
        <v>roof_barometer_pressure</v>
      </c>
      <c r="G69" s="9" t="s">
        <v>54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11"/>
      <c r="T69" s="9" t="s">
        <v>31</v>
      </c>
      <c r="U69" s="9" t="s">
        <v>51</v>
      </c>
      <c r="V69" s="9" t="s">
        <v>52</v>
      </c>
      <c r="X69" s="9">
        <v>300</v>
      </c>
      <c r="Y69" s="11" t="s">
        <v>34</v>
      </c>
      <c r="Z69" s="9" t="s">
        <v>55</v>
      </c>
      <c r="AA69" s="9" t="str">
        <f t="shared" si="6"/>
        <v>haas/entity/sensor/weewx/roof_barometer_pressure/config</v>
      </c>
      <c r="AB69" s="9" t="str">
        <f t="shared" si="9"/>
        <v>weewx/roof_barometer_pressure</v>
      </c>
      <c r="AC69" s="9" t="s">
        <v>398</v>
      </c>
      <c r="AD69" s="9">
        <v>1</v>
      </c>
      <c r="AE69" s="12" t="s">
        <v>194</v>
      </c>
      <c r="AF69" s="9" t="s">
        <v>580</v>
      </c>
      <c r="AG69" s="11">
        <v>3.15</v>
      </c>
      <c r="AH69" s="9" t="s">
        <v>554</v>
      </c>
      <c r="AI69" s="9" t="s">
        <v>36</v>
      </c>
      <c r="AJ69" s="9" t="s">
        <v>37</v>
      </c>
      <c r="AK69" s="9" t="s">
        <v>38</v>
      </c>
      <c r="AO69" s="9" t="str">
        <f t="shared" si="10"/>
        <v/>
      </c>
    </row>
    <row r="70" spans="1:41" ht="16" customHeight="1" x14ac:dyDescent="0.2">
      <c r="A70" s="9">
        <v>1251</v>
      </c>
      <c r="B70" s="9" t="s">
        <v>26</v>
      </c>
      <c r="C70" s="9" t="s">
        <v>39</v>
      </c>
      <c r="D70" s="9" t="s">
        <v>27</v>
      </c>
      <c r="E70" s="9" t="s">
        <v>56</v>
      </c>
      <c r="F70" s="9" t="str">
        <f>IF(ISBLANK(E70), "", Table2[[#This Row],[unique_id]])</f>
        <v>roof_pressure</v>
      </c>
      <c r="G70" s="9" t="s">
        <v>38</v>
      </c>
      <c r="H70" s="9" t="s">
        <v>50</v>
      </c>
      <c r="I70" s="9" t="s">
        <v>30</v>
      </c>
      <c r="N70" s="9"/>
      <c r="O70" s="11"/>
      <c r="P70" s="11"/>
      <c r="Q70" s="11"/>
      <c r="R70" s="11"/>
      <c r="S70" s="11"/>
      <c r="T70" s="9" t="s">
        <v>31</v>
      </c>
      <c r="U70" s="9" t="s">
        <v>51</v>
      </c>
      <c r="V70" s="9" t="s">
        <v>52</v>
      </c>
      <c r="X70" s="9">
        <v>300</v>
      </c>
      <c r="Y70" s="11" t="s">
        <v>34</v>
      </c>
      <c r="Z70" s="9" t="s">
        <v>52</v>
      </c>
      <c r="AA70" s="9" t="str">
        <f t="shared" si="6"/>
        <v>haas/entity/sensor/weewx/roof_pressure/config</v>
      </c>
      <c r="AB70" s="9" t="str">
        <f t="shared" si="9"/>
        <v>weewx/roof_pressure</v>
      </c>
      <c r="AC70" s="9" t="s">
        <v>398</v>
      </c>
      <c r="AD70" s="9">
        <v>1</v>
      </c>
      <c r="AE70" s="12" t="s">
        <v>194</v>
      </c>
      <c r="AF70" s="9" t="s">
        <v>580</v>
      </c>
      <c r="AG70" s="11">
        <v>3.15</v>
      </c>
      <c r="AH70" s="9" t="s">
        <v>554</v>
      </c>
      <c r="AI70" s="9" t="s">
        <v>36</v>
      </c>
      <c r="AJ70" s="9" t="s">
        <v>37</v>
      </c>
      <c r="AK70" s="9" t="s">
        <v>38</v>
      </c>
      <c r="AO70" s="9" t="str">
        <f t="shared" si="10"/>
        <v/>
      </c>
    </row>
    <row r="71" spans="1:41" ht="16" customHeight="1" x14ac:dyDescent="0.2">
      <c r="A71" s="9">
        <v>1300</v>
      </c>
      <c r="B71" s="9" t="s">
        <v>26</v>
      </c>
      <c r="C71" s="9" t="s">
        <v>39</v>
      </c>
      <c r="D71" s="9" t="s">
        <v>27</v>
      </c>
      <c r="E71" s="9" t="s">
        <v>107</v>
      </c>
      <c r="F71" s="9" t="str">
        <f>IF(ISBLANK(E71), "", Table2[[#This Row],[unique_id]])</f>
        <v>roof_wind_direction</v>
      </c>
      <c r="G71" s="9" t="s">
        <v>108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11"/>
      <c r="T71" s="9" t="s">
        <v>31</v>
      </c>
      <c r="U71" s="9" t="s">
        <v>176</v>
      </c>
      <c r="W71" s="9" t="s">
        <v>185</v>
      </c>
      <c r="X71" s="9">
        <v>300</v>
      </c>
      <c r="Y71" s="11" t="s">
        <v>34</v>
      </c>
      <c r="Z71" s="9" t="s">
        <v>110</v>
      </c>
      <c r="AA71" s="9" t="str">
        <f t="shared" si="6"/>
        <v>haas/entity/sensor/weewx/roof_wind_direction/config</v>
      </c>
      <c r="AB71" s="9" t="str">
        <f t="shared" si="9"/>
        <v>weewx/roof_wind_direction</v>
      </c>
      <c r="AC71" s="9" t="s">
        <v>398</v>
      </c>
      <c r="AD71" s="9">
        <v>1</v>
      </c>
      <c r="AE71" s="12" t="s">
        <v>194</v>
      </c>
      <c r="AF71" s="9" t="s">
        <v>580</v>
      </c>
      <c r="AG71" s="11">
        <v>3.15</v>
      </c>
      <c r="AH71" s="9" t="s">
        <v>554</v>
      </c>
      <c r="AI71" s="9" t="s">
        <v>36</v>
      </c>
      <c r="AJ71" s="9" t="s">
        <v>37</v>
      </c>
      <c r="AK71" s="9" t="s">
        <v>38</v>
      </c>
      <c r="AO71" s="9" t="str">
        <f t="shared" si="10"/>
        <v/>
      </c>
    </row>
    <row r="72" spans="1:41" ht="16" customHeight="1" x14ac:dyDescent="0.2">
      <c r="A72" s="9">
        <v>1301</v>
      </c>
      <c r="B72" s="9" t="s">
        <v>26</v>
      </c>
      <c r="C72" s="9" t="s">
        <v>39</v>
      </c>
      <c r="D72" s="9" t="s">
        <v>27</v>
      </c>
      <c r="E72" s="9" t="s">
        <v>111</v>
      </c>
      <c r="F72" s="9" t="str">
        <f>IF(ISBLANK(E72), "", Table2[[#This Row],[unique_id]])</f>
        <v>roof_wind_gust_direction</v>
      </c>
      <c r="G72" s="9" t="s">
        <v>112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11"/>
      <c r="T72" s="9" t="s">
        <v>31</v>
      </c>
      <c r="U72" s="9" t="s">
        <v>176</v>
      </c>
      <c r="W72" s="9" t="s">
        <v>185</v>
      </c>
      <c r="X72" s="9">
        <v>300</v>
      </c>
      <c r="Y72" s="11" t="s">
        <v>34</v>
      </c>
      <c r="Z72" s="9" t="s">
        <v>113</v>
      </c>
      <c r="AA72" s="9" t="str">
        <f t="shared" si="6"/>
        <v>haas/entity/sensor/weewx/roof_wind_gust_direction/config</v>
      </c>
      <c r="AB72" s="9" t="str">
        <f t="shared" si="9"/>
        <v>weewx/roof_wind_gust_direction</v>
      </c>
      <c r="AC72" s="9" t="s">
        <v>398</v>
      </c>
      <c r="AD72" s="9">
        <v>1</v>
      </c>
      <c r="AE72" s="12" t="s">
        <v>194</v>
      </c>
      <c r="AF72" s="9" t="s">
        <v>580</v>
      </c>
      <c r="AG72" s="11">
        <v>3.15</v>
      </c>
      <c r="AH72" s="9" t="s">
        <v>554</v>
      </c>
      <c r="AI72" s="9" t="s">
        <v>36</v>
      </c>
      <c r="AJ72" s="9" t="s">
        <v>37</v>
      </c>
      <c r="AK72" s="9" t="s">
        <v>38</v>
      </c>
      <c r="AO72" s="9" t="str">
        <f t="shared" si="10"/>
        <v/>
      </c>
    </row>
    <row r="73" spans="1:41" ht="16" customHeight="1" x14ac:dyDescent="0.2">
      <c r="A73" s="9">
        <v>1302</v>
      </c>
      <c r="B73" s="9" t="s">
        <v>26</v>
      </c>
      <c r="C73" s="9" t="s">
        <v>39</v>
      </c>
      <c r="D73" s="9" t="s">
        <v>27</v>
      </c>
      <c r="E73" s="9" t="s">
        <v>114</v>
      </c>
      <c r="F73" s="9" t="str">
        <f>IF(ISBLANK(E73), "", Table2[[#This Row],[unique_id]])</f>
        <v>roof_wind_gust_speed</v>
      </c>
      <c r="G73" s="9" t="s">
        <v>115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11"/>
      <c r="T73" s="9" t="s">
        <v>31</v>
      </c>
      <c r="U73" s="9" t="s">
        <v>177</v>
      </c>
      <c r="W73" s="9" t="s">
        <v>185</v>
      </c>
      <c r="X73" s="9">
        <v>300</v>
      </c>
      <c r="Y73" s="11" t="s">
        <v>34</v>
      </c>
      <c r="Z73" s="9" t="s">
        <v>116</v>
      </c>
      <c r="AA73" s="9" t="str">
        <f t="shared" si="6"/>
        <v>haas/entity/sensor/weewx/roof_wind_gust_speed/config</v>
      </c>
      <c r="AB73" s="9" t="str">
        <f t="shared" si="9"/>
        <v>weewx/roof_wind_gust_speed</v>
      </c>
      <c r="AC73" s="9" t="s">
        <v>397</v>
      </c>
      <c r="AD73" s="9">
        <v>1</v>
      </c>
      <c r="AE73" s="12" t="s">
        <v>194</v>
      </c>
      <c r="AF73" s="9" t="s">
        <v>580</v>
      </c>
      <c r="AG73" s="11">
        <v>3.15</v>
      </c>
      <c r="AH73" s="9" t="s">
        <v>554</v>
      </c>
      <c r="AI73" s="9" t="s">
        <v>36</v>
      </c>
      <c r="AJ73" s="9" t="s">
        <v>37</v>
      </c>
      <c r="AK73" s="9" t="s">
        <v>38</v>
      </c>
      <c r="AO73" s="9" t="str">
        <f t="shared" si="10"/>
        <v/>
      </c>
    </row>
    <row r="74" spans="1:41" ht="16" customHeight="1" x14ac:dyDescent="0.2">
      <c r="A74" s="9">
        <v>1303</v>
      </c>
      <c r="B74" s="9" t="s">
        <v>26</v>
      </c>
      <c r="C74" s="9" t="s">
        <v>39</v>
      </c>
      <c r="D74" s="9" t="s">
        <v>27</v>
      </c>
      <c r="E74" s="9" t="s">
        <v>117</v>
      </c>
      <c r="F74" s="9" t="str">
        <f>IF(ISBLANK(E74), "", Table2[[#This Row],[unique_id]])</f>
        <v>roof_wind_speed_10min</v>
      </c>
      <c r="G74" s="9" t="s">
        <v>118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11"/>
      <c r="T74" s="9" t="s">
        <v>31</v>
      </c>
      <c r="U74" s="9" t="s">
        <v>177</v>
      </c>
      <c r="W74" s="9" t="s">
        <v>185</v>
      </c>
      <c r="X74" s="9">
        <v>300</v>
      </c>
      <c r="Y74" s="11" t="s">
        <v>34</v>
      </c>
      <c r="Z74" s="9" t="s">
        <v>119</v>
      </c>
      <c r="AA74" s="9" t="str">
        <f t="shared" si="6"/>
        <v>haas/entity/sensor/weewx/roof_wind_speed_10min/config</v>
      </c>
      <c r="AB74" s="9" t="str">
        <f t="shared" si="9"/>
        <v>weewx/roof_wind_speed_10min</v>
      </c>
      <c r="AC74" s="9" t="s">
        <v>397</v>
      </c>
      <c r="AD74" s="9">
        <v>1</v>
      </c>
      <c r="AE74" s="12" t="s">
        <v>194</v>
      </c>
      <c r="AF74" s="9" t="s">
        <v>580</v>
      </c>
      <c r="AG74" s="11">
        <v>3.15</v>
      </c>
      <c r="AH74" s="9" t="s">
        <v>554</v>
      </c>
      <c r="AI74" s="9" t="s">
        <v>36</v>
      </c>
      <c r="AJ74" s="9" t="s">
        <v>37</v>
      </c>
      <c r="AK74" s="9" t="s">
        <v>38</v>
      </c>
      <c r="AO74" s="9" t="str">
        <f t="shared" si="10"/>
        <v/>
      </c>
    </row>
    <row r="75" spans="1:41" ht="16" customHeight="1" x14ac:dyDescent="0.2">
      <c r="A75" s="9">
        <v>1304</v>
      </c>
      <c r="B75" s="9" t="s">
        <v>26</v>
      </c>
      <c r="C75" s="9" t="s">
        <v>39</v>
      </c>
      <c r="D75" s="9" t="s">
        <v>27</v>
      </c>
      <c r="E75" s="9" t="s">
        <v>120</v>
      </c>
      <c r="F75" s="9" t="str">
        <f>IF(ISBLANK(E75), "", Table2[[#This Row],[unique_id]])</f>
        <v>roof_wind_samples</v>
      </c>
      <c r="G75" s="9" t="s">
        <v>121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11"/>
      <c r="T75" s="9" t="s">
        <v>31</v>
      </c>
      <c r="W75" s="9" t="s">
        <v>185</v>
      </c>
      <c r="X75" s="9">
        <v>300</v>
      </c>
      <c r="Y75" s="11" t="s">
        <v>34</v>
      </c>
      <c r="Z75" s="9" t="s">
        <v>122</v>
      </c>
      <c r="AA75" s="9" t="str">
        <f t="shared" si="6"/>
        <v>haas/entity/sensor/weewx/roof_wind_samples/config</v>
      </c>
      <c r="AB75" s="9" t="str">
        <f t="shared" si="9"/>
        <v>weewx/roof_wind_samples</v>
      </c>
      <c r="AC75" s="9" t="s">
        <v>399</v>
      </c>
      <c r="AD75" s="9">
        <v>1</v>
      </c>
      <c r="AE75" s="12" t="s">
        <v>194</v>
      </c>
      <c r="AF75" s="9" t="s">
        <v>580</v>
      </c>
      <c r="AG75" s="11">
        <v>3.15</v>
      </c>
      <c r="AH75" s="9" t="s">
        <v>554</v>
      </c>
      <c r="AI75" s="9" t="s">
        <v>36</v>
      </c>
      <c r="AJ75" s="9" t="s">
        <v>37</v>
      </c>
      <c r="AK75" s="9" t="s">
        <v>38</v>
      </c>
      <c r="AO75" s="9" t="str">
        <f t="shared" si="10"/>
        <v/>
      </c>
    </row>
    <row r="76" spans="1:41" ht="16" customHeight="1" x14ac:dyDescent="0.2">
      <c r="A76" s="9">
        <v>1305</v>
      </c>
      <c r="B76" s="9" t="s">
        <v>26</v>
      </c>
      <c r="C76" s="9" t="s">
        <v>39</v>
      </c>
      <c r="D76" s="9" t="s">
        <v>27</v>
      </c>
      <c r="E76" s="9" t="s">
        <v>123</v>
      </c>
      <c r="F76" s="9" t="str">
        <f>IF(ISBLANK(E76), "", Table2[[#This Row],[unique_id]])</f>
        <v>roof_wind_run</v>
      </c>
      <c r="G76" s="9" t="s">
        <v>124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11"/>
      <c r="T76" s="9" t="s">
        <v>31</v>
      </c>
      <c r="U76" s="9" t="s">
        <v>125</v>
      </c>
      <c r="W76" s="9" t="s">
        <v>185</v>
      </c>
      <c r="X76" s="9">
        <v>300</v>
      </c>
      <c r="Y76" s="11" t="s">
        <v>34</v>
      </c>
      <c r="Z76" s="9" t="s">
        <v>126</v>
      </c>
      <c r="AA76" s="9" t="str">
        <f t="shared" si="6"/>
        <v>haas/entity/sensor/weewx/roof_wind_run/config</v>
      </c>
      <c r="AB76" s="9" t="str">
        <f t="shared" si="9"/>
        <v>weewx/roof_wind_run</v>
      </c>
      <c r="AC76" s="9" t="s">
        <v>397</v>
      </c>
      <c r="AD76" s="9">
        <v>1</v>
      </c>
      <c r="AE76" s="12" t="s">
        <v>194</v>
      </c>
      <c r="AF76" s="9" t="s">
        <v>580</v>
      </c>
      <c r="AG76" s="11">
        <v>3.15</v>
      </c>
      <c r="AH76" s="9" t="s">
        <v>554</v>
      </c>
      <c r="AI76" s="9" t="s">
        <v>36</v>
      </c>
      <c r="AJ76" s="9" t="s">
        <v>37</v>
      </c>
      <c r="AK76" s="9" t="s">
        <v>38</v>
      </c>
      <c r="AO76" s="9" t="str">
        <f t="shared" si="10"/>
        <v/>
      </c>
    </row>
    <row r="77" spans="1:41" ht="16" customHeight="1" x14ac:dyDescent="0.2">
      <c r="A77" s="9">
        <v>1306</v>
      </c>
      <c r="B77" s="9" t="s">
        <v>26</v>
      </c>
      <c r="C77" s="9" t="s">
        <v>39</v>
      </c>
      <c r="D77" s="9" t="s">
        <v>27</v>
      </c>
      <c r="E77" s="9" t="s">
        <v>104</v>
      </c>
      <c r="F77" s="9" t="str">
        <f>IF(ISBLANK(E77), "", Table2[[#This Row],[unique_id]])</f>
        <v>roof_wind_speed</v>
      </c>
      <c r="G77" s="9" t="s">
        <v>105</v>
      </c>
      <c r="H77" s="9" t="s">
        <v>109</v>
      </c>
      <c r="I77" s="9" t="s">
        <v>30</v>
      </c>
      <c r="N77" s="9"/>
      <c r="O77" s="11"/>
      <c r="P77" s="11"/>
      <c r="Q77" s="11"/>
      <c r="R77" s="11"/>
      <c r="S77" s="11"/>
      <c r="T77" s="9" t="s">
        <v>31</v>
      </c>
      <c r="U77" s="17" t="s">
        <v>177</v>
      </c>
      <c r="W77" s="9" t="s">
        <v>185</v>
      </c>
      <c r="X77" s="9">
        <v>300</v>
      </c>
      <c r="Y77" s="11" t="s">
        <v>34</v>
      </c>
      <c r="Z77" s="9" t="s">
        <v>106</v>
      </c>
      <c r="AA77" s="9" t="str">
        <f t="shared" si="6"/>
        <v>haas/entity/sensor/weewx/roof_wind_speed/config</v>
      </c>
      <c r="AB77" s="9" t="str">
        <f t="shared" si="9"/>
        <v>weewx/roof_wind_speed</v>
      </c>
      <c r="AC77" s="9" t="s">
        <v>397</v>
      </c>
      <c r="AD77" s="9">
        <v>1</v>
      </c>
      <c r="AE77" s="12" t="s">
        <v>194</v>
      </c>
      <c r="AF77" s="9" t="s">
        <v>580</v>
      </c>
      <c r="AG77" s="11">
        <v>3.15</v>
      </c>
      <c r="AH77" s="9" t="s">
        <v>554</v>
      </c>
      <c r="AI77" s="9" t="s">
        <v>36</v>
      </c>
      <c r="AJ77" s="9" t="s">
        <v>37</v>
      </c>
      <c r="AK77" s="9" t="s">
        <v>38</v>
      </c>
      <c r="AO77" s="9" t="str">
        <f t="shared" si="10"/>
        <v/>
      </c>
    </row>
    <row r="78" spans="1:41" ht="16" customHeight="1" x14ac:dyDescent="0.2">
      <c r="A78" s="9">
        <v>1350</v>
      </c>
      <c r="B78" s="9" t="s">
        <v>26</v>
      </c>
      <c r="C78" s="9" t="s">
        <v>39</v>
      </c>
      <c r="D78" s="9" t="s">
        <v>27</v>
      </c>
      <c r="E78" s="9" t="s">
        <v>71</v>
      </c>
      <c r="F78" s="9" t="str">
        <f>IF(ISBLANK(E78), "", Table2[[#This Row],[unique_id]])</f>
        <v>roof_rain_rate</v>
      </c>
      <c r="G78" s="9" t="s">
        <v>72</v>
      </c>
      <c r="H78" s="9" t="s">
        <v>59</v>
      </c>
      <c r="I78" s="9" t="s">
        <v>193</v>
      </c>
      <c r="L78" s="9" t="s">
        <v>90</v>
      </c>
      <c r="N78" s="9"/>
      <c r="O78" s="11"/>
      <c r="P78" s="11"/>
      <c r="Q78" s="11"/>
      <c r="R78" s="11"/>
      <c r="S78" s="11"/>
      <c r="T78" s="9" t="s">
        <v>31</v>
      </c>
      <c r="U78" s="9" t="s">
        <v>232</v>
      </c>
      <c r="W78" s="9" t="s">
        <v>184</v>
      </c>
      <c r="X78" s="9">
        <v>300</v>
      </c>
      <c r="Y78" s="11" t="s">
        <v>34</v>
      </c>
      <c r="Z78" s="9" t="s">
        <v>73</v>
      </c>
      <c r="AA78" s="9" t="str">
        <f t="shared" si="6"/>
        <v>haas/entity/sensor/weewx/roof_rain_rate/config</v>
      </c>
      <c r="AB78" s="9" t="str">
        <f t="shared" si="9"/>
        <v>weewx/roof_rain_rate</v>
      </c>
      <c r="AC78" s="9" t="s">
        <v>755</v>
      </c>
      <c r="AD78" s="9">
        <v>1</v>
      </c>
      <c r="AE78" s="12" t="s">
        <v>194</v>
      </c>
      <c r="AF78" s="9" t="s">
        <v>580</v>
      </c>
      <c r="AG78" s="11">
        <v>3.15</v>
      </c>
      <c r="AH78" s="9" t="s">
        <v>554</v>
      </c>
      <c r="AI78" s="9" t="s">
        <v>36</v>
      </c>
      <c r="AJ78" s="9" t="s">
        <v>37</v>
      </c>
      <c r="AK78" s="9" t="s">
        <v>38</v>
      </c>
      <c r="AO78" s="9" t="str">
        <f t="shared" si="10"/>
        <v/>
      </c>
    </row>
    <row r="79" spans="1:41" ht="16" customHeight="1" x14ac:dyDescent="0.2">
      <c r="A79" s="9">
        <v>1351</v>
      </c>
      <c r="B79" s="9" t="s">
        <v>26</v>
      </c>
      <c r="C79" s="9" t="s">
        <v>39</v>
      </c>
      <c r="D79" s="9" t="s">
        <v>27</v>
      </c>
      <c r="E79" s="9" t="s">
        <v>63</v>
      </c>
      <c r="F79" s="9" t="str">
        <f>IF(ISBLANK(E79), "", Table2[[#This Row],[unique_id]])</f>
        <v>roof_hourly_rain</v>
      </c>
      <c r="G79" s="9" t="s">
        <v>64</v>
      </c>
      <c r="H79" s="9" t="s">
        <v>59</v>
      </c>
      <c r="I79" s="9" t="s">
        <v>193</v>
      </c>
      <c r="L79" s="9" t="s">
        <v>136</v>
      </c>
      <c r="N79" s="9" t="s">
        <v>759</v>
      </c>
      <c r="O79" s="11"/>
      <c r="P79" s="11"/>
      <c r="Q79" s="11"/>
      <c r="R79" s="11"/>
      <c r="S79" s="11"/>
      <c r="T79" s="9" t="s">
        <v>60</v>
      </c>
      <c r="U79" s="9" t="s">
        <v>267</v>
      </c>
      <c r="W79" s="9" t="s">
        <v>184</v>
      </c>
      <c r="X79" s="9">
        <v>300</v>
      </c>
      <c r="Y79" s="11" t="s">
        <v>34</v>
      </c>
      <c r="Z79" s="9" t="s">
        <v>65</v>
      </c>
      <c r="AA79" s="9" t="str">
        <f t="shared" si="6"/>
        <v>haas/entity/sensor/weewx/roof_hourly_rain/config</v>
      </c>
      <c r="AB79" s="9" t="str">
        <f t="shared" si="9"/>
        <v>weewx/roof_hourly_rain</v>
      </c>
      <c r="AC79" s="9" t="s">
        <v>755</v>
      </c>
      <c r="AD79" s="9">
        <v>1</v>
      </c>
      <c r="AE79" s="12" t="s">
        <v>194</v>
      </c>
      <c r="AF79" s="9" t="s">
        <v>580</v>
      </c>
      <c r="AG79" s="11">
        <v>3.15</v>
      </c>
      <c r="AH79" s="9" t="s">
        <v>554</v>
      </c>
      <c r="AI79" s="9" t="s">
        <v>36</v>
      </c>
      <c r="AJ79" s="9" t="s">
        <v>37</v>
      </c>
      <c r="AK79" s="9" t="s">
        <v>38</v>
      </c>
      <c r="AO79" s="9" t="str">
        <f t="shared" si="10"/>
        <v/>
      </c>
    </row>
    <row r="80" spans="1:41" ht="16" customHeight="1" x14ac:dyDescent="0.2">
      <c r="A80" s="9">
        <v>1352</v>
      </c>
      <c r="B80" s="9" t="s">
        <v>26</v>
      </c>
      <c r="C80" s="9" t="s">
        <v>763</v>
      </c>
      <c r="D80" s="9" t="s">
        <v>505</v>
      </c>
      <c r="E80" s="9" t="s">
        <v>761</v>
      </c>
      <c r="F80" s="9" t="str">
        <f>IF(ISBLANK(E80), "", Table2[[#This Row],[unique_id]])</f>
        <v>graph_break</v>
      </c>
      <c r="G80" s="9" t="s">
        <v>762</v>
      </c>
      <c r="H80" s="9" t="s">
        <v>59</v>
      </c>
      <c r="I80" s="9" t="s">
        <v>193</v>
      </c>
      <c r="N80" s="9" t="s">
        <v>759</v>
      </c>
      <c r="O80" s="11"/>
      <c r="P80" s="11"/>
      <c r="Q80" s="11"/>
      <c r="R80" s="11"/>
      <c r="S80" s="11"/>
      <c r="T80" s="9"/>
      <c r="Y80" s="11"/>
      <c r="AA80" s="9" t="str">
        <f t="shared" si="6"/>
        <v/>
      </c>
      <c r="AB80" s="9" t="str">
        <f t="shared" si="9"/>
        <v/>
      </c>
      <c r="AE80" s="12"/>
      <c r="AO80" s="13" t="str">
        <f t="shared" si="10"/>
        <v/>
      </c>
    </row>
    <row r="81" spans="1:41" ht="16" customHeight="1" x14ac:dyDescent="0.2">
      <c r="A81" s="9">
        <v>1353</v>
      </c>
      <c r="B81" s="9" t="s">
        <v>26</v>
      </c>
      <c r="C81" s="9" t="s">
        <v>39</v>
      </c>
      <c r="D81" s="9" t="s">
        <v>27</v>
      </c>
      <c r="E81" s="9" t="s">
        <v>57</v>
      </c>
      <c r="F81" s="9" t="str">
        <f>IF(ISBLANK(E81), "", Table2[[#This Row],[unique_id]])</f>
        <v>roof_daily_rain</v>
      </c>
      <c r="G81" s="9" t="s">
        <v>58</v>
      </c>
      <c r="H81" s="9" t="s">
        <v>59</v>
      </c>
      <c r="I81" s="9" t="s">
        <v>193</v>
      </c>
      <c r="L81" s="9" t="s">
        <v>136</v>
      </c>
      <c r="N81" s="9" t="s">
        <v>759</v>
      </c>
      <c r="O81" s="11"/>
      <c r="P81" s="11"/>
      <c r="Q81" s="11"/>
      <c r="R81" s="11"/>
      <c r="S81" s="11"/>
      <c r="T81" s="9" t="s">
        <v>60</v>
      </c>
      <c r="U81" s="9" t="s">
        <v>267</v>
      </c>
      <c r="W81" s="9" t="s">
        <v>184</v>
      </c>
      <c r="X81" s="9">
        <v>300</v>
      </c>
      <c r="Y81" s="11" t="s">
        <v>34</v>
      </c>
      <c r="Z81" s="9" t="s">
        <v>62</v>
      </c>
      <c r="AA81" s="9" t="str">
        <f t="shared" si="6"/>
        <v>haas/entity/sensor/weewx/roof_daily_rain/config</v>
      </c>
      <c r="AB81" s="9" t="str">
        <f t="shared" si="9"/>
        <v>weewx/roof_daily_rain</v>
      </c>
      <c r="AC81" s="9" t="s">
        <v>755</v>
      </c>
      <c r="AD81" s="9">
        <v>1</v>
      </c>
      <c r="AE81" s="12" t="s">
        <v>194</v>
      </c>
      <c r="AF81" s="9" t="s">
        <v>580</v>
      </c>
      <c r="AG81" s="11">
        <v>3.15</v>
      </c>
      <c r="AH81" s="9" t="s">
        <v>554</v>
      </c>
      <c r="AI81" s="9" t="s">
        <v>36</v>
      </c>
      <c r="AJ81" s="9" t="s">
        <v>37</v>
      </c>
      <c r="AK81" s="9" t="s">
        <v>38</v>
      </c>
      <c r="AO81" s="9" t="str">
        <f t="shared" si="10"/>
        <v/>
      </c>
    </row>
    <row r="82" spans="1:41" ht="16" customHeight="1" x14ac:dyDescent="0.2">
      <c r="A82" s="9">
        <v>1354</v>
      </c>
      <c r="B82" s="9" t="s">
        <v>26</v>
      </c>
      <c r="C82" s="9" t="s">
        <v>39</v>
      </c>
      <c r="D82" s="9" t="s">
        <v>27</v>
      </c>
      <c r="E82" s="9" t="s">
        <v>181</v>
      </c>
      <c r="F82" s="9" t="str">
        <f>IF(ISBLANK(E82), "", Table2[[#This Row],[unique_id]])</f>
        <v>roof_24hour_rain</v>
      </c>
      <c r="G82" s="9" t="s">
        <v>69</v>
      </c>
      <c r="H82" s="9" t="s">
        <v>59</v>
      </c>
      <c r="I82" s="9" t="s">
        <v>193</v>
      </c>
      <c r="N82" s="9"/>
      <c r="O82" s="11"/>
      <c r="P82" s="11"/>
      <c r="Q82" s="11"/>
      <c r="R82" s="11"/>
      <c r="S82" s="11"/>
      <c r="T82" s="9" t="s">
        <v>60</v>
      </c>
      <c r="U82" s="9" t="s">
        <v>267</v>
      </c>
      <c r="W82" s="9" t="s">
        <v>184</v>
      </c>
      <c r="X82" s="9">
        <v>300</v>
      </c>
      <c r="Y82" s="11" t="s">
        <v>34</v>
      </c>
      <c r="Z82" s="9" t="s">
        <v>70</v>
      </c>
      <c r="AA82" s="9" t="str">
        <f t="shared" si="6"/>
        <v>haas/entity/sensor/weewx/roof_24hour_rain/config</v>
      </c>
      <c r="AB82" s="9" t="str">
        <f t="shared" si="9"/>
        <v>weewx/roof_24hour_rain</v>
      </c>
      <c r="AC82" s="9" t="s">
        <v>755</v>
      </c>
      <c r="AD82" s="9">
        <v>1</v>
      </c>
      <c r="AE82" s="12" t="s">
        <v>194</v>
      </c>
      <c r="AF82" s="9" t="s">
        <v>580</v>
      </c>
      <c r="AG82" s="11">
        <v>3.15</v>
      </c>
      <c r="AH82" s="9" t="s">
        <v>554</v>
      </c>
      <c r="AI82" s="9" t="s">
        <v>36</v>
      </c>
      <c r="AJ82" s="9" t="s">
        <v>37</v>
      </c>
      <c r="AK82" s="9" t="s">
        <v>38</v>
      </c>
      <c r="AO82" s="9" t="str">
        <f t="shared" si="10"/>
        <v/>
      </c>
    </row>
    <row r="83" spans="1:41" ht="16" customHeight="1" x14ac:dyDescent="0.2">
      <c r="A83" s="9">
        <v>1355</v>
      </c>
      <c r="B83" s="9" t="s">
        <v>234</v>
      </c>
      <c r="C83" s="9" t="s">
        <v>153</v>
      </c>
      <c r="D83" s="9" t="s">
        <v>27</v>
      </c>
      <c r="E83" s="9" t="s">
        <v>283</v>
      </c>
      <c r="F83" s="9" t="str">
        <f>IF(ISBLANK(E83), "", Table2[[#This Row],[unique_id]])</f>
        <v>roof_weekly_rain</v>
      </c>
      <c r="G83" s="9" t="s">
        <v>284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11"/>
      <c r="T83" s="9"/>
      <c r="Y83" s="11"/>
      <c r="AA83" s="9" t="str">
        <f t="shared" si="6"/>
        <v/>
      </c>
      <c r="AB83" s="9" t="str">
        <f t="shared" si="9"/>
        <v/>
      </c>
      <c r="AE83" s="12"/>
      <c r="AO83" s="9" t="str">
        <f t="shared" si="10"/>
        <v/>
      </c>
    </row>
    <row r="84" spans="1:41" ht="16" customHeight="1" x14ac:dyDescent="0.2">
      <c r="A84" s="9">
        <v>1356</v>
      </c>
      <c r="B84" s="9" t="s">
        <v>26</v>
      </c>
      <c r="C84" s="9" t="s">
        <v>39</v>
      </c>
      <c r="D84" s="9" t="s">
        <v>27</v>
      </c>
      <c r="E84" s="9" t="s">
        <v>66</v>
      </c>
      <c r="F84" s="9" t="str">
        <f>IF(ISBLANK(E84), "", Table2[[#This Row],[unique_id]])</f>
        <v>roof_monthly_rain</v>
      </c>
      <c r="G84" s="9" t="s">
        <v>67</v>
      </c>
      <c r="H84" s="9" t="s">
        <v>59</v>
      </c>
      <c r="I84" s="9" t="s">
        <v>193</v>
      </c>
      <c r="L84" s="9" t="s">
        <v>136</v>
      </c>
      <c r="N84" s="9"/>
      <c r="O84" s="11"/>
      <c r="P84" s="11"/>
      <c r="Q84" s="11"/>
      <c r="R84" s="11"/>
      <c r="S84" s="11"/>
      <c r="T84" s="9" t="s">
        <v>60</v>
      </c>
      <c r="U84" s="9" t="s">
        <v>61</v>
      </c>
      <c r="W84" s="9" t="s">
        <v>184</v>
      </c>
      <c r="X84" s="9">
        <v>300</v>
      </c>
      <c r="Y84" s="11" t="s">
        <v>34</v>
      </c>
      <c r="Z84" s="9" t="s">
        <v>68</v>
      </c>
      <c r="AA84" s="9" t="str">
        <f t="shared" si="6"/>
        <v>haas/entity/sensor/weewx/roof_monthly_rain/config</v>
      </c>
      <c r="AB84" s="9" t="str">
        <f t="shared" si="9"/>
        <v>weewx/roof_monthly_rain</v>
      </c>
      <c r="AC84" s="9" t="s">
        <v>400</v>
      </c>
      <c r="AD84" s="9">
        <v>1</v>
      </c>
      <c r="AE84" s="12" t="s">
        <v>194</v>
      </c>
      <c r="AF84" s="9" t="s">
        <v>580</v>
      </c>
      <c r="AG84" s="11">
        <v>3.15</v>
      </c>
      <c r="AH84" s="9" t="s">
        <v>554</v>
      </c>
      <c r="AI84" s="9" t="s">
        <v>36</v>
      </c>
      <c r="AJ84" s="9" t="s">
        <v>37</v>
      </c>
      <c r="AK84" s="9" t="s">
        <v>38</v>
      </c>
      <c r="AO84" s="9" t="str">
        <f t="shared" si="10"/>
        <v/>
      </c>
    </row>
    <row r="85" spans="1:41" ht="16" customHeight="1" x14ac:dyDescent="0.2">
      <c r="A85" s="9">
        <v>1357</v>
      </c>
      <c r="B85" s="9" t="s">
        <v>26</v>
      </c>
      <c r="C85" s="9" t="s">
        <v>763</v>
      </c>
      <c r="D85" s="9" t="s">
        <v>505</v>
      </c>
      <c r="E85" s="9" t="s">
        <v>761</v>
      </c>
      <c r="F85" s="9" t="str">
        <f>IF(ISBLANK(E85), "", Table2[[#This Row],[unique_id]])</f>
        <v>graph_break</v>
      </c>
      <c r="G85" s="9" t="s">
        <v>762</v>
      </c>
      <c r="H85" s="9" t="s">
        <v>59</v>
      </c>
      <c r="I85" s="9" t="s">
        <v>193</v>
      </c>
      <c r="N85" s="9" t="s">
        <v>759</v>
      </c>
      <c r="O85" s="11"/>
      <c r="P85" s="11"/>
      <c r="Q85" s="11"/>
      <c r="R85" s="11"/>
      <c r="S85" s="11"/>
      <c r="T85" s="9"/>
      <c r="Y85" s="11"/>
      <c r="AA85" s="9" t="str">
        <f t="shared" si="6"/>
        <v/>
      </c>
      <c r="AB85" s="9" t="str">
        <f t="shared" si="9"/>
        <v/>
      </c>
      <c r="AE85" s="12"/>
      <c r="AO85" s="13" t="str">
        <f t="shared" si="10"/>
        <v/>
      </c>
    </row>
    <row r="86" spans="1:41" ht="16" customHeight="1" x14ac:dyDescent="0.2">
      <c r="A86" s="9">
        <v>1358</v>
      </c>
      <c r="B86" s="9" t="s">
        <v>26</v>
      </c>
      <c r="C86" s="9" t="s">
        <v>39</v>
      </c>
      <c r="D86" s="9" t="s">
        <v>27</v>
      </c>
      <c r="E86" s="9" t="s">
        <v>81</v>
      </c>
      <c r="F86" s="9" t="str">
        <f>IF(ISBLANK(E86), "", Table2[[#This Row],[unique_id]])</f>
        <v>roof_yearly_rain</v>
      </c>
      <c r="G86" s="9" t="s">
        <v>82</v>
      </c>
      <c r="H86" s="9" t="s">
        <v>59</v>
      </c>
      <c r="I86" s="9" t="s">
        <v>193</v>
      </c>
      <c r="L86" s="9" t="s">
        <v>136</v>
      </c>
      <c r="N86" s="9" t="s">
        <v>759</v>
      </c>
      <c r="O86" s="11"/>
      <c r="P86" s="11"/>
      <c r="Q86" s="11"/>
      <c r="R86" s="11"/>
      <c r="S86" s="11"/>
      <c r="T86" s="9" t="s">
        <v>60</v>
      </c>
      <c r="U86" s="9" t="s">
        <v>61</v>
      </c>
      <c r="W86" s="9" t="s">
        <v>184</v>
      </c>
      <c r="X86" s="9">
        <v>300</v>
      </c>
      <c r="Y86" s="11" t="s">
        <v>34</v>
      </c>
      <c r="Z86" s="9" t="s">
        <v>204</v>
      </c>
      <c r="AA86" s="9" t="str">
        <f t="shared" si="6"/>
        <v>haas/entity/sensor/weewx/roof_yearly_rain/config</v>
      </c>
      <c r="AB86" s="9" t="str">
        <f t="shared" si="9"/>
        <v>weewx/roof_yearly_rain</v>
      </c>
      <c r="AC86" s="9" t="s">
        <v>400</v>
      </c>
      <c r="AD86" s="9">
        <v>1</v>
      </c>
      <c r="AE86" s="12" t="s">
        <v>194</v>
      </c>
      <c r="AF86" s="9" t="s">
        <v>580</v>
      </c>
      <c r="AG86" s="11">
        <v>3.15</v>
      </c>
      <c r="AH86" s="9" t="s">
        <v>554</v>
      </c>
      <c r="AI86" s="9" t="s">
        <v>36</v>
      </c>
      <c r="AJ86" s="9" t="s">
        <v>37</v>
      </c>
      <c r="AK86" s="9" t="s">
        <v>38</v>
      </c>
      <c r="AO86" s="9" t="str">
        <f t="shared" si="10"/>
        <v/>
      </c>
    </row>
    <row r="87" spans="1:41" ht="16" customHeight="1" x14ac:dyDescent="0.2">
      <c r="A87" s="9">
        <v>1359</v>
      </c>
      <c r="B87" s="9" t="s">
        <v>26</v>
      </c>
      <c r="C87" s="9" t="s">
        <v>39</v>
      </c>
      <c r="D87" s="9" t="s">
        <v>27</v>
      </c>
      <c r="E87" s="9" t="s">
        <v>74</v>
      </c>
      <c r="F87" s="9" t="str">
        <f>IF(ISBLANK(E87), "", Table2[[#This Row],[unique_id]])</f>
        <v>roof_rain</v>
      </c>
      <c r="G87" s="9" t="s">
        <v>75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11"/>
      <c r="T87" s="9" t="s">
        <v>76</v>
      </c>
      <c r="U87" s="9" t="s">
        <v>61</v>
      </c>
      <c r="W87" s="9" t="s">
        <v>184</v>
      </c>
      <c r="X87" s="9">
        <v>300</v>
      </c>
      <c r="Y87" s="11" t="s">
        <v>34</v>
      </c>
      <c r="Z87" s="9" t="s">
        <v>77</v>
      </c>
      <c r="AA87" s="9" t="str">
        <f t="shared" si="6"/>
        <v>haas/entity/sensor/weewx/roof_rain/config</v>
      </c>
      <c r="AB87" s="9" t="str">
        <f t="shared" si="9"/>
        <v>weewx/roof_rain</v>
      </c>
      <c r="AC87" s="9" t="s">
        <v>400</v>
      </c>
      <c r="AD87" s="9">
        <v>1</v>
      </c>
      <c r="AE87" s="12" t="s">
        <v>194</v>
      </c>
      <c r="AF87" s="9" t="s">
        <v>580</v>
      </c>
      <c r="AG87" s="11">
        <v>3.15</v>
      </c>
      <c r="AH87" s="9" t="s">
        <v>554</v>
      </c>
      <c r="AI87" s="9" t="s">
        <v>36</v>
      </c>
      <c r="AJ87" s="9" t="s">
        <v>37</v>
      </c>
      <c r="AK87" s="9" t="s">
        <v>38</v>
      </c>
      <c r="AO87" s="9" t="str">
        <f t="shared" si="10"/>
        <v/>
      </c>
    </row>
    <row r="88" spans="1:41" ht="16" customHeight="1" x14ac:dyDescent="0.2">
      <c r="A88" s="9">
        <v>1360</v>
      </c>
      <c r="B88" s="9" t="s">
        <v>26</v>
      </c>
      <c r="C88" s="9" t="s">
        <v>39</v>
      </c>
      <c r="D88" s="9" t="s">
        <v>27</v>
      </c>
      <c r="E88" s="9" t="s">
        <v>78</v>
      </c>
      <c r="F88" s="9" t="str">
        <f>IF(ISBLANK(E88), "", Table2[[#This Row],[unique_id]])</f>
        <v>roof_storm_rain</v>
      </c>
      <c r="G88" s="9" t="s">
        <v>79</v>
      </c>
      <c r="H88" s="9" t="s">
        <v>59</v>
      </c>
      <c r="I88" s="9" t="s">
        <v>193</v>
      </c>
      <c r="N88" s="9"/>
      <c r="O88" s="11"/>
      <c r="P88" s="11"/>
      <c r="Q88" s="11"/>
      <c r="R88" s="11"/>
      <c r="S88" s="11"/>
      <c r="T88" s="9" t="s">
        <v>31</v>
      </c>
      <c r="U88" s="9" t="s">
        <v>61</v>
      </c>
      <c r="W88" s="9" t="s">
        <v>184</v>
      </c>
      <c r="X88" s="9">
        <v>300</v>
      </c>
      <c r="Y88" s="11" t="s">
        <v>34</v>
      </c>
      <c r="Z88" s="9" t="s">
        <v>80</v>
      </c>
      <c r="AA88" s="9" t="str">
        <f t="shared" si="6"/>
        <v>haas/entity/sensor/weewx/roof_storm_rain/config</v>
      </c>
      <c r="AB88" s="9" t="str">
        <f t="shared" si="9"/>
        <v>weewx/roof_storm_rain</v>
      </c>
      <c r="AC88" s="9" t="s">
        <v>400</v>
      </c>
      <c r="AD88" s="9">
        <v>1</v>
      </c>
      <c r="AE88" s="12" t="s">
        <v>194</v>
      </c>
      <c r="AF88" s="9" t="s">
        <v>580</v>
      </c>
      <c r="AG88" s="11">
        <v>3.15</v>
      </c>
      <c r="AH88" s="9" t="s">
        <v>554</v>
      </c>
      <c r="AI88" s="9" t="s">
        <v>36</v>
      </c>
      <c r="AJ88" s="9" t="s">
        <v>37</v>
      </c>
      <c r="AK88" s="9" t="s">
        <v>38</v>
      </c>
      <c r="AO88" s="9" t="str">
        <f t="shared" si="10"/>
        <v/>
      </c>
    </row>
    <row r="89" spans="1:41" ht="16" customHeight="1" x14ac:dyDescent="0.2">
      <c r="A89" s="9">
        <v>1400</v>
      </c>
      <c r="B89" s="9" t="s">
        <v>26</v>
      </c>
      <c r="C89" s="9" t="s">
        <v>153</v>
      </c>
      <c r="D89" s="9" t="s">
        <v>426</v>
      </c>
      <c r="E89" s="9" t="s">
        <v>764</v>
      </c>
      <c r="F89" s="13" t="str">
        <f>IF(ISBLANK(E89), "", Table2[[#This Row],[unique_id]])</f>
        <v>home_movie</v>
      </c>
      <c r="G89" s="9" t="s">
        <v>778</v>
      </c>
      <c r="H89" s="9" t="s">
        <v>427</v>
      </c>
      <c r="I89" s="9" t="s">
        <v>132</v>
      </c>
      <c r="J89" s="9" t="s">
        <v>814</v>
      </c>
      <c r="L89" s="9" t="s">
        <v>326</v>
      </c>
      <c r="N89" s="9"/>
      <c r="O89" s="11"/>
      <c r="P89" s="11"/>
      <c r="Q89" s="11"/>
      <c r="R89" s="11"/>
      <c r="S89" s="11"/>
      <c r="T89" s="9"/>
      <c r="W89" s="9" t="s">
        <v>753</v>
      </c>
      <c r="Y89" s="11"/>
      <c r="AA89" s="9" t="str">
        <f t="shared" si="6"/>
        <v/>
      </c>
      <c r="AB89" s="9" t="str">
        <f t="shared" si="9"/>
        <v/>
      </c>
      <c r="AE89" s="12"/>
      <c r="AK89" s="9" t="s">
        <v>174</v>
      </c>
      <c r="AO89" s="13" t="str">
        <f t="shared" si="10"/>
        <v/>
      </c>
    </row>
    <row r="90" spans="1:41" ht="16" customHeight="1" x14ac:dyDescent="0.2">
      <c r="A90" s="9">
        <v>1401</v>
      </c>
      <c r="B90" s="9" t="s">
        <v>26</v>
      </c>
      <c r="C90" s="9" t="s">
        <v>153</v>
      </c>
      <c r="D90" s="9" t="s">
        <v>426</v>
      </c>
      <c r="E90" s="9" t="s">
        <v>425</v>
      </c>
      <c r="F90" s="9" t="str">
        <f>IF(ISBLANK(E90), "", Table2[[#This Row],[unique_id]])</f>
        <v>home_sleep</v>
      </c>
      <c r="G90" s="9" t="s">
        <v>377</v>
      </c>
      <c r="H90" s="9" t="s">
        <v>427</v>
      </c>
      <c r="I90" s="9" t="s">
        <v>132</v>
      </c>
      <c r="J90" s="9" t="s">
        <v>816</v>
      </c>
      <c r="L90" s="9" t="s">
        <v>326</v>
      </c>
      <c r="N90" s="9"/>
      <c r="O90" s="11"/>
      <c r="P90" s="11"/>
      <c r="Q90" s="11"/>
      <c r="R90" s="11"/>
      <c r="S90" s="11"/>
      <c r="T90" s="9"/>
      <c r="W90" s="9" t="s">
        <v>428</v>
      </c>
      <c r="Y90" s="11"/>
      <c r="AA90" s="9" t="str">
        <f t="shared" si="6"/>
        <v/>
      </c>
      <c r="AB90" s="9" t="str">
        <f t="shared" si="9"/>
        <v/>
      </c>
      <c r="AE90" s="12"/>
      <c r="AK90" s="9" t="s">
        <v>174</v>
      </c>
      <c r="AO90" s="9" t="str">
        <f t="shared" si="10"/>
        <v/>
      </c>
    </row>
    <row r="91" spans="1:41" ht="16" customHeight="1" x14ac:dyDescent="0.2">
      <c r="A91" s="9">
        <v>1402</v>
      </c>
      <c r="B91" s="9" t="s">
        <v>26</v>
      </c>
      <c r="C91" s="9" t="s">
        <v>153</v>
      </c>
      <c r="D91" s="9" t="s">
        <v>426</v>
      </c>
      <c r="E91" s="9" t="s">
        <v>752</v>
      </c>
      <c r="F91" s="9" t="str">
        <f>IF(ISBLANK(E91), "", Table2[[#This Row],[unique_id]])</f>
        <v>home_reset</v>
      </c>
      <c r="G91" s="9" t="s">
        <v>779</v>
      </c>
      <c r="H91" s="9" t="s">
        <v>427</v>
      </c>
      <c r="I91" s="9" t="s">
        <v>132</v>
      </c>
      <c r="J91" s="9" t="s">
        <v>815</v>
      </c>
      <c r="L91" s="9" t="s">
        <v>326</v>
      </c>
      <c r="N91" s="9"/>
      <c r="O91" s="11"/>
      <c r="P91" s="11"/>
      <c r="Q91" s="11"/>
      <c r="R91" s="11"/>
      <c r="S91" s="11"/>
      <c r="T91" s="9"/>
      <c r="W91" s="9" t="s">
        <v>754</v>
      </c>
      <c r="Y91" s="11"/>
      <c r="AA91" s="9" t="str">
        <f t="shared" si="6"/>
        <v/>
      </c>
      <c r="AB91" s="9" t="str">
        <f t="shared" si="9"/>
        <v/>
      </c>
      <c r="AE91" s="12"/>
      <c r="AK91" s="9" t="s">
        <v>174</v>
      </c>
      <c r="AO91" s="9" t="str">
        <f t="shared" si="10"/>
        <v/>
      </c>
    </row>
    <row r="92" spans="1:41" ht="16" customHeight="1" x14ac:dyDescent="0.2">
      <c r="A92" s="9">
        <v>1403</v>
      </c>
      <c r="B92" s="9" t="s">
        <v>26</v>
      </c>
      <c r="C92" s="9" t="s">
        <v>259</v>
      </c>
      <c r="D92" s="9" t="s">
        <v>134</v>
      </c>
      <c r="E92" s="9" t="s">
        <v>304</v>
      </c>
      <c r="F92" s="9" t="str">
        <f>IF(ISBLANK(E92), "", Table2[[#This Row],[unique_id]])</f>
        <v>bathroom_rails</v>
      </c>
      <c r="G92" s="9" t="s">
        <v>780</v>
      </c>
      <c r="H92" s="9" t="s">
        <v>427</v>
      </c>
      <c r="I92" s="9" t="s">
        <v>132</v>
      </c>
      <c r="J92" s="9" t="s">
        <v>780</v>
      </c>
      <c r="L92" s="9" t="s">
        <v>326</v>
      </c>
      <c r="N92" s="9"/>
      <c r="O92" s="11"/>
      <c r="P92" s="11"/>
      <c r="Q92" s="11"/>
      <c r="R92" s="11"/>
      <c r="S92" s="11"/>
      <c r="T92" s="9"/>
      <c r="W92" s="9" t="s">
        <v>325</v>
      </c>
      <c r="Y92" s="11"/>
      <c r="AA92" s="9" t="str">
        <f t="shared" si="6"/>
        <v/>
      </c>
      <c r="AB92" s="9" t="str">
        <f t="shared" si="9"/>
        <v/>
      </c>
      <c r="AF92" s="9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1" t="s">
        <v>551</v>
      </c>
      <c r="AH92" s="9" t="s">
        <v>559</v>
      </c>
      <c r="AI92" s="9" t="s">
        <v>548</v>
      </c>
      <c r="AJ92" s="9" t="str">
        <f>IF(OR(ISBLANK(AM92), ISBLANK(AN92)), "", Table2[[#This Row],[device_via_device]])</f>
        <v>TPLink</v>
      </c>
      <c r="AK92" s="9" t="s">
        <v>547</v>
      </c>
      <c r="AL92" s="9" t="s">
        <v>688</v>
      </c>
      <c r="AM92" s="9" t="s">
        <v>538</v>
      </c>
      <c r="AN92" s="9" t="s">
        <v>681</v>
      </c>
      <c r="AO92" s="9" t="str">
        <f t="shared" si="10"/>
        <v>[["mac", "ac:84:c6:54:9d:98"], ["ip", "10.0.6.81"]]</v>
      </c>
    </row>
    <row r="93" spans="1:41" ht="16" customHeight="1" x14ac:dyDescent="0.2">
      <c r="A93" s="9">
        <v>1404</v>
      </c>
      <c r="B93" s="9" t="s">
        <v>26</v>
      </c>
      <c r="C93" s="9" t="s">
        <v>514</v>
      </c>
      <c r="D93" s="9" t="s">
        <v>134</v>
      </c>
      <c r="E93" s="9" t="s">
        <v>515</v>
      </c>
      <c r="F93" s="9" t="str">
        <f>IF(ISBLANK(E93), "", Table2[[#This Row],[unique_id]])</f>
        <v>roof_water_heater_booster</v>
      </c>
      <c r="G93" s="9" t="s">
        <v>777</v>
      </c>
      <c r="H93" s="9" t="s">
        <v>427</v>
      </c>
      <c r="I93" s="9" t="s">
        <v>132</v>
      </c>
      <c r="J93" s="9" t="str">
        <f>Table2[[#This Row],[friendly_name]]</f>
        <v>Water Booster</v>
      </c>
      <c r="L93" s="9" t="s">
        <v>326</v>
      </c>
      <c r="N93" s="9"/>
      <c r="O93" s="11"/>
      <c r="P93" s="11"/>
      <c r="Q93" s="11"/>
      <c r="R93" s="11"/>
      <c r="S93" s="11"/>
      <c r="T93" s="9"/>
      <c r="W93" s="9" t="s">
        <v>770</v>
      </c>
      <c r="Y93" s="11"/>
      <c r="AA93" s="9" t="str">
        <f t="shared" si="6"/>
        <v/>
      </c>
      <c r="AB93" s="9" t="str">
        <f t="shared" si="9"/>
        <v/>
      </c>
      <c r="AE93" s="9"/>
      <c r="AF93" s="9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1" t="s">
        <v>767</v>
      </c>
      <c r="AH93" s="9" t="s">
        <v>766</v>
      </c>
      <c r="AI93" s="9" t="s">
        <v>768</v>
      </c>
      <c r="AJ93" s="9" t="str">
        <f>IF(OR(ISBLANK(AM93), ISBLANK(AN93)), "", Table2[[#This Row],[device_via_device]])</f>
        <v>Sonoff</v>
      </c>
      <c r="AK93" s="9" t="s">
        <v>38</v>
      </c>
      <c r="AL93" s="9" t="s">
        <v>688</v>
      </c>
      <c r="AM93" s="9" t="s">
        <v>765</v>
      </c>
      <c r="AN93" s="18" t="s">
        <v>769</v>
      </c>
      <c r="AO93" s="9" t="str">
        <f t="shared" si="10"/>
        <v>[["mac", "ec:fa:bc:50:3e:02"], ["ip", "10.0.6.99"]]</v>
      </c>
    </row>
    <row r="94" spans="1:41" ht="16" customHeight="1" x14ac:dyDescent="0.2">
      <c r="A94" s="9">
        <v>1405</v>
      </c>
      <c r="B94" s="9" t="s">
        <v>234</v>
      </c>
      <c r="C94" s="9" t="s">
        <v>514</v>
      </c>
      <c r="D94" s="9" t="s">
        <v>134</v>
      </c>
      <c r="E94" s="9" t="s">
        <v>771</v>
      </c>
      <c r="F94" s="9" t="str">
        <f>IF(ISBLANK(E94), "", Table2[[#This Row],[unique_id]])</f>
        <v>outdoor_pool_filter</v>
      </c>
      <c r="G94" s="9" t="s">
        <v>481</v>
      </c>
      <c r="H94" s="9" t="s">
        <v>427</v>
      </c>
      <c r="I94" s="9" t="s">
        <v>132</v>
      </c>
      <c r="J94" s="9" t="str">
        <f>Table2[[#This Row],[friendly_name]]</f>
        <v>Pool Filter</v>
      </c>
      <c r="L94" s="9" t="s">
        <v>326</v>
      </c>
      <c r="N94" s="9"/>
      <c r="O94" s="11"/>
      <c r="P94" s="11"/>
      <c r="Q94" s="11"/>
      <c r="R94" s="11"/>
      <c r="S94" s="11"/>
      <c r="T94" s="9"/>
      <c r="W94" s="9" t="s">
        <v>319</v>
      </c>
      <c r="Y94" s="11"/>
      <c r="AA94" s="9" t="str">
        <f t="shared" si="6"/>
        <v/>
      </c>
      <c r="AB94" s="9" t="str">
        <f t="shared" si="9"/>
        <v/>
      </c>
      <c r="AF94" s="9" t="str">
        <f>IF(OR(ISBLANK(AM94), ISBLANK(AN94)), "", LOWER(_xlfn.CONCAT(Table2[[#This Row],[device_manufacturer]], "-",Table2[[#This Row],[device_suggested_area]], "-", Table2[[#This Row],[device_identifiers]])))</f>
        <v/>
      </c>
      <c r="AG94" s="11" t="s">
        <v>767</v>
      </c>
      <c r="AH94" s="9" t="s">
        <v>766</v>
      </c>
      <c r="AI94" s="9" t="s">
        <v>768</v>
      </c>
      <c r="AJ94" s="9" t="str">
        <f>IF(OR(ISBLANK(AM94), ISBLANK(AN94)), "", Table2[[#This Row],[device_via_device]])</f>
        <v/>
      </c>
      <c r="AK94" s="9" t="s">
        <v>772</v>
      </c>
      <c r="AL94" s="9" t="s">
        <v>688</v>
      </c>
      <c r="AN94" s="18"/>
      <c r="AO94" s="9" t="str">
        <f t="shared" si="10"/>
        <v/>
      </c>
    </row>
    <row r="95" spans="1:41" ht="16" customHeight="1" x14ac:dyDescent="0.2">
      <c r="A95" s="9">
        <v>1406</v>
      </c>
      <c r="B95" s="9" t="s">
        <v>26</v>
      </c>
      <c r="C95" s="9" t="s">
        <v>763</v>
      </c>
      <c r="D95" s="9" t="s">
        <v>505</v>
      </c>
      <c r="E95" s="9" t="s">
        <v>504</v>
      </c>
      <c r="F95" s="9" t="str">
        <f>IF(ISBLANK(E95), "", Table2[[#This Row],[unique_id]])</f>
        <v>column_break</v>
      </c>
      <c r="G95" s="9" t="s">
        <v>501</v>
      </c>
      <c r="H95" s="9" t="s">
        <v>427</v>
      </c>
      <c r="I95" s="9" t="s">
        <v>132</v>
      </c>
      <c r="L95" s="9" t="s">
        <v>502</v>
      </c>
      <c r="M95" s="9" t="s">
        <v>503</v>
      </c>
      <c r="N95" s="9"/>
      <c r="O95" s="11"/>
      <c r="P95" s="11"/>
      <c r="Q95" s="11"/>
      <c r="R95" s="11"/>
      <c r="S95" s="11"/>
      <c r="T95" s="9"/>
      <c r="Y95" s="11"/>
      <c r="AB95" s="9" t="str">
        <f t="shared" si="9"/>
        <v/>
      </c>
      <c r="AE95" s="12"/>
      <c r="AO95" s="9" t="str">
        <f t="shared" si="10"/>
        <v/>
      </c>
    </row>
    <row r="96" spans="1:41" ht="16" customHeight="1" x14ac:dyDescent="0.2">
      <c r="A96" s="9">
        <v>1500</v>
      </c>
      <c r="B96" s="9" t="s">
        <v>26</v>
      </c>
      <c r="C96" s="9" t="s">
        <v>133</v>
      </c>
      <c r="D96" s="9" t="s">
        <v>137</v>
      </c>
      <c r="E96" s="9" t="s">
        <v>705</v>
      </c>
      <c r="F96" s="9" t="str">
        <f>IF(ISBLANK(E96), "", Table2[[#This Row],[unique_id]])</f>
        <v>ada_fan</v>
      </c>
      <c r="G96" s="9" t="s">
        <v>140</v>
      </c>
      <c r="H96" s="9" t="s">
        <v>139</v>
      </c>
      <c r="I96" s="9" t="s">
        <v>132</v>
      </c>
      <c r="J96" s="9" t="s">
        <v>861</v>
      </c>
      <c r="L96" s="9" t="s">
        <v>136</v>
      </c>
      <c r="N96" s="9"/>
      <c r="O96" s="11"/>
      <c r="P96" s="11"/>
      <c r="Q96" s="11"/>
      <c r="R96" s="11"/>
      <c r="S96" s="11"/>
      <c r="T96" s="9"/>
      <c r="W96" s="9" t="s">
        <v>387</v>
      </c>
      <c r="Y96" s="11"/>
      <c r="AA96" s="9" t="str">
        <f t="shared" ref="AA96:AA142" si="11">IF(ISBLANK(Z96),  "", _xlfn.CONCAT("haas/entity/sensor/", LOWER(C96), "/", E96, "/config"))</f>
        <v/>
      </c>
      <c r="AB96" s="9" t="str">
        <f t="shared" si="9"/>
        <v/>
      </c>
      <c r="AE96" s="9"/>
      <c r="AK96" s="9" t="s">
        <v>130</v>
      </c>
      <c r="AO96" s="9" t="str">
        <f t="shared" si="10"/>
        <v/>
      </c>
    </row>
    <row r="97" spans="1:41" ht="16" customHeight="1" x14ac:dyDescent="0.2">
      <c r="A97" s="9">
        <v>1501</v>
      </c>
      <c r="B97" s="9" t="s">
        <v>26</v>
      </c>
      <c r="C97" s="9" t="s">
        <v>590</v>
      </c>
      <c r="D97" s="9" t="s">
        <v>137</v>
      </c>
      <c r="E97" s="9" t="s">
        <v>416</v>
      </c>
      <c r="F97" s="9" t="str">
        <f>IF(ISBLANK(E97), "", Table2[[#This Row],[unique_id]])</f>
        <v>ada_lamp</v>
      </c>
      <c r="G97" s="9" t="s">
        <v>210</v>
      </c>
      <c r="H97" s="9" t="s">
        <v>139</v>
      </c>
      <c r="I97" s="9" t="s">
        <v>132</v>
      </c>
      <c r="J97" s="9" t="s">
        <v>900</v>
      </c>
      <c r="K97" s="9" t="s">
        <v>420</v>
      </c>
      <c r="L97" s="9" t="s">
        <v>136</v>
      </c>
      <c r="N97" s="9"/>
      <c r="O97" s="11"/>
      <c r="P97" s="11" t="s">
        <v>852</v>
      </c>
      <c r="Q97" s="24" t="s">
        <v>872</v>
      </c>
      <c r="R97" s="22" t="s">
        <v>933</v>
      </c>
      <c r="S97" s="22" t="s">
        <v>936</v>
      </c>
      <c r="T97" s="9"/>
      <c r="W97" s="9" t="s">
        <v>387</v>
      </c>
      <c r="Y97" s="11"/>
      <c r="AA97" s="9" t="str">
        <f t="shared" si="11"/>
        <v/>
      </c>
      <c r="AB97" s="9" t="str">
        <f t="shared" si="9"/>
        <v/>
      </c>
      <c r="AE97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9" t="str">
        <f>LOWER(_xlfn.CONCAT(Table2[[#This Row],[device_suggested_area]], "-",Table2[[#This Row],[device_identifiers]]))</f>
        <v>ada-lamp</v>
      </c>
      <c r="AG97" s="11" t="s">
        <v>848</v>
      </c>
      <c r="AH97" s="9" t="s">
        <v>863</v>
      </c>
      <c r="AI97" s="9" t="s">
        <v>847</v>
      </c>
      <c r="AJ97" s="9" t="s">
        <v>590</v>
      </c>
      <c r="AK97" s="9" t="s">
        <v>130</v>
      </c>
      <c r="AO97" s="9" t="str">
        <f t="shared" si="10"/>
        <v/>
      </c>
    </row>
    <row r="98" spans="1:41" ht="16" customHeight="1" x14ac:dyDescent="0.2">
      <c r="A98" s="9">
        <v>1502</v>
      </c>
      <c r="B98" s="9" t="s">
        <v>26</v>
      </c>
      <c r="C98" s="9" t="s">
        <v>590</v>
      </c>
      <c r="D98" s="9" t="s">
        <v>137</v>
      </c>
      <c r="F98" s="9" t="str">
        <f>IF(ISBLANK(E98), "", Table2[[#This Row],[unique_id]])</f>
        <v/>
      </c>
      <c r="N98" s="9"/>
      <c r="O98" s="11"/>
      <c r="P98" s="11" t="s">
        <v>851</v>
      </c>
      <c r="Q98" s="24" t="s">
        <v>872</v>
      </c>
      <c r="R98" s="22" t="s">
        <v>899</v>
      </c>
      <c r="S98" s="22" t="s">
        <v>936</v>
      </c>
      <c r="T98" s="9"/>
      <c r="Y98" s="11"/>
      <c r="AA98" s="9" t="str">
        <f t="shared" si="11"/>
        <v/>
      </c>
      <c r="AB98" s="9" t="str">
        <f t="shared" si="9"/>
        <v/>
      </c>
      <c r="AE9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9" t="str">
        <f>LOWER(_xlfn.CONCAT(Table2[[#This Row],[device_suggested_area]], "-",Table2[[#This Row],[device_identifiers]]))</f>
        <v>ada-lamp-bulb-1</v>
      </c>
      <c r="AG98" s="11" t="s">
        <v>848</v>
      </c>
      <c r="AH98" s="9" t="s">
        <v>864</v>
      </c>
      <c r="AI98" s="9" t="s">
        <v>847</v>
      </c>
      <c r="AJ98" s="9" t="s">
        <v>590</v>
      </c>
      <c r="AK98" s="9" t="s">
        <v>130</v>
      </c>
      <c r="AM98" s="9" t="s">
        <v>870</v>
      </c>
      <c r="AO98" s="9" t="str">
        <f t="shared" si="10"/>
        <v>[["mac", "0x0017880103433075"]]</v>
      </c>
    </row>
    <row r="99" spans="1:41" ht="16" customHeight="1" x14ac:dyDescent="0.2">
      <c r="A99" s="9">
        <v>1503</v>
      </c>
      <c r="B99" s="9" t="s">
        <v>26</v>
      </c>
      <c r="C99" s="9" t="s">
        <v>590</v>
      </c>
      <c r="D99" s="9" t="s">
        <v>137</v>
      </c>
      <c r="E99" s="9" t="s">
        <v>417</v>
      </c>
      <c r="F99" s="9" t="str">
        <f>IF(ISBLANK(E99), "", Table2[[#This Row],[unique_id]])</f>
        <v>edwin_lamp</v>
      </c>
      <c r="G99" s="9" t="s">
        <v>220</v>
      </c>
      <c r="H99" s="9" t="s">
        <v>139</v>
      </c>
      <c r="I99" s="9" t="s">
        <v>132</v>
      </c>
      <c r="J99" s="9" t="s">
        <v>900</v>
      </c>
      <c r="K99" s="9" t="s">
        <v>419</v>
      </c>
      <c r="L99" s="9" t="s">
        <v>136</v>
      </c>
      <c r="N99" s="9"/>
      <c r="O99" s="11"/>
      <c r="P99" s="11" t="s">
        <v>852</v>
      </c>
      <c r="Q99" s="24" t="s">
        <v>873</v>
      </c>
      <c r="R99" s="22" t="s">
        <v>933</v>
      </c>
      <c r="S99" s="22" t="s">
        <v>937</v>
      </c>
      <c r="T99" s="9"/>
      <c r="W99" s="9" t="s">
        <v>387</v>
      </c>
      <c r="Y99" s="11"/>
      <c r="AA99" s="9" t="str">
        <f t="shared" si="11"/>
        <v/>
      </c>
      <c r="AB99" s="9" t="str">
        <f t="shared" si="9"/>
        <v/>
      </c>
      <c r="AE9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9" t="str">
        <f>LOWER(_xlfn.CONCAT(Table2[[#This Row],[device_suggested_area]], "-",Table2[[#This Row],[device_identifiers]]))</f>
        <v>edwin-lamp</v>
      </c>
      <c r="AG99" s="11" t="s">
        <v>848</v>
      </c>
      <c r="AH99" s="9" t="s">
        <v>863</v>
      </c>
      <c r="AI99" s="9" t="s">
        <v>847</v>
      </c>
      <c r="AJ99" s="9" t="s">
        <v>590</v>
      </c>
      <c r="AK99" s="9" t="s">
        <v>127</v>
      </c>
      <c r="AO99" s="9" t="str">
        <f t="shared" si="10"/>
        <v/>
      </c>
    </row>
    <row r="100" spans="1:41" ht="16" customHeight="1" x14ac:dyDescent="0.2">
      <c r="A100" s="9">
        <v>1504</v>
      </c>
      <c r="B100" s="9" t="s">
        <v>26</v>
      </c>
      <c r="C100" s="9" t="s">
        <v>590</v>
      </c>
      <c r="D100" s="9" t="s">
        <v>137</v>
      </c>
      <c r="F100" s="9" t="str">
        <f>IF(ISBLANK(E100), "", Table2[[#This Row],[unique_id]])</f>
        <v/>
      </c>
      <c r="N100" s="9"/>
      <c r="O100" s="11"/>
      <c r="P100" s="11" t="s">
        <v>851</v>
      </c>
      <c r="Q100" s="24" t="s">
        <v>873</v>
      </c>
      <c r="R100" s="22" t="s">
        <v>899</v>
      </c>
      <c r="S100" s="22" t="s">
        <v>937</v>
      </c>
      <c r="T100" s="9"/>
      <c r="Y100" s="11"/>
      <c r="AA100" s="9" t="str">
        <f t="shared" si="11"/>
        <v/>
      </c>
      <c r="AB100" s="9" t="str">
        <f t="shared" si="9"/>
        <v/>
      </c>
      <c r="AE10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9" t="str">
        <f>LOWER(_xlfn.CONCAT(Table2[[#This Row],[device_suggested_area]], "-",Table2[[#This Row],[device_identifiers]]))</f>
        <v>edwin-lamp-bulb-1</v>
      </c>
      <c r="AG100" s="11" t="s">
        <v>848</v>
      </c>
      <c r="AH100" s="9" t="s">
        <v>864</v>
      </c>
      <c r="AI100" s="9" t="s">
        <v>847</v>
      </c>
      <c r="AJ100" s="9" t="s">
        <v>590</v>
      </c>
      <c r="AK100" s="9" t="s">
        <v>127</v>
      </c>
      <c r="AM100" s="9" t="s">
        <v>897</v>
      </c>
      <c r="AO100" s="9" t="str">
        <f t="shared" si="10"/>
        <v>[["mac", "0x0017880102b8fd87"]]</v>
      </c>
    </row>
    <row r="101" spans="1:41" ht="16" customHeight="1" x14ac:dyDescent="0.2">
      <c r="A101" s="9">
        <v>1505</v>
      </c>
      <c r="B101" s="9" t="s">
        <v>26</v>
      </c>
      <c r="C101" s="9" t="s">
        <v>133</v>
      </c>
      <c r="D101" s="9" t="s">
        <v>137</v>
      </c>
      <c r="E101" s="9" t="s">
        <v>706</v>
      </c>
      <c r="F101" s="9" t="str">
        <f>IF(ISBLANK(E101), "", Table2[[#This Row],[unique_id]])</f>
        <v>edwin_fan</v>
      </c>
      <c r="G101" s="9" t="s">
        <v>205</v>
      </c>
      <c r="H101" s="9" t="s">
        <v>139</v>
      </c>
      <c r="I101" s="9" t="s">
        <v>132</v>
      </c>
      <c r="J101" s="9" t="s">
        <v>861</v>
      </c>
      <c r="L101" s="9" t="s">
        <v>136</v>
      </c>
      <c r="N101" s="9"/>
      <c r="O101" s="11"/>
      <c r="P101" s="11"/>
      <c r="Q101" s="11"/>
      <c r="R101" s="11"/>
      <c r="S101" s="11"/>
      <c r="T101" s="9"/>
      <c r="W101" s="9" t="s">
        <v>387</v>
      </c>
      <c r="Y101" s="11"/>
      <c r="AA101" s="9" t="str">
        <f t="shared" si="11"/>
        <v/>
      </c>
      <c r="AB101" s="9" t="str">
        <f t="shared" si="9"/>
        <v/>
      </c>
      <c r="AE101" s="9"/>
      <c r="AK101" s="9" t="s">
        <v>127</v>
      </c>
      <c r="AN101" s="15"/>
      <c r="AO101" s="9" t="str">
        <f t="shared" si="10"/>
        <v/>
      </c>
    </row>
    <row r="102" spans="1:41" ht="16" customHeight="1" x14ac:dyDescent="0.2">
      <c r="A102" s="9">
        <v>1506</v>
      </c>
      <c r="B102" s="9" t="s">
        <v>26</v>
      </c>
      <c r="C102" s="9" t="s">
        <v>590</v>
      </c>
      <c r="D102" s="9" t="s">
        <v>137</v>
      </c>
      <c r="E102" s="9" t="s">
        <v>690</v>
      </c>
      <c r="F102" s="9" t="str">
        <f>IF(ISBLANK(E102), "", Table2[[#This Row],[unique_id]])</f>
        <v>edwin_night_light</v>
      </c>
      <c r="G102" s="9" t="s">
        <v>689</v>
      </c>
      <c r="H102" s="9" t="s">
        <v>139</v>
      </c>
      <c r="I102" s="9" t="s">
        <v>132</v>
      </c>
      <c r="J102" s="9" t="s">
        <v>901</v>
      </c>
      <c r="K102" s="9" t="s">
        <v>420</v>
      </c>
      <c r="L102" s="9" t="s">
        <v>136</v>
      </c>
      <c r="N102" s="9"/>
      <c r="O102" s="11"/>
      <c r="P102" s="11" t="s">
        <v>852</v>
      </c>
      <c r="Q102" s="24">
        <v>300</v>
      </c>
      <c r="R102" s="22" t="s">
        <v>933</v>
      </c>
      <c r="S102" s="22" t="s">
        <v>936</v>
      </c>
      <c r="T102" s="9"/>
      <c r="W102" s="9" t="s">
        <v>387</v>
      </c>
      <c r="Y102" s="11"/>
      <c r="AA102" s="9" t="str">
        <f t="shared" si="11"/>
        <v/>
      </c>
      <c r="AB102" s="9" t="str">
        <f t="shared" si="9"/>
        <v/>
      </c>
      <c r="AE10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9" t="str">
        <f>LOWER(_xlfn.CONCAT(Table2[[#This Row],[device_suggested_area]], "-",Table2[[#This Row],[device_identifiers]]))</f>
        <v>edwin-night-light</v>
      </c>
      <c r="AG102" s="11" t="s">
        <v>848</v>
      </c>
      <c r="AH102" s="9" t="s">
        <v>868</v>
      </c>
      <c r="AI102" s="9" t="s">
        <v>847</v>
      </c>
      <c r="AJ102" s="9" t="s">
        <v>590</v>
      </c>
      <c r="AK102" s="9" t="s">
        <v>127</v>
      </c>
      <c r="AO102" s="9" t="str">
        <f t="shared" si="10"/>
        <v/>
      </c>
    </row>
    <row r="103" spans="1:41" ht="16" customHeight="1" x14ac:dyDescent="0.2">
      <c r="A103" s="9">
        <v>1507</v>
      </c>
      <c r="B103" s="9" t="s">
        <v>26</v>
      </c>
      <c r="C103" s="9" t="s">
        <v>590</v>
      </c>
      <c r="D103" s="9" t="s">
        <v>137</v>
      </c>
      <c r="F103" s="9" t="str">
        <f>IF(ISBLANK(E103), "", Table2[[#This Row],[unique_id]])</f>
        <v/>
      </c>
      <c r="N103" s="9"/>
      <c r="O103" s="11"/>
      <c r="P103" s="11" t="s">
        <v>851</v>
      </c>
      <c r="Q103" s="24">
        <v>300</v>
      </c>
      <c r="R103" s="22" t="s">
        <v>899</v>
      </c>
      <c r="S103" s="22" t="s">
        <v>936</v>
      </c>
      <c r="T103" s="9"/>
      <c r="Y103" s="11"/>
      <c r="AA103" s="9" t="str">
        <f t="shared" si="11"/>
        <v/>
      </c>
      <c r="AB103" s="9" t="str">
        <f t="shared" si="9"/>
        <v/>
      </c>
      <c r="AE10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9" t="str">
        <f>LOWER(_xlfn.CONCAT(Table2[[#This Row],[device_suggested_area]], "-",Table2[[#This Row],[device_identifiers]]))</f>
        <v>edwin-night-light-bulb-1</v>
      </c>
      <c r="AG103" s="11" t="s">
        <v>848</v>
      </c>
      <c r="AH103" s="9" t="s">
        <v>869</v>
      </c>
      <c r="AI103" s="9" t="s">
        <v>847</v>
      </c>
      <c r="AJ103" s="9" t="s">
        <v>590</v>
      </c>
      <c r="AK103" s="9" t="s">
        <v>127</v>
      </c>
      <c r="AM103" s="9" t="s">
        <v>871</v>
      </c>
      <c r="AO103" s="9" t="str">
        <f t="shared" si="10"/>
        <v>[["mac", "0x001788010343c36f"]]</v>
      </c>
    </row>
    <row r="104" spans="1:41" ht="16" customHeight="1" x14ac:dyDescent="0.2">
      <c r="A104" s="9">
        <v>1508</v>
      </c>
      <c r="B104" s="9" t="s">
        <v>26</v>
      </c>
      <c r="C104" s="9" t="s">
        <v>590</v>
      </c>
      <c r="D104" s="9" t="s">
        <v>137</v>
      </c>
      <c r="E104" s="9" t="s">
        <v>405</v>
      </c>
      <c r="F104" s="9" t="str">
        <f>IF(ISBLANK(E104), "", Table2[[#This Row],[unique_id]])</f>
        <v>hallway_main</v>
      </c>
      <c r="G104" s="9" t="s">
        <v>215</v>
      </c>
      <c r="H104" s="9" t="s">
        <v>139</v>
      </c>
      <c r="I104" s="9" t="s">
        <v>132</v>
      </c>
      <c r="J104" s="9" t="s">
        <v>860</v>
      </c>
      <c r="K104" s="9" t="s">
        <v>418</v>
      </c>
      <c r="L104" s="9" t="s">
        <v>136</v>
      </c>
      <c r="N104" s="9"/>
      <c r="O104" s="11"/>
      <c r="P104" s="11" t="s">
        <v>852</v>
      </c>
      <c r="Q104" s="24">
        <v>400</v>
      </c>
      <c r="R104" s="22" t="s">
        <v>933</v>
      </c>
      <c r="S104" s="22" t="s">
        <v>935</v>
      </c>
      <c r="T104" s="9"/>
      <c r="W104" s="9" t="s">
        <v>387</v>
      </c>
      <c r="Y104" s="11"/>
      <c r="AA104" s="9" t="str">
        <f t="shared" si="11"/>
        <v/>
      </c>
      <c r="AB104" s="9" t="str">
        <f t="shared" si="9"/>
        <v/>
      </c>
      <c r="AE10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9" t="str">
        <f>LOWER(_xlfn.CONCAT(Table2[[#This Row],[device_suggested_area]], "-",Table2[[#This Row],[device_identifiers]]))</f>
        <v>hallway-main</v>
      </c>
      <c r="AG104" s="11" t="s">
        <v>848</v>
      </c>
      <c r="AH104" s="9" t="s">
        <v>849</v>
      </c>
      <c r="AI104" s="9" t="s">
        <v>847</v>
      </c>
      <c r="AJ104" s="9" t="s">
        <v>590</v>
      </c>
      <c r="AK104" s="9" t="s">
        <v>652</v>
      </c>
      <c r="AO104" s="9" t="str">
        <f t="shared" si="10"/>
        <v/>
      </c>
    </row>
    <row r="105" spans="1:41" ht="16" customHeight="1" x14ac:dyDescent="0.2">
      <c r="A105" s="9">
        <v>1509</v>
      </c>
      <c r="B105" s="9" t="s">
        <v>26</v>
      </c>
      <c r="C105" s="9" t="s">
        <v>590</v>
      </c>
      <c r="D105" s="9" t="s">
        <v>137</v>
      </c>
      <c r="F105" s="9" t="str">
        <f>IF(ISBLANK(E105), "", Table2[[#This Row],[unique_id]])</f>
        <v/>
      </c>
      <c r="N105" s="9"/>
      <c r="O105" s="11"/>
      <c r="P105" s="11" t="s">
        <v>851</v>
      </c>
      <c r="Q105" s="24">
        <v>400</v>
      </c>
      <c r="R105" s="22" t="s">
        <v>899</v>
      </c>
      <c r="S105" s="22" t="s">
        <v>935</v>
      </c>
      <c r="T105" s="9"/>
      <c r="Y105" s="11"/>
      <c r="AA105" s="9" t="str">
        <f t="shared" si="11"/>
        <v/>
      </c>
      <c r="AB105" s="9" t="str">
        <f t="shared" si="9"/>
        <v/>
      </c>
      <c r="AE10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9" t="str">
        <f>LOWER(_xlfn.CONCAT(Table2[[#This Row],[device_suggested_area]], "-",Table2[[#This Row],[device_identifiers]]))</f>
        <v>hallway-main-bulb-1</v>
      </c>
      <c r="AG105" s="11" t="s">
        <v>848</v>
      </c>
      <c r="AH105" s="9" t="s">
        <v>850</v>
      </c>
      <c r="AI105" s="9" t="s">
        <v>847</v>
      </c>
      <c r="AJ105" s="9" t="s">
        <v>590</v>
      </c>
      <c r="AK105" s="9" t="s">
        <v>652</v>
      </c>
      <c r="AM105" s="9" t="s">
        <v>874</v>
      </c>
      <c r="AO105" s="9" t="str">
        <f t="shared" si="10"/>
        <v>[["mac", "0x00178801043283b0"]]</v>
      </c>
    </row>
    <row r="106" spans="1:41" ht="16" customHeight="1" x14ac:dyDescent="0.2">
      <c r="A106" s="9">
        <v>1510</v>
      </c>
      <c r="B106" s="9" t="s">
        <v>26</v>
      </c>
      <c r="C106" s="9" t="s">
        <v>590</v>
      </c>
      <c r="D106" s="9" t="s">
        <v>137</v>
      </c>
      <c r="F106" s="9" t="str">
        <f>IF(ISBLANK(E106), "", Table2[[#This Row],[unique_id]])</f>
        <v/>
      </c>
      <c r="N106" s="9"/>
      <c r="O106" s="11"/>
      <c r="P106" s="11" t="s">
        <v>851</v>
      </c>
      <c r="Q106" s="24">
        <v>400</v>
      </c>
      <c r="R106" s="22" t="s">
        <v>899</v>
      </c>
      <c r="S106" s="22" t="s">
        <v>935</v>
      </c>
      <c r="T106" s="9"/>
      <c r="Y106" s="11"/>
      <c r="AA106" s="9" t="str">
        <f t="shared" si="11"/>
        <v/>
      </c>
      <c r="AB106" s="9" t="str">
        <f t="shared" si="9"/>
        <v/>
      </c>
      <c r="AE10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9" t="str">
        <f>LOWER(_xlfn.CONCAT(Table2[[#This Row],[device_suggested_area]], "-",Table2[[#This Row],[device_identifiers]]))</f>
        <v>hallway-main-bulb-2</v>
      </c>
      <c r="AG106" s="11" t="s">
        <v>848</v>
      </c>
      <c r="AH106" s="9" t="s">
        <v>857</v>
      </c>
      <c r="AI106" s="9" t="s">
        <v>847</v>
      </c>
      <c r="AJ106" s="9" t="s">
        <v>590</v>
      </c>
      <c r="AK106" s="9" t="s">
        <v>652</v>
      </c>
      <c r="AM106" s="9" t="s">
        <v>875</v>
      </c>
      <c r="AO106" s="9" t="str">
        <f t="shared" si="10"/>
        <v>[["mac", "0x0017880104329975"]]</v>
      </c>
    </row>
    <row r="107" spans="1:41" ht="16" customHeight="1" x14ac:dyDescent="0.2">
      <c r="A107" s="9">
        <v>1511</v>
      </c>
      <c r="B107" s="9" t="s">
        <v>26</v>
      </c>
      <c r="C107" s="9" t="s">
        <v>590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851</v>
      </c>
      <c r="Q107" s="24">
        <v>400</v>
      </c>
      <c r="R107" s="22" t="s">
        <v>899</v>
      </c>
      <c r="S107" s="22" t="s">
        <v>935</v>
      </c>
      <c r="T107" s="9"/>
      <c r="Y107" s="11"/>
      <c r="AA107" s="9" t="str">
        <f t="shared" si="11"/>
        <v/>
      </c>
      <c r="AB107" s="9" t="str">
        <f t="shared" si="9"/>
        <v/>
      </c>
      <c r="AE10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9" t="str">
        <f>LOWER(_xlfn.CONCAT(Table2[[#This Row],[device_suggested_area]], "-",Table2[[#This Row],[device_identifiers]]))</f>
        <v>hallway-main-bulb-3</v>
      </c>
      <c r="AG107" s="11" t="s">
        <v>848</v>
      </c>
      <c r="AH107" s="9" t="s">
        <v>858</v>
      </c>
      <c r="AI107" s="9" t="s">
        <v>847</v>
      </c>
      <c r="AJ107" s="9" t="s">
        <v>590</v>
      </c>
      <c r="AK107" s="9" t="s">
        <v>652</v>
      </c>
      <c r="AM107" s="9" t="s">
        <v>876</v>
      </c>
      <c r="AO107" s="9" t="str">
        <f t="shared" si="10"/>
        <v>[["mac", "0x001788010432996f"]]</v>
      </c>
    </row>
    <row r="108" spans="1:41" ht="16" customHeight="1" x14ac:dyDescent="0.2">
      <c r="A108" s="9">
        <v>1512</v>
      </c>
      <c r="B108" s="9" t="s">
        <v>26</v>
      </c>
      <c r="C108" s="9" t="s">
        <v>590</v>
      </c>
      <c r="D108" s="9" t="s">
        <v>137</v>
      </c>
      <c r="F108" s="9" t="str">
        <f>IF(ISBLANK(E108), "", Table2[[#This Row],[unique_id]])</f>
        <v/>
      </c>
      <c r="N108" s="9"/>
      <c r="O108" s="11"/>
      <c r="P108" s="11" t="s">
        <v>851</v>
      </c>
      <c r="Q108" s="24">
        <v>400</v>
      </c>
      <c r="R108" s="22" t="s">
        <v>899</v>
      </c>
      <c r="S108" s="22" t="s">
        <v>935</v>
      </c>
      <c r="T108" s="9"/>
      <c r="Y108" s="11"/>
      <c r="AA108" s="9" t="str">
        <f t="shared" si="11"/>
        <v/>
      </c>
      <c r="AB108" s="9" t="str">
        <f t="shared" si="9"/>
        <v/>
      </c>
      <c r="AE10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9" t="str">
        <f>LOWER(_xlfn.CONCAT(Table2[[#This Row],[device_suggested_area]], "-",Table2[[#This Row],[device_identifiers]]))</f>
        <v>hallway-main-bulb-4</v>
      </c>
      <c r="AG108" s="11" t="s">
        <v>848</v>
      </c>
      <c r="AH108" s="9" t="s">
        <v>865</v>
      </c>
      <c r="AI108" s="9" t="s">
        <v>847</v>
      </c>
      <c r="AJ108" s="9" t="s">
        <v>590</v>
      </c>
      <c r="AK108" s="9" t="s">
        <v>652</v>
      </c>
      <c r="AM108" s="9" t="s">
        <v>877</v>
      </c>
      <c r="AO108" s="9" t="str">
        <f t="shared" si="10"/>
        <v>[["mac", "0x001788010444db4e"]]</v>
      </c>
    </row>
    <row r="109" spans="1:41" ht="16" customHeight="1" x14ac:dyDescent="0.2">
      <c r="A109" s="9">
        <v>1513</v>
      </c>
      <c r="B109" s="9" t="s">
        <v>26</v>
      </c>
      <c r="C109" s="9" t="s">
        <v>590</v>
      </c>
      <c r="D109" s="9" t="s">
        <v>137</v>
      </c>
      <c r="E109" s="9" t="s">
        <v>406</v>
      </c>
      <c r="F109" s="9" t="str">
        <f>IF(ISBLANK(E109), "", Table2[[#This Row],[unique_id]])</f>
        <v>dining_main</v>
      </c>
      <c r="G109" s="9" t="s">
        <v>138</v>
      </c>
      <c r="H109" s="9" t="s">
        <v>139</v>
      </c>
      <c r="I109" s="9" t="s">
        <v>132</v>
      </c>
      <c r="J109" s="9" t="s">
        <v>860</v>
      </c>
      <c r="K109" s="9" t="s">
        <v>419</v>
      </c>
      <c r="L109" s="9" t="s">
        <v>136</v>
      </c>
      <c r="N109" s="9"/>
      <c r="O109" s="11"/>
      <c r="P109" s="11" t="s">
        <v>852</v>
      </c>
      <c r="Q109" s="24">
        <v>500</v>
      </c>
      <c r="R109" s="22" t="s">
        <v>933</v>
      </c>
      <c r="S109" s="22" t="s">
        <v>937</v>
      </c>
      <c r="T109" s="9"/>
      <c r="W109" s="9" t="s">
        <v>387</v>
      </c>
      <c r="Y109" s="11"/>
      <c r="AA109" s="9" t="str">
        <f t="shared" si="11"/>
        <v/>
      </c>
      <c r="AB109" s="9" t="str">
        <f t="shared" si="9"/>
        <v/>
      </c>
      <c r="AE10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9" t="str">
        <f>LOWER(_xlfn.CONCAT(Table2[[#This Row],[device_suggested_area]], "-",Table2[[#This Row],[device_identifiers]]))</f>
        <v>dining-main</v>
      </c>
      <c r="AG109" s="11" t="s">
        <v>848</v>
      </c>
      <c r="AH109" s="9" t="s">
        <v>849</v>
      </c>
      <c r="AI109" s="9" t="s">
        <v>847</v>
      </c>
      <c r="AJ109" s="9" t="s">
        <v>590</v>
      </c>
      <c r="AK109" s="9" t="s">
        <v>208</v>
      </c>
      <c r="AO109" s="9" t="str">
        <f t="shared" si="10"/>
        <v/>
      </c>
    </row>
    <row r="110" spans="1:41" ht="16" customHeight="1" x14ac:dyDescent="0.2">
      <c r="A110" s="9">
        <v>1514</v>
      </c>
      <c r="B110" s="9" t="s">
        <v>26</v>
      </c>
      <c r="C110" s="9" t="s">
        <v>590</v>
      </c>
      <c r="D110" s="9" t="s">
        <v>137</v>
      </c>
      <c r="F110" s="9" t="str">
        <f>IF(ISBLANK(E110), "", Table2[[#This Row],[unique_id]])</f>
        <v/>
      </c>
      <c r="N110" s="9"/>
      <c r="O110" s="11"/>
      <c r="P110" s="11" t="s">
        <v>851</v>
      </c>
      <c r="Q110" s="24">
        <v>500</v>
      </c>
      <c r="R110" s="22" t="s">
        <v>899</v>
      </c>
      <c r="S110" s="22" t="s">
        <v>937</v>
      </c>
      <c r="T110" s="9"/>
      <c r="Y110" s="11"/>
      <c r="AA110" s="9" t="str">
        <f t="shared" si="11"/>
        <v/>
      </c>
      <c r="AB110" s="9" t="str">
        <f t="shared" si="9"/>
        <v/>
      </c>
      <c r="AE11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9" t="str">
        <f>LOWER(_xlfn.CONCAT(Table2[[#This Row],[device_suggested_area]], "-",Table2[[#This Row],[device_identifiers]]))</f>
        <v>dining-main-bulb-1</v>
      </c>
      <c r="AG110" s="11" t="s">
        <v>848</v>
      </c>
      <c r="AH110" s="9" t="s">
        <v>850</v>
      </c>
      <c r="AI110" s="9" t="s">
        <v>847</v>
      </c>
      <c r="AJ110" s="9" t="s">
        <v>590</v>
      </c>
      <c r="AK110" s="9" t="s">
        <v>208</v>
      </c>
      <c r="AM110" s="9" t="s">
        <v>878</v>
      </c>
      <c r="AO110" s="9" t="str">
        <f t="shared" si="10"/>
        <v>[["mac", "0x00178801039f69d5"]]</v>
      </c>
    </row>
    <row r="111" spans="1:41" ht="16" customHeight="1" x14ac:dyDescent="0.2">
      <c r="A111" s="9">
        <v>1515</v>
      </c>
      <c r="B111" s="9" t="s">
        <v>26</v>
      </c>
      <c r="C111" s="9" t="s">
        <v>590</v>
      </c>
      <c r="D111" s="9" t="s">
        <v>137</v>
      </c>
      <c r="F111" s="9" t="str">
        <f>IF(ISBLANK(E111), "", Table2[[#This Row],[unique_id]])</f>
        <v/>
      </c>
      <c r="N111" s="9"/>
      <c r="O111" s="11"/>
      <c r="P111" s="11" t="s">
        <v>851</v>
      </c>
      <c r="Q111" s="24">
        <v>500</v>
      </c>
      <c r="R111" s="22" t="s">
        <v>899</v>
      </c>
      <c r="S111" s="22" t="s">
        <v>937</v>
      </c>
      <c r="T111" s="9"/>
      <c r="Y111" s="11"/>
      <c r="AA111" s="9" t="str">
        <f t="shared" si="11"/>
        <v/>
      </c>
      <c r="AB111" s="9" t="str">
        <f t="shared" si="9"/>
        <v/>
      </c>
      <c r="AE11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9" t="str">
        <f>LOWER(_xlfn.CONCAT(Table2[[#This Row],[device_suggested_area]], "-",Table2[[#This Row],[device_identifiers]]))</f>
        <v>dining-main-bulb-2</v>
      </c>
      <c r="AG111" s="11" t="s">
        <v>848</v>
      </c>
      <c r="AH111" s="9" t="s">
        <v>857</v>
      </c>
      <c r="AI111" s="9" t="s">
        <v>847</v>
      </c>
      <c r="AJ111" s="9" t="s">
        <v>590</v>
      </c>
      <c r="AK111" s="9" t="s">
        <v>208</v>
      </c>
      <c r="AM111" s="9" t="s">
        <v>879</v>
      </c>
      <c r="AO111" s="9" t="str">
        <f t="shared" si="10"/>
        <v>[["mac", "0x00178801039f56c4"]]</v>
      </c>
    </row>
    <row r="112" spans="1:41" ht="16" customHeight="1" x14ac:dyDescent="0.2">
      <c r="A112" s="9">
        <v>1516</v>
      </c>
      <c r="B112" s="9" t="s">
        <v>26</v>
      </c>
      <c r="C112" s="9" t="s">
        <v>590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851</v>
      </c>
      <c r="Q112" s="24">
        <v>500</v>
      </c>
      <c r="R112" s="22" t="s">
        <v>899</v>
      </c>
      <c r="S112" s="22" t="s">
        <v>937</v>
      </c>
      <c r="T112" s="9"/>
      <c r="Y112" s="11"/>
      <c r="AA112" s="9" t="str">
        <f t="shared" si="11"/>
        <v/>
      </c>
      <c r="AB112" s="9" t="str">
        <f t="shared" si="9"/>
        <v/>
      </c>
      <c r="AE11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9" t="str">
        <f>LOWER(_xlfn.CONCAT(Table2[[#This Row],[device_suggested_area]], "-",Table2[[#This Row],[device_identifiers]]))</f>
        <v>dining-main-bulb-3</v>
      </c>
      <c r="AG112" s="11" t="s">
        <v>848</v>
      </c>
      <c r="AH112" s="9" t="s">
        <v>858</v>
      </c>
      <c r="AI112" s="9" t="s">
        <v>847</v>
      </c>
      <c r="AJ112" s="9" t="s">
        <v>590</v>
      </c>
      <c r="AK112" s="9" t="s">
        <v>208</v>
      </c>
      <c r="AM112" s="9" t="s">
        <v>880</v>
      </c>
      <c r="AO112" s="9" t="str">
        <f t="shared" si="10"/>
        <v>[["mac", "0x00178801039f584a"]]</v>
      </c>
    </row>
    <row r="113" spans="1:41" ht="16" customHeight="1" x14ac:dyDescent="0.2">
      <c r="A113" s="9">
        <v>1517</v>
      </c>
      <c r="B113" s="9" t="s">
        <v>26</v>
      </c>
      <c r="C113" s="9" t="s">
        <v>590</v>
      </c>
      <c r="D113" s="9" t="s">
        <v>137</v>
      </c>
      <c r="F113" s="9" t="str">
        <f>IF(ISBLANK(E113), "", Table2[[#This Row],[unique_id]])</f>
        <v/>
      </c>
      <c r="N113" s="9"/>
      <c r="O113" s="11"/>
      <c r="P113" s="11" t="s">
        <v>851</v>
      </c>
      <c r="Q113" s="24">
        <v>500</v>
      </c>
      <c r="R113" s="22" t="s">
        <v>899</v>
      </c>
      <c r="S113" s="22" t="s">
        <v>937</v>
      </c>
      <c r="T113" s="9"/>
      <c r="Y113" s="11"/>
      <c r="AA113" s="9" t="str">
        <f t="shared" si="11"/>
        <v/>
      </c>
      <c r="AB113" s="9" t="str">
        <f t="shared" si="9"/>
        <v/>
      </c>
      <c r="AE11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9" t="str">
        <f>LOWER(_xlfn.CONCAT(Table2[[#This Row],[device_suggested_area]], "-",Table2[[#This Row],[device_identifiers]]))</f>
        <v>dining-main-bulb-4</v>
      </c>
      <c r="AG113" s="11" t="s">
        <v>848</v>
      </c>
      <c r="AH113" s="9" t="s">
        <v>865</v>
      </c>
      <c r="AI113" s="9" t="s">
        <v>847</v>
      </c>
      <c r="AJ113" s="9" t="s">
        <v>590</v>
      </c>
      <c r="AK113" s="9" t="s">
        <v>208</v>
      </c>
      <c r="AM113" s="9" t="s">
        <v>881</v>
      </c>
      <c r="AO113" s="9" t="str">
        <f t="shared" si="10"/>
        <v>[["mac", "0x00178801039f69d4"]]</v>
      </c>
    </row>
    <row r="114" spans="1:41" ht="16" customHeight="1" x14ac:dyDescent="0.2">
      <c r="A114" s="9">
        <v>1518</v>
      </c>
      <c r="B114" s="9" t="s">
        <v>26</v>
      </c>
      <c r="C114" s="9" t="s">
        <v>590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851</v>
      </c>
      <c r="Q114" s="24">
        <v>500</v>
      </c>
      <c r="R114" s="22" t="s">
        <v>899</v>
      </c>
      <c r="S114" s="22" t="s">
        <v>937</v>
      </c>
      <c r="T114" s="9"/>
      <c r="Y114" s="11"/>
      <c r="AA114" s="9" t="str">
        <f t="shared" si="11"/>
        <v/>
      </c>
      <c r="AB114" s="9" t="str">
        <f t="shared" si="9"/>
        <v/>
      </c>
      <c r="AE11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9" t="str">
        <f>LOWER(_xlfn.CONCAT(Table2[[#This Row],[device_suggested_area]], "-",Table2[[#This Row],[device_identifiers]]))</f>
        <v>dining-main-bulb-5</v>
      </c>
      <c r="AG114" s="11" t="s">
        <v>848</v>
      </c>
      <c r="AH114" s="9" t="s">
        <v>866</v>
      </c>
      <c r="AI114" s="9" t="s">
        <v>847</v>
      </c>
      <c r="AJ114" s="9" t="s">
        <v>590</v>
      </c>
      <c r="AK114" s="9" t="s">
        <v>208</v>
      </c>
      <c r="AM114" s="9" t="s">
        <v>882</v>
      </c>
      <c r="AO114" s="9" t="str">
        <f t="shared" si="10"/>
        <v>[["mac", "0x00178801039f574e"]]</v>
      </c>
    </row>
    <row r="115" spans="1:41" ht="16" customHeight="1" x14ac:dyDescent="0.2">
      <c r="A115" s="9">
        <v>1519</v>
      </c>
      <c r="B115" s="9" t="s">
        <v>26</v>
      </c>
      <c r="C115" s="9" t="s">
        <v>590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851</v>
      </c>
      <c r="Q115" s="24">
        <v>500</v>
      </c>
      <c r="R115" s="22" t="s">
        <v>899</v>
      </c>
      <c r="S115" s="22" t="s">
        <v>937</v>
      </c>
      <c r="T115" s="9"/>
      <c r="Y115" s="11"/>
      <c r="AA115" s="9" t="str">
        <f t="shared" si="11"/>
        <v/>
      </c>
      <c r="AB115" s="9" t="str">
        <f t="shared" si="9"/>
        <v/>
      </c>
      <c r="AE11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9" t="str">
        <f>LOWER(_xlfn.CONCAT(Table2[[#This Row],[device_suggested_area]], "-",Table2[[#This Row],[device_identifiers]]))</f>
        <v>dining-main-bulb-6</v>
      </c>
      <c r="AG115" s="11" t="s">
        <v>848</v>
      </c>
      <c r="AH115" s="9" t="s">
        <v>867</v>
      </c>
      <c r="AI115" s="9" t="s">
        <v>847</v>
      </c>
      <c r="AJ115" s="9" t="s">
        <v>590</v>
      </c>
      <c r="AK115" s="9" t="s">
        <v>208</v>
      </c>
      <c r="AM115" s="9" t="s">
        <v>883</v>
      </c>
      <c r="AO115" s="9" t="str">
        <f t="shared" si="10"/>
        <v>[["mac", "0x00178801039f4eed"]]</v>
      </c>
    </row>
    <row r="116" spans="1:41" ht="16" customHeight="1" x14ac:dyDescent="0.2">
      <c r="A116" s="9">
        <v>1520</v>
      </c>
      <c r="B116" s="9" t="s">
        <v>26</v>
      </c>
      <c r="C116" s="9" t="s">
        <v>590</v>
      </c>
      <c r="D116" s="9" t="s">
        <v>137</v>
      </c>
      <c r="E116" s="9" t="s">
        <v>407</v>
      </c>
      <c r="F116" s="9" t="str">
        <f>IF(ISBLANK(E116), "", Table2[[#This Row],[unique_id]])</f>
        <v>lounge_main</v>
      </c>
      <c r="G116" s="9" t="s">
        <v>222</v>
      </c>
      <c r="H116" s="9" t="s">
        <v>139</v>
      </c>
      <c r="I116" s="9" t="s">
        <v>132</v>
      </c>
      <c r="J116" s="9" t="s">
        <v>860</v>
      </c>
      <c r="K116" s="9" t="s">
        <v>419</v>
      </c>
      <c r="L116" s="9" t="s">
        <v>136</v>
      </c>
      <c r="N116" s="9"/>
      <c r="O116" s="11"/>
      <c r="P116" s="11" t="s">
        <v>852</v>
      </c>
      <c r="Q116" s="24">
        <v>600</v>
      </c>
      <c r="R116" s="22" t="s">
        <v>933</v>
      </c>
      <c r="S116" s="22" t="s">
        <v>937</v>
      </c>
      <c r="T116" s="9"/>
      <c r="W116" s="9" t="s">
        <v>387</v>
      </c>
      <c r="Y116" s="11"/>
      <c r="AA116" s="9" t="str">
        <f t="shared" si="11"/>
        <v/>
      </c>
      <c r="AB116" s="9" t="str">
        <f t="shared" si="9"/>
        <v/>
      </c>
      <c r="AE11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9" t="str">
        <f>LOWER(_xlfn.CONCAT(Table2[[#This Row],[device_suggested_area]], "-",Table2[[#This Row],[device_identifiers]]))</f>
        <v>lounge-main</v>
      </c>
      <c r="AG116" s="11" t="s">
        <v>848</v>
      </c>
      <c r="AH116" s="9" t="s">
        <v>849</v>
      </c>
      <c r="AI116" s="9" t="s">
        <v>847</v>
      </c>
      <c r="AJ116" s="9" t="s">
        <v>590</v>
      </c>
      <c r="AK116" s="9" t="s">
        <v>209</v>
      </c>
      <c r="AO116" s="9" t="str">
        <f t="shared" si="10"/>
        <v/>
      </c>
    </row>
    <row r="117" spans="1:41" ht="16" customHeight="1" x14ac:dyDescent="0.2">
      <c r="A117" s="9">
        <v>1521</v>
      </c>
      <c r="B117" s="9" t="s">
        <v>26</v>
      </c>
      <c r="C117" s="9" t="s">
        <v>590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851</v>
      </c>
      <c r="Q117" s="24">
        <v>600</v>
      </c>
      <c r="R117" s="22" t="s">
        <v>899</v>
      </c>
      <c r="S117" s="22" t="s">
        <v>937</v>
      </c>
      <c r="T117" s="9"/>
      <c r="Y117" s="11"/>
      <c r="AA117" s="9" t="str">
        <f t="shared" si="11"/>
        <v/>
      </c>
      <c r="AB117" s="9" t="str">
        <f t="shared" si="9"/>
        <v/>
      </c>
      <c r="AE11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9" t="str">
        <f>LOWER(_xlfn.CONCAT(Table2[[#This Row],[device_suggested_area]], "-",Table2[[#This Row],[device_identifiers]]))</f>
        <v>lounge-main-bulb-1</v>
      </c>
      <c r="AG117" s="11" t="s">
        <v>848</v>
      </c>
      <c r="AH117" s="9" t="s">
        <v>850</v>
      </c>
      <c r="AI117" s="9" t="s">
        <v>847</v>
      </c>
      <c r="AJ117" s="9" t="s">
        <v>590</v>
      </c>
      <c r="AK117" s="9" t="s">
        <v>209</v>
      </c>
      <c r="AM117" s="9" t="s">
        <v>884</v>
      </c>
      <c r="AO117" s="9" t="str">
        <f t="shared" si="10"/>
        <v>[["mac", "0x00178801039f6b78"]]</v>
      </c>
    </row>
    <row r="118" spans="1:41" ht="16" customHeight="1" x14ac:dyDescent="0.2">
      <c r="A118" s="9">
        <v>1522</v>
      </c>
      <c r="B118" s="9" t="s">
        <v>26</v>
      </c>
      <c r="C118" s="9" t="s">
        <v>590</v>
      </c>
      <c r="D118" s="9" t="s">
        <v>137</v>
      </c>
      <c r="F118" s="9" t="str">
        <f>IF(ISBLANK(E118), "", Table2[[#This Row],[unique_id]])</f>
        <v/>
      </c>
      <c r="N118" s="9"/>
      <c r="O118" s="11"/>
      <c r="P118" s="11" t="s">
        <v>851</v>
      </c>
      <c r="Q118" s="24">
        <v>600</v>
      </c>
      <c r="R118" s="22" t="s">
        <v>899</v>
      </c>
      <c r="S118" s="22" t="s">
        <v>937</v>
      </c>
      <c r="T118" s="9"/>
      <c r="Y118" s="11"/>
      <c r="AA118" s="9" t="str">
        <f t="shared" si="11"/>
        <v/>
      </c>
      <c r="AB118" s="9" t="str">
        <f t="shared" si="9"/>
        <v/>
      </c>
      <c r="AE11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9" t="str">
        <f>LOWER(_xlfn.CONCAT(Table2[[#This Row],[device_suggested_area]], "-",Table2[[#This Row],[device_identifiers]]))</f>
        <v>lounge-main-bulb-2</v>
      </c>
      <c r="AG118" s="11" t="s">
        <v>848</v>
      </c>
      <c r="AH118" s="9" t="s">
        <v>857</v>
      </c>
      <c r="AI118" s="9" t="s">
        <v>847</v>
      </c>
      <c r="AJ118" s="9" t="s">
        <v>590</v>
      </c>
      <c r="AK118" s="9" t="s">
        <v>209</v>
      </c>
      <c r="AM118" s="9" t="s">
        <v>885</v>
      </c>
      <c r="AO118" s="9" t="str">
        <f t="shared" si="10"/>
        <v>[["mac", "0x001788010444ef85"]]</v>
      </c>
    </row>
    <row r="119" spans="1:41" ht="16" customHeight="1" x14ac:dyDescent="0.2">
      <c r="A119" s="9">
        <v>1523</v>
      </c>
      <c r="B119" s="9" t="s">
        <v>26</v>
      </c>
      <c r="C119" s="9" t="s">
        <v>590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851</v>
      </c>
      <c r="Q119" s="24">
        <v>600</v>
      </c>
      <c r="R119" s="22" t="s">
        <v>899</v>
      </c>
      <c r="S119" s="22" t="s">
        <v>937</v>
      </c>
      <c r="T119" s="9"/>
      <c r="Y119" s="11"/>
      <c r="AA119" s="9" t="str">
        <f t="shared" si="11"/>
        <v/>
      </c>
      <c r="AB119" s="9" t="str">
        <f t="shared" si="9"/>
        <v/>
      </c>
      <c r="AE11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9" t="str">
        <f>LOWER(_xlfn.CONCAT(Table2[[#This Row],[device_suggested_area]], "-",Table2[[#This Row],[device_identifiers]]))</f>
        <v>lounge-main-bulb-3</v>
      </c>
      <c r="AG119" s="11" t="s">
        <v>848</v>
      </c>
      <c r="AH119" s="9" t="s">
        <v>858</v>
      </c>
      <c r="AI119" s="9" t="s">
        <v>847</v>
      </c>
      <c r="AJ119" s="9" t="s">
        <v>590</v>
      </c>
      <c r="AK119" s="9" t="s">
        <v>209</v>
      </c>
      <c r="AM119" s="9" t="s">
        <v>886</v>
      </c>
      <c r="AO119" s="9" t="str">
        <f t="shared" si="10"/>
        <v>[["mac", "0x00178801039f6b4a"]]</v>
      </c>
    </row>
    <row r="120" spans="1:41" ht="16" customHeight="1" x14ac:dyDescent="0.2">
      <c r="A120" s="9">
        <v>1524</v>
      </c>
      <c r="B120" s="9" t="s">
        <v>26</v>
      </c>
      <c r="C120" s="9" t="s">
        <v>133</v>
      </c>
      <c r="D120" s="9" t="s">
        <v>137</v>
      </c>
      <c r="E120" s="9" t="s">
        <v>708</v>
      </c>
      <c r="F120" s="9" t="str">
        <f>IF(ISBLANK(E120), "", Table2[[#This Row],[unique_id]])</f>
        <v>lounge_fan</v>
      </c>
      <c r="G120" s="9" t="s">
        <v>206</v>
      </c>
      <c r="H120" s="9" t="s">
        <v>139</v>
      </c>
      <c r="I120" s="9" t="s">
        <v>132</v>
      </c>
      <c r="J120" s="9" t="s">
        <v>859</v>
      </c>
      <c r="L120" s="9" t="s">
        <v>136</v>
      </c>
      <c r="N120" s="9"/>
      <c r="O120" s="11"/>
      <c r="P120" s="11"/>
      <c r="Q120" s="11"/>
      <c r="R120" s="11"/>
      <c r="S120" s="11"/>
      <c r="T120" s="9"/>
      <c r="W120" s="9" t="s">
        <v>387</v>
      </c>
      <c r="Y120" s="11"/>
      <c r="AA120" s="9" t="str">
        <f t="shared" si="11"/>
        <v/>
      </c>
      <c r="AB120" s="9" t="str">
        <f t="shared" si="9"/>
        <v/>
      </c>
      <c r="AE120" s="9"/>
      <c r="AK120" s="9" t="s">
        <v>174</v>
      </c>
      <c r="AO120" s="9" t="str">
        <f t="shared" si="10"/>
        <v/>
      </c>
    </row>
    <row r="121" spans="1:41" ht="16" customHeight="1" x14ac:dyDescent="0.2">
      <c r="A121" s="9">
        <v>1525</v>
      </c>
      <c r="B121" s="9" t="s">
        <v>26</v>
      </c>
      <c r="C121" s="9" t="s">
        <v>590</v>
      </c>
      <c r="D121" s="9" t="s">
        <v>137</v>
      </c>
      <c r="E121" s="9" t="s">
        <v>408</v>
      </c>
      <c r="F121" s="9" t="str">
        <f>IF(ISBLANK(E121), "", Table2[[#This Row],[unique_id]])</f>
        <v>parents_main</v>
      </c>
      <c r="G121" s="9" t="s">
        <v>211</v>
      </c>
      <c r="H121" s="9" t="s">
        <v>139</v>
      </c>
      <c r="I121" s="9" t="s">
        <v>132</v>
      </c>
      <c r="J121" s="9" t="s">
        <v>860</v>
      </c>
      <c r="K121" s="9" t="s">
        <v>418</v>
      </c>
      <c r="L121" s="9" t="s">
        <v>136</v>
      </c>
      <c r="N121" s="9"/>
      <c r="O121" s="11"/>
      <c r="P121" s="11" t="s">
        <v>852</v>
      </c>
      <c r="Q121" s="11">
        <v>700</v>
      </c>
      <c r="R121" s="22" t="s">
        <v>933</v>
      </c>
      <c r="S121" s="22" t="s">
        <v>935</v>
      </c>
      <c r="T121" s="9"/>
      <c r="W121" s="9" t="s">
        <v>387</v>
      </c>
      <c r="Y121" s="11"/>
      <c r="AA121" s="9" t="str">
        <f t="shared" si="11"/>
        <v/>
      </c>
      <c r="AB121" s="9" t="str">
        <f t="shared" si="9"/>
        <v/>
      </c>
      <c r="AE121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1" s="9" t="str">
        <f>LOWER(_xlfn.CONCAT(Table2[[#This Row],[device_suggested_area]], "-",Table2[[#This Row],[device_identifiers]]))</f>
        <v>parents-main</v>
      </c>
      <c r="AG121" s="11" t="s">
        <v>848</v>
      </c>
      <c r="AH121" s="9" t="s">
        <v>849</v>
      </c>
      <c r="AI121" s="9" t="s">
        <v>847</v>
      </c>
      <c r="AJ121" s="9" t="s">
        <v>590</v>
      </c>
      <c r="AK121" s="9" t="s">
        <v>207</v>
      </c>
      <c r="AO121" s="9" t="str">
        <f t="shared" si="10"/>
        <v/>
      </c>
    </row>
    <row r="122" spans="1:41" ht="16" customHeight="1" x14ac:dyDescent="0.2">
      <c r="A122" s="9">
        <v>1526</v>
      </c>
      <c r="B122" s="9" t="s">
        <v>26</v>
      </c>
      <c r="C122" s="9" t="s">
        <v>590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851</v>
      </c>
      <c r="Q122" s="11">
        <v>700</v>
      </c>
      <c r="R122" s="22" t="s">
        <v>899</v>
      </c>
      <c r="S122" s="22" t="s">
        <v>935</v>
      </c>
      <c r="T122" s="9"/>
      <c r="Y122" s="11"/>
      <c r="AA122" s="9" t="str">
        <f t="shared" si="11"/>
        <v/>
      </c>
      <c r="AB122" s="9" t="str">
        <f t="shared" si="9"/>
        <v/>
      </c>
      <c r="AE12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2" s="9" t="str">
        <f>LOWER(_xlfn.CONCAT(Table2[[#This Row],[device_suggested_area]], "-",Table2[[#This Row],[device_identifiers]]))</f>
        <v>parents-main-bulb-1</v>
      </c>
      <c r="AG122" s="11" t="s">
        <v>848</v>
      </c>
      <c r="AH122" s="9" t="s">
        <v>850</v>
      </c>
      <c r="AI122" s="9" t="s">
        <v>847</v>
      </c>
      <c r="AJ122" s="9" t="s">
        <v>590</v>
      </c>
      <c r="AK122" s="9" t="s">
        <v>207</v>
      </c>
      <c r="AM122" s="9" t="s">
        <v>846</v>
      </c>
      <c r="AO122" s="9" t="str">
        <f t="shared" si="10"/>
        <v>[["mac", "0x00178801039f585a"]]</v>
      </c>
    </row>
    <row r="123" spans="1:41" ht="16" customHeight="1" x14ac:dyDescent="0.2">
      <c r="A123" s="9">
        <v>1527</v>
      </c>
      <c r="B123" s="9" t="s">
        <v>26</v>
      </c>
      <c r="C123" s="9" t="s">
        <v>590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851</v>
      </c>
      <c r="Q123" s="11">
        <v>700</v>
      </c>
      <c r="R123" s="22" t="s">
        <v>899</v>
      </c>
      <c r="S123" s="22" t="s">
        <v>935</v>
      </c>
      <c r="T123" s="9"/>
      <c r="Y123" s="11"/>
      <c r="AA123" s="9" t="str">
        <f t="shared" si="11"/>
        <v/>
      </c>
      <c r="AB123" s="9" t="str">
        <f t="shared" si="9"/>
        <v/>
      </c>
      <c r="AE12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3" s="9" t="str">
        <f>LOWER(_xlfn.CONCAT(Table2[[#This Row],[device_suggested_area]], "-",Table2[[#This Row],[device_identifiers]]))</f>
        <v>parents-main-bulb-2</v>
      </c>
      <c r="AG123" s="11" t="s">
        <v>848</v>
      </c>
      <c r="AH123" s="9" t="s">
        <v>857</v>
      </c>
      <c r="AI123" s="9" t="s">
        <v>847</v>
      </c>
      <c r="AJ123" s="9" t="s">
        <v>590</v>
      </c>
      <c r="AK123" s="9" t="s">
        <v>207</v>
      </c>
      <c r="AM123" s="9" t="s">
        <v>855</v>
      </c>
      <c r="AO123" s="9" t="str">
        <f t="shared" si="10"/>
        <v>[["mac", "0x00178801039f69d1"]]</v>
      </c>
    </row>
    <row r="124" spans="1:41" ht="16" customHeight="1" x14ac:dyDescent="0.2">
      <c r="A124" s="9">
        <v>1528</v>
      </c>
      <c r="B124" s="9" t="s">
        <v>26</v>
      </c>
      <c r="C124" s="9" t="s">
        <v>590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851</v>
      </c>
      <c r="Q124" s="11">
        <v>700</v>
      </c>
      <c r="R124" s="22" t="s">
        <v>899</v>
      </c>
      <c r="S124" s="22" t="s">
        <v>935</v>
      </c>
      <c r="T124" s="9"/>
      <c r="Y124" s="11"/>
      <c r="AA124" s="9" t="str">
        <f t="shared" si="11"/>
        <v/>
      </c>
      <c r="AB124" s="9" t="str">
        <f t="shared" si="9"/>
        <v/>
      </c>
      <c r="AE12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4" s="9" t="str">
        <f>LOWER(_xlfn.CONCAT(Table2[[#This Row],[device_suggested_area]], "-",Table2[[#This Row],[device_identifiers]]))</f>
        <v>parents-main-bulb-3</v>
      </c>
      <c r="AG124" s="11" t="s">
        <v>848</v>
      </c>
      <c r="AH124" s="9" t="s">
        <v>858</v>
      </c>
      <c r="AI124" s="9" t="s">
        <v>847</v>
      </c>
      <c r="AJ124" s="9" t="s">
        <v>590</v>
      </c>
      <c r="AK124" s="9" t="s">
        <v>207</v>
      </c>
      <c r="AM124" s="9" t="s">
        <v>856</v>
      </c>
      <c r="AO124" s="9" t="str">
        <f t="shared" si="10"/>
        <v>[["mac", "0x001788010432a064"]]</v>
      </c>
    </row>
    <row r="125" spans="1:41" ht="16" customHeight="1" x14ac:dyDescent="0.2">
      <c r="A125" s="9">
        <v>1529</v>
      </c>
      <c r="B125" s="9" t="s">
        <v>26</v>
      </c>
      <c r="C125" s="9" t="s">
        <v>590</v>
      </c>
      <c r="D125" s="9" t="s">
        <v>137</v>
      </c>
      <c r="E125" s="9" t="s">
        <v>409</v>
      </c>
      <c r="F125" s="9" t="str">
        <f>IF(ISBLANK(E125), "", Table2[[#This Row],[unique_id]])</f>
        <v>kitchen_main</v>
      </c>
      <c r="G125" s="9" t="s">
        <v>217</v>
      </c>
      <c r="H125" s="9" t="s">
        <v>139</v>
      </c>
      <c r="I125" s="9" t="s">
        <v>132</v>
      </c>
      <c r="J125" s="9" t="s">
        <v>860</v>
      </c>
      <c r="K125" s="9" t="s">
        <v>419</v>
      </c>
      <c r="L125" s="9" t="s">
        <v>136</v>
      </c>
      <c r="N125" s="9"/>
      <c r="O125" s="11"/>
      <c r="P125" s="11" t="s">
        <v>852</v>
      </c>
      <c r="Q125" s="11">
        <v>800</v>
      </c>
      <c r="R125" s="22" t="s">
        <v>933</v>
      </c>
      <c r="S125" s="22" t="s">
        <v>937</v>
      </c>
      <c r="T125" s="9"/>
      <c r="W125" s="9" t="s">
        <v>387</v>
      </c>
      <c r="Y125" s="11"/>
      <c r="AA125" s="9" t="str">
        <f t="shared" si="11"/>
        <v/>
      </c>
      <c r="AB125" s="9" t="str">
        <f t="shared" si="9"/>
        <v/>
      </c>
      <c r="AE125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5" s="9" t="str">
        <f>LOWER(_xlfn.CONCAT(Table2[[#This Row],[device_suggested_area]], "-",Table2[[#This Row],[device_identifiers]]))</f>
        <v>kitchen-main</v>
      </c>
      <c r="AG125" s="11" t="s">
        <v>848</v>
      </c>
      <c r="AH125" s="9" t="s">
        <v>849</v>
      </c>
      <c r="AI125" s="9" t="s">
        <v>847</v>
      </c>
      <c r="AJ125" s="9" t="s">
        <v>590</v>
      </c>
      <c r="AK125" s="9" t="s">
        <v>221</v>
      </c>
      <c r="AO125" s="9" t="str">
        <f t="shared" si="10"/>
        <v/>
      </c>
    </row>
    <row r="126" spans="1:41" ht="16" customHeight="1" x14ac:dyDescent="0.2">
      <c r="A126" s="9">
        <v>1530</v>
      </c>
      <c r="B126" s="9" t="s">
        <v>26</v>
      </c>
      <c r="C126" s="9" t="s">
        <v>590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851</v>
      </c>
      <c r="Q126" s="11">
        <v>800</v>
      </c>
      <c r="R126" s="22" t="s">
        <v>899</v>
      </c>
      <c r="S126" s="22" t="s">
        <v>937</v>
      </c>
      <c r="T126" s="9"/>
      <c r="Y126" s="11"/>
      <c r="AA126" s="9" t="str">
        <f t="shared" si="11"/>
        <v/>
      </c>
      <c r="AB126" s="9" t="str">
        <f t="shared" si="9"/>
        <v/>
      </c>
      <c r="AE12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6" s="9" t="str">
        <f>LOWER(_xlfn.CONCAT(Table2[[#This Row],[device_suggested_area]], "-",Table2[[#This Row],[device_identifiers]]))</f>
        <v>kitchen-main-bulb-1</v>
      </c>
      <c r="AG126" s="11" t="s">
        <v>848</v>
      </c>
      <c r="AH126" s="9" t="s">
        <v>850</v>
      </c>
      <c r="AI126" s="9" t="s">
        <v>847</v>
      </c>
      <c r="AJ126" s="9" t="s">
        <v>590</v>
      </c>
      <c r="AK126" s="9" t="s">
        <v>221</v>
      </c>
      <c r="AM126" s="9" t="s">
        <v>887</v>
      </c>
      <c r="AO126" s="9" t="str">
        <f t="shared" si="10"/>
        <v>[["mac", "0x00178801040f8db2"]]</v>
      </c>
    </row>
    <row r="127" spans="1:41" ht="16" customHeight="1" x14ac:dyDescent="0.2">
      <c r="A127" s="9">
        <v>1531</v>
      </c>
      <c r="B127" s="9" t="s">
        <v>26</v>
      </c>
      <c r="C127" s="9" t="s">
        <v>590</v>
      </c>
      <c r="D127" s="9" t="s">
        <v>137</v>
      </c>
      <c r="F127" s="9" t="str">
        <f>IF(ISBLANK(E127), "", Table2[[#This Row],[unique_id]])</f>
        <v/>
      </c>
      <c r="N127" s="9"/>
      <c r="O127" s="11"/>
      <c r="P127" s="11" t="s">
        <v>851</v>
      </c>
      <c r="Q127" s="11">
        <v>800</v>
      </c>
      <c r="R127" s="22" t="s">
        <v>899</v>
      </c>
      <c r="S127" s="22" t="s">
        <v>937</v>
      </c>
      <c r="T127" s="9"/>
      <c r="Y127" s="11"/>
      <c r="AA127" s="9" t="str">
        <f t="shared" si="11"/>
        <v/>
      </c>
      <c r="AB127" s="9" t="str">
        <f t="shared" si="9"/>
        <v/>
      </c>
      <c r="AE12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7" s="9" t="str">
        <f>LOWER(_xlfn.CONCAT(Table2[[#This Row],[device_suggested_area]], "-",Table2[[#This Row],[device_identifiers]]))</f>
        <v>kitchen-main-bulb-2</v>
      </c>
      <c r="AG127" s="11" t="s">
        <v>848</v>
      </c>
      <c r="AH127" s="9" t="s">
        <v>857</v>
      </c>
      <c r="AI127" s="9" t="s">
        <v>847</v>
      </c>
      <c r="AJ127" s="9" t="s">
        <v>590</v>
      </c>
      <c r="AK127" s="9" t="s">
        <v>221</v>
      </c>
      <c r="AM127" s="9" t="s">
        <v>888</v>
      </c>
      <c r="AO127" s="9" t="str">
        <f t="shared" si="10"/>
        <v>[["mac", "0x001788010343c34f"]]</v>
      </c>
    </row>
    <row r="128" spans="1:41" ht="16" customHeight="1" x14ac:dyDescent="0.2">
      <c r="A128" s="9">
        <v>1532</v>
      </c>
      <c r="B128" s="9" t="s">
        <v>26</v>
      </c>
      <c r="C128" s="9" t="s">
        <v>590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851</v>
      </c>
      <c r="Q128" s="11">
        <v>800</v>
      </c>
      <c r="R128" s="22" t="s">
        <v>899</v>
      </c>
      <c r="S128" s="22" t="s">
        <v>937</v>
      </c>
      <c r="T128" s="9"/>
      <c r="Y128" s="11"/>
      <c r="AA128" s="9" t="str">
        <f t="shared" si="11"/>
        <v/>
      </c>
      <c r="AB128" s="9" t="str">
        <f t="shared" si="9"/>
        <v/>
      </c>
      <c r="AE12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28" s="9" t="str">
        <f>LOWER(_xlfn.CONCAT(Table2[[#This Row],[device_suggested_area]], "-",Table2[[#This Row],[device_identifiers]]))</f>
        <v>kitchen-main-bulb-3</v>
      </c>
      <c r="AG128" s="11" t="s">
        <v>848</v>
      </c>
      <c r="AH128" s="9" t="s">
        <v>858</v>
      </c>
      <c r="AI128" s="9" t="s">
        <v>847</v>
      </c>
      <c r="AJ128" s="9" t="s">
        <v>590</v>
      </c>
      <c r="AK128" s="9" t="s">
        <v>221</v>
      </c>
      <c r="AM128" s="9" t="s">
        <v>889</v>
      </c>
      <c r="AO128" s="9" t="str">
        <f t="shared" si="10"/>
        <v>[["mac", "0x001788010343c147"]]</v>
      </c>
    </row>
    <row r="129" spans="1:41" ht="16" customHeight="1" x14ac:dyDescent="0.2">
      <c r="A129" s="9">
        <v>1533</v>
      </c>
      <c r="B129" s="9" t="s">
        <v>26</v>
      </c>
      <c r="C129" s="9" t="s">
        <v>590</v>
      </c>
      <c r="D129" s="9" t="s">
        <v>137</v>
      </c>
      <c r="F129" s="9" t="str">
        <f>IF(ISBLANK(E129), "", Table2[[#This Row],[unique_id]])</f>
        <v/>
      </c>
      <c r="N129" s="9"/>
      <c r="O129" s="11"/>
      <c r="P129" s="11" t="s">
        <v>851</v>
      </c>
      <c r="Q129" s="11">
        <v>800</v>
      </c>
      <c r="R129" s="22" t="s">
        <v>899</v>
      </c>
      <c r="S129" s="22" t="s">
        <v>937</v>
      </c>
      <c r="T129" s="9"/>
      <c r="Y129" s="11"/>
      <c r="AA129" s="9" t="str">
        <f t="shared" si="11"/>
        <v/>
      </c>
      <c r="AB129" s="9" t="str">
        <f t="shared" si="9"/>
        <v/>
      </c>
      <c r="AE12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29" s="9" t="str">
        <f>LOWER(_xlfn.CONCAT(Table2[[#This Row],[device_suggested_area]], "-",Table2[[#This Row],[device_identifiers]]))</f>
        <v>kitchen-main-bulb-4</v>
      </c>
      <c r="AG129" s="11" t="s">
        <v>848</v>
      </c>
      <c r="AH129" s="9" t="s">
        <v>865</v>
      </c>
      <c r="AI129" s="9" t="s">
        <v>847</v>
      </c>
      <c r="AJ129" s="9" t="s">
        <v>590</v>
      </c>
      <c r="AK129" s="9" t="s">
        <v>221</v>
      </c>
      <c r="AM129" s="9" t="s">
        <v>890</v>
      </c>
      <c r="AO129" s="9" t="str">
        <f t="shared" si="10"/>
        <v>[["mac", "0x001788010343b9d8"]]</v>
      </c>
    </row>
    <row r="130" spans="1:41" ht="16" customHeight="1" x14ac:dyDescent="0.2">
      <c r="A130" s="9">
        <v>1534</v>
      </c>
      <c r="B130" s="9" t="s">
        <v>26</v>
      </c>
      <c r="C130" s="9" t="s">
        <v>590</v>
      </c>
      <c r="D130" s="9" t="s">
        <v>137</v>
      </c>
      <c r="E130" s="9" t="s">
        <v>410</v>
      </c>
      <c r="F130" s="9" t="str">
        <f>IF(ISBLANK(E130), "", Table2[[#This Row],[unique_id]])</f>
        <v>laundry_main</v>
      </c>
      <c r="G130" s="9" t="s">
        <v>219</v>
      </c>
      <c r="H130" s="9" t="s">
        <v>139</v>
      </c>
      <c r="I130" s="9" t="s">
        <v>132</v>
      </c>
      <c r="J130" s="9" t="s">
        <v>860</v>
      </c>
      <c r="K130" s="9" t="s">
        <v>419</v>
      </c>
      <c r="L130" s="9" t="s">
        <v>136</v>
      </c>
      <c r="N130" s="9"/>
      <c r="O130" s="11"/>
      <c r="P130" s="11" t="s">
        <v>852</v>
      </c>
      <c r="Q130" s="11">
        <v>900</v>
      </c>
      <c r="R130" s="22" t="s">
        <v>933</v>
      </c>
      <c r="S130" s="22" t="s">
        <v>937</v>
      </c>
      <c r="T130" s="9"/>
      <c r="W130" s="9" t="s">
        <v>387</v>
      </c>
      <c r="Y130" s="11"/>
      <c r="AA130" s="9" t="str">
        <f t="shared" si="11"/>
        <v/>
      </c>
      <c r="AB130" s="9" t="str">
        <f t="shared" si="9"/>
        <v/>
      </c>
      <c r="AE13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0" s="9" t="str">
        <f>LOWER(_xlfn.CONCAT(Table2[[#This Row],[device_suggested_area]], "-",Table2[[#This Row],[device_identifiers]]))</f>
        <v>laundry-main</v>
      </c>
      <c r="AG130" s="11" t="s">
        <v>848</v>
      </c>
      <c r="AH130" s="9" t="s">
        <v>849</v>
      </c>
      <c r="AI130" s="9" t="s">
        <v>847</v>
      </c>
      <c r="AJ130" s="9" t="s">
        <v>590</v>
      </c>
      <c r="AK130" s="9" t="s">
        <v>229</v>
      </c>
      <c r="AO130" s="9" t="str">
        <f t="shared" si="10"/>
        <v/>
      </c>
    </row>
    <row r="131" spans="1:41" ht="16" customHeight="1" x14ac:dyDescent="0.2">
      <c r="A131" s="9">
        <v>1535</v>
      </c>
      <c r="B131" s="9" t="s">
        <v>26</v>
      </c>
      <c r="C131" s="9" t="s">
        <v>590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851</v>
      </c>
      <c r="Q131" s="11">
        <v>900</v>
      </c>
      <c r="R131" s="22" t="s">
        <v>899</v>
      </c>
      <c r="S131" s="22" t="s">
        <v>937</v>
      </c>
      <c r="T131" s="9"/>
      <c r="Y131" s="11"/>
      <c r="AA131" s="9" t="str">
        <f t="shared" si="11"/>
        <v/>
      </c>
      <c r="AB131" s="9" t="str">
        <f t="shared" si="9"/>
        <v/>
      </c>
      <c r="AE13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1" s="9" t="str">
        <f>LOWER(_xlfn.CONCAT(Table2[[#This Row],[device_suggested_area]], "-",Table2[[#This Row],[device_identifiers]]))</f>
        <v>laundry-main-bulb-1</v>
      </c>
      <c r="AG131" s="11" t="s">
        <v>848</v>
      </c>
      <c r="AH131" s="9" t="s">
        <v>850</v>
      </c>
      <c r="AI131" s="9" t="s">
        <v>847</v>
      </c>
      <c r="AJ131" s="9" t="s">
        <v>590</v>
      </c>
      <c r="AK131" s="9" t="s">
        <v>229</v>
      </c>
      <c r="AM131" s="9" t="s">
        <v>891</v>
      </c>
      <c r="AO131" s="9" t="str">
        <f t="shared" si="10"/>
        <v>[["mac", "0x0017880104eaa288"]]</v>
      </c>
    </row>
    <row r="132" spans="1:41" ht="16" customHeight="1" x14ac:dyDescent="0.2">
      <c r="A132" s="9">
        <v>1536</v>
      </c>
      <c r="B132" s="9" t="s">
        <v>26</v>
      </c>
      <c r="C132" s="9" t="s">
        <v>590</v>
      </c>
      <c r="D132" s="9" t="s">
        <v>137</v>
      </c>
      <c r="E132" s="9" t="s">
        <v>411</v>
      </c>
      <c r="F132" s="9" t="str">
        <f>IF(ISBLANK(E132), "", Table2[[#This Row],[unique_id]])</f>
        <v>pantry_main</v>
      </c>
      <c r="G132" s="9" t="s">
        <v>218</v>
      </c>
      <c r="H132" s="9" t="s">
        <v>139</v>
      </c>
      <c r="I132" s="9" t="s">
        <v>132</v>
      </c>
      <c r="J132" s="9" t="s">
        <v>860</v>
      </c>
      <c r="K132" s="9" t="s">
        <v>419</v>
      </c>
      <c r="L132" s="9" t="s">
        <v>136</v>
      </c>
      <c r="N132" s="9"/>
      <c r="O132" s="11"/>
      <c r="P132" s="11" t="s">
        <v>852</v>
      </c>
      <c r="Q132" s="11">
        <v>1000</v>
      </c>
      <c r="R132" s="22" t="s">
        <v>933</v>
      </c>
      <c r="S132" s="22" t="s">
        <v>937</v>
      </c>
      <c r="T132" s="9"/>
      <c r="W132" s="9" t="s">
        <v>387</v>
      </c>
      <c r="Y132" s="11"/>
      <c r="AA132" s="9" t="str">
        <f t="shared" si="11"/>
        <v/>
      </c>
      <c r="AB132" s="9" t="str">
        <f t="shared" ref="AB132:AB195" si="12">IF(ISBLANK(Z132),  "", _xlfn.CONCAT(LOWER(C132), "/", E132))</f>
        <v/>
      </c>
      <c r="AE13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2" s="9" t="str">
        <f>LOWER(_xlfn.CONCAT(Table2[[#This Row],[device_suggested_area]], "-",Table2[[#This Row],[device_identifiers]]))</f>
        <v>pantry-main</v>
      </c>
      <c r="AG132" s="11" t="s">
        <v>848</v>
      </c>
      <c r="AH132" s="9" t="s">
        <v>849</v>
      </c>
      <c r="AI132" s="9" t="s">
        <v>847</v>
      </c>
      <c r="AJ132" s="9" t="s">
        <v>590</v>
      </c>
      <c r="AK132" s="9" t="s">
        <v>227</v>
      </c>
      <c r="AO132" s="9" t="str">
        <f t="shared" ref="AO132:AO195" si="13"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9">
        <v>1537</v>
      </c>
      <c r="B133" s="9" t="s">
        <v>26</v>
      </c>
      <c r="C133" s="9" t="s">
        <v>590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851</v>
      </c>
      <c r="Q133" s="11">
        <v>1000</v>
      </c>
      <c r="R133" s="22" t="s">
        <v>899</v>
      </c>
      <c r="S133" s="22" t="s">
        <v>937</v>
      </c>
      <c r="T133" s="9"/>
      <c r="Y133" s="11"/>
      <c r="AA133" s="9" t="str">
        <f t="shared" si="11"/>
        <v/>
      </c>
      <c r="AB133" s="9" t="str">
        <f t="shared" si="12"/>
        <v/>
      </c>
      <c r="AE13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3" s="9" t="str">
        <f>LOWER(_xlfn.CONCAT(Table2[[#This Row],[device_suggested_area]], "-",Table2[[#This Row],[device_identifiers]]))</f>
        <v>pantry-main-bulb-1</v>
      </c>
      <c r="AG133" s="11" t="s">
        <v>848</v>
      </c>
      <c r="AH133" s="9" t="s">
        <v>850</v>
      </c>
      <c r="AI133" s="9" t="s">
        <v>847</v>
      </c>
      <c r="AJ133" s="9" t="s">
        <v>590</v>
      </c>
      <c r="AK133" s="9" t="s">
        <v>227</v>
      </c>
      <c r="AM133" s="9" t="s">
        <v>892</v>
      </c>
      <c r="AO133" s="9" t="str">
        <f t="shared" si="13"/>
        <v>[["mac", "0x0017880104eaa272"]]</v>
      </c>
    </row>
    <row r="134" spans="1:41" ht="16" customHeight="1" x14ac:dyDescent="0.2">
      <c r="A134" s="9">
        <v>1538</v>
      </c>
      <c r="B134" s="9" t="s">
        <v>26</v>
      </c>
      <c r="C134" s="9" t="s">
        <v>590</v>
      </c>
      <c r="D134" s="9" t="s">
        <v>137</v>
      </c>
      <c r="E134" s="9" t="s">
        <v>412</v>
      </c>
      <c r="F134" s="9" t="str">
        <f>IF(ISBLANK(E134), "", Table2[[#This Row],[unique_id]])</f>
        <v>office_main</v>
      </c>
      <c r="G134" s="9" t="s">
        <v>214</v>
      </c>
      <c r="H134" s="9" t="s">
        <v>139</v>
      </c>
      <c r="I134" s="9" t="s">
        <v>132</v>
      </c>
      <c r="J134" s="9" t="s">
        <v>860</v>
      </c>
      <c r="L134" s="9" t="s">
        <v>136</v>
      </c>
      <c r="N134" s="9"/>
      <c r="O134" s="11"/>
      <c r="P134" s="11" t="s">
        <v>852</v>
      </c>
      <c r="Q134" s="11">
        <v>1100</v>
      </c>
      <c r="R134" s="22" t="s">
        <v>933</v>
      </c>
      <c r="S134" s="22" t="s">
        <v>938</v>
      </c>
      <c r="T134" s="9"/>
      <c r="W134" s="9" t="s">
        <v>387</v>
      </c>
      <c r="Y134" s="11"/>
      <c r="AA134" s="9" t="str">
        <f t="shared" si="11"/>
        <v/>
      </c>
      <c r="AB134" s="9" t="str">
        <f t="shared" si="12"/>
        <v/>
      </c>
      <c r="AE13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4" s="9" t="str">
        <f>LOWER(_xlfn.CONCAT(Table2[[#This Row],[device_suggested_area]], "-",Table2[[#This Row],[device_identifiers]]))</f>
        <v>office-main</v>
      </c>
      <c r="AG134" s="11" t="s">
        <v>848</v>
      </c>
      <c r="AH134" s="9" t="s">
        <v>849</v>
      </c>
      <c r="AI134" s="9" t="s">
        <v>847</v>
      </c>
      <c r="AJ134" s="9" t="s">
        <v>590</v>
      </c>
      <c r="AK134" s="9" t="s">
        <v>228</v>
      </c>
      <c r="AO134" s="9" t="str">
        <f t="shared" si="13"/>
        <v/>
      </c>
    </row>
    <row r="135" spans="1:41" ht="16" customHeight="1" x14ac:dyDescent="0.2">
      <c r="A135" s="9">
        <v>1539</v>
      </c>
      <c r="B135" s="9" t="s">
        <v>26</v>
      </c>
      <c r="C135" s="9" t="s">
        <v>590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851</v>
      </c>
      <c r="Q135" s="11">
        <v>1100</v>
      </c>
      <c r="R135" s="22" t="s">
        <v>899</v>
      </c>
      <c r="S135" s="22" t="s">
        <v>938</v>
      </c>
      <c r="T135" s="9"/>
      <c r="Y135" s="11"/>
      <c r="AA135" s="9" t="str">
        <f t="shared" si="11"/>
        <v/>
      </c>
      <c r="AB135" s="9" t="str">
        <f t="shared" si="12"/>
        <v/>
      </c>
      <c r="AE13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5" s="9" t="str">
        <f>LOWER(_xlfn.CONCAT(Table2[[#This Row],[device_suggested_area]], "-",Table2[[#This Row],[device_identifiers]]))</f>
        <v>office-main-bulb-1</v>
      </c>
      <c r="AG135" s="11" t="s">
        <v>848</v>
      </c>
      <c r="AH135" s="9" t="s">
        <v>850</v>
      </c>
      <c r="AI135" s="9" t="s">
        <v>847</v>
      </c>
      <c r="AJ135" s="9" t="s">
        <v>590</v>
      </c>
      <c r="AK135" s="9" t="s">
        <v>228</v>
      </c>
      <c r="AM135" s="9" t="s">
        <v>893</v>
      </c>
      <c r="AO135" s="9" t="str">
        <f t="shared" si="13"/>
        <v>[["mac", "0x00178801040edfae"]]</v>
      </c>
    </row>
    <row r="136" spans="1:41" ht="16" customHeight="1" x14ac:dyDescent="0.2">
      <c r="A136" s="9">
        <v>1540</v>
      </c>
      <c r="B136" s="9" t="s">
        <v>26</v>
      </c>
      <c r="C136" s="9" t="s">
        <v>590</v>
      </c>
      <c r="D136" s="9" t="s">
        <v>137</v>
      </c>
      <c r="E136" s="9" t="s">
        <v>413</v>
      </c>
      <c r="F136" s="9" t="str">
        <f>IF(ISBLANK(E136), "", Table2[[#This Row],[unique_id]])</f>
        <v>bathroom_main</v>
      </c>
      <c r="G136" s="9" t="s">
        <v>213</v>
      </c>
      <c r="H136" s="9" t="s">
        <v>139</v>
      </c>
      <c r="I136" s="9" t="s">
        <v>132</v>
      </c>
      <c r="J136" s="9" t="s">
        <v>860</v>
      </c>
      <c r="K136" s="9" t="s">
        <v>418</v>
      </c>
      <c r="L136" s="9" t="s">
        <v>136</v>
      </c>
      <c r="N136" s="9"/>
      <c r="O136" s="11"/>
      <c r="P136" s="11" t="s">
        <v>852</v>
      </c>
      <c r="Q136" s="11">
        <v>1200</v>
      </c>
      <c r="R136" s="22" t="s">
        <v>933</v>
      </c>
      <c r="S136" s="22" t="s">
        <v>935</v>
      </c>
      <c r="T136" s="9"/>
      <c r="U136" s="15"/>
      <c r="W136" s="9" t="s">
        <v>387</v>
      </c>
      <c r="Y136" s="11"/>
      <c r="AA136" s="9" t="str">
        <f t="shared" si="11"/>
        <v/>
      </c>
      <c r="AB136" s="9" t="str">
        <f t="shared" si="12"/>
        <v/>
      </c>
      <c r="AE13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6" s="9" t="str">
        <f>LOWER(_xlfn.CONCAT(Table2[[#This Row],[device_suggested_area]], "-",Table2[[#This Row],[device_identifiers]]))</f>
        <v>bathroom-main</v>
      </c>
      <c r="AG136" s="11" t="s">
        <v>848</v>
      </c>
      <c r="AH136" s="9" t="s">
        <v>849</v>
      </c>
      <c r="AI136" s="9" t="s">
        <v>847</v>
      </c>
      <c r="AJ136" s="9" t="s">
        <v>590</v>
      </c>
      <c r="AK136" s="9" t="s">
        <v>547</v>
      </c>
      <c r="AO136" s="9" t="str">
        <f t="shared" si="13"/>
        <v/>
      </c>
    </row>
    <row r="137" spans="1:41" ht="16" customHeight="1" x14ac:dyDescent="0.2">
      <c r="A137" s="9">
        <v>1541</v>
      </c>
      <c r="B137" s="9" t="s">
        <v>26</v>
      </c>
      <c r="C137" s="9" t="s">
        <v>590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851</v>
      </c>
      <c r="Q137" s="11">
        <v>1200</v>
      </c>
      <c r="R137" s="22" t="s">
        <v>899</v>
      </c>
      <c r="S137" s="22" t="s">
        <v>935</v>
      </c>
      <c r="T137" s="9"/>
      <c r="Y137" s="11"/>
      <c r="AA137" s="9" t="str">
        <f t="shared" si="11"/>
        <v/>
      </c>
      <c r="AB137" s="9" t="str">
        <f t="shared" si="12"/>
        <v/>
      </c>
      <c r="AE13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37" s="9" t="str">
        <f>LOWER(_xlfn.CONCAT(Table2[[#This Row],[device_suggested_area]], "-",Table2[[#This Row],[device_identifiers]]))</f>
        <v>bathroom-main-bulb-1</v>
      </c>
      <c r="AG137" s="11" t="s">
        <v>848</v>
      </c>
      <c r="AH137" s="9" t="s">
        <v>850</v>
      </c>
      <c r="AI137" s="9" t="s">
        <v>847</v>
      </c>
      <c r="AJ137" s="9" t="s">
        <v>590</v>
      </c>
      <c r="AK137" s="9" t="s">
        <v>547</v>
      </c>
      <c r="AM137" s="9" t="s">
        <v>894</v>
      </c>
      <c r="AO137" s="9" t="str">
        <f t="shared" si="13"/>
        <v>[["mac", "0x00178801040edcad"]]</v>
      </c>
    </row>
    <row r="138" spans="1:41" ht="16" customHeight="1" x14ac:dyDescent="0.2">
      <c r="A138" s="9">
        <v>1542</v>
      </c>
      <c r="B138" s="9" t="s">
        <v>26</v>
      </c>
      <c r="C138" s="9" t="s">
        <v>590</v>
      </c>
      <c r="D138" s="9" t="s">
        <v>137</v>
      </c>
      <c r="E138" s="9" t="s">
        <v>414</v>
      </c>
      <c r="F138" s="9" t="str">
        <f>IF(ISBLANK(E138), "", Table2[[#This Row],[unique_id]])</f>
        <v>ensuite_main</v>
      </c>
      <c r="G138" s="9" t="s">
        <v>212</v>
      </c>
      <c r="H138" s="9" t="s">
        <v>139</v>
      </c>
      <c r="I138" s="9" t="s">
        <v>132</v>
      </c>
      <c r="J138" s="9" t="s">
        <v>860</v>
      </c>
      <c r="K138" s="9" t="s">
        <v>418</v>
      </c>
      <c r="L138" s="9" t="s">
        <v>136</v>
      </c>
      <c r="N138" s="9"/>
      <c r="O138" s="11"/>
      <c r="P138" s="11" t="s">
        <v>852</v>
      </c>
      <c r="Q138" s="11">
        <v>1300</v>
      </c>
      <c r="R138" s="22" t="s">
        <v>933</v>
      </c>
      <c r="S138" s="22" t="s">
        <v>935</v>
      </c>
      <c r="T138" s="9"/>
      <c r="W138" s="9" t="s">
        <v>387</v>
      </c>
      <c r="Y138" s="11"/>
      <c r="AA138" s="9" t="str">
        <f t="shared" si="11"/>
        <v/>
      </c>
      <c r="AB138" s="9" t="str">
        <f t="shared" si="12"/>
        <v/>
      </c>
      <c r="AE138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38" s="9" t="str">
        <f>LOWER(_xlfn.CONCAT(Table2[[#This Row],[device_suggested_area]], "-",Table2[[#This Row],[device_identifiers]]))</f>
        <v>ensuite-main</v>
      </c>
      <c r="AG138" s="11" t="s">
        <v>848</v>
      </c>
      <c r="AH138" s="9" t="s">
        <v>849</v>
      </c>
      <c r="AI138" s="9" t="s">
        <v>847</v>
      </c>
      <c r="AJ138" s="9" t="s">
        <v>590</v>
      </c>
      <c r="AK138" s="9" t="s">
        <v>627</v>
      </c>
      <c r="AO138" s="9" t="str">
        <f t="shared" si="13"/>
        <v/>
      </c>
    </row>
    <row r="139" spans="1:41" ht="16" customHeight="1" x14ac:dyDescent="0.2">
      <c r="A139" s="9">
        <v>1543</v>
      </c>
      <c r="B139" s="9" t="s">
        <v>26</v>
      </c>
      <c r="C139" s="9" t="s">
        <v>590</v>
      </c>
      <c r="D139" s="9" t="s">
        <v>137</v>
      </c>
      <c r="F139" s="9" t="str">
        <f>IF(ISBLANK(E139), "", Table2[[#This Row],[unique_id]])</f>
        <v/>
      </c>
      <c r="N139" s="9"/>
      <c r="O139" s="11"/>
      <c r="P139" s="11" t="s">
        <v>851</v>
      </c>
      <c r="Q139" s="11">
        <v>1300</v>
      </c>
      <c r="R139" s="22" t="s">
        <v>899</v>
      </c>
      <c r="S139" s="22" t="s">
        <v>935</v>
      </c>
      <c r="T139" s="9"/>
      <c r="Y139" s="11"/>
      <c r="AA139" s="9" t="str">
        <f t="shared" si="11"/>
        <v/>
      </c>
      <c r="AB139" s="9" t="str">
        <f t="shared" si="12"/>
        <v/>
      </c>
      <c r="AE13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39" s="9" t="str">
        <f>LOWER(_xlfn.CONCAT(Table2[[#This Row],[device_suggested_area]], "-",Table2[[#This Row],[device_identifiers]]))</f>
        <v>ensuite-main-bulb-1</v>
      </c>
      <c r="AG139" s="11" t="s">
        <v>848</v>
      </c>
      <c r="AH139" s="9" t="s">
        <v>850</v>
      </c>
      <c r="AI139" s="9" t="s">
        <v>847</v>
      </c>
      <c r="AJ139" s="9" t="s">
        <v>590</v>
      </c>
      <c r="AK139" s="9" t="s">
        <v>627</v>
      </c>
      <c r="AM139" s="9" t="s">
        <v>895</v>
      </c>
      <c r="AO139" s="9" t="str">
        <f t="shared" si="13"/>
        <v>[["mac", "0x00178801040eddb2"]]</v>
      </c>
    </row>
    <row r="140" spans="1:41" ht="16" customHeight="1" x14ac:dyDescent="0.2">
      <c r="A140" s="9">
        <v>1544</v>
      </c>
      <c r="B140" s="9" t="s">
        <v>26</v>
      </c>
      <c r="C140" s="9" t="s">
        <v>590</v>
      </c>
      <c r="D140" s="9" t="s">
        <v>137</v>
      </c>
      <c r="E140" s="9" t="s">
        <v>415</v>
      </c>
      <c r="F140" s="9" t="str">
        <f>IF(ISBLANK(E140), "", Table2[[#This Row],[unique_id]])</f>
        <v>wardrobe_main</v>
      </c>
      <c r="G140" s="9" t="s">
        <v>216</v>
      </c>
      <c r="H140" s="9" t="s">
        <v>139</v>
      </c>
      <c r="I140" s="9" t="s">
        <v>132</v>
      </c>
      <c r="J140" s="9" t="s">
        <v>860</v>
      </c>
      <c r="K140" s="9" t="s">
        <v>418</v>
      </c>
      <c r="L140" s="9" t="s">
        <v>136</v>
      </c>
      <c r="N140" s="9"/>
      <c r="O140" s="11"/>
      <c r="P140" s="11" t="s">
        <v>852</v>
      </c>
      <c r="Q140" s="11">
        <v>1400</v>
      </c>
      <c r="R140" s="22" t="s">
        <v>933</v>
      </c>
      <c r="S140" s="22" t="s">
        <v>935</v>
      </c>
      <c r="T140" s="9"/>
      <c r="W140" s="9" t="s">
        <v>387</v>
      </c>
      <c r="Y140" s="11"/>
      <c r="AA140" s="9" t="str">
        <f t="shared" si="11"/>
        <v/>
      </c>
      <c r="AB140" s="9" t="str">
        <f t="shared" si="12"/>
        <v/>
      </c>
      <c r="AE14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0" s="9" t="str">
        <f>LOWER(_xlfn.CONCAT(Table2[[#This Row],[device_suggested_area]], "-",Table2[[#This Row],[device_identifiers]]))</f>
        <v>wardrobe-main</v>
      </c>
      <c r="AG140" s="11" t="s">
        <v>848</v>
      </c>
      <c r="AH140" s="9" t="s">
        <v>849</v>
      </c>
      <c r="AI140" s="9" t="s">
        <v>847</v>
      </c>
      <c r="AJ140" s="9" t="s">
        <v>590</v>
      </c>
      <c r="AK140" s="9" t="s">
        <v>862</v>
      </c>
      <c r="AO140" s="9" t="str">
        <f t="shared" si="13"/>
        <v/>
      </c>
    </row>
    <row r="141" spans="1:41" ht="16" customHeight="1" x14ac:dyDescent="0.2">
      <c r="A141" s="9">
        <v>1545</v>
      </c>
      <c r="B141" s="9" t="s">
        <v>26</v>
      </c>
      <c r="C141" s="9" t="s">
        <v>590</v>
      </c>
      <c r="D141" s="9" t="s">
        <v>137</v>
      </c>
      <c r="F141" s="9" t="str">
        <f>IF(ISBLANK(E141), "", Table2[[#This Row],[unique_id]])</f>
        <v/>
      </c>
      <c r="N141" s="9"/>
      <c r="O141" s="11"/>
      <c r="P141" s="11" t="s">
        <v>851</v>
      </c>
      <c r="Q141" s="11">
        <v>1400</v>
      </c>
      <c r="R141" s="22" t="s">
        <v>899</v>
      </c>
      <c r="S141" s="22" t="s">
        <v>935</v>
      </c>
      <c r="T141" s="9"/>
      <c r="Y141" s="11"/>
      <c r="AA141" s="9" t="str">
        <f t="shared" si="11"/>
        <v/>
      </c>
      <c r="AB141" s="9" t="str">
        <f t="shared" si="12"/>
        <v/>
      </c>
      <c r="AE14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1" s="9" t="str">
        <f>LOWER(_xlfn.CONCAT(Table2[[#This Row],[device_suggested_area]], "-",Table2[[#This Row],[device_identifiers]]))</f>
        <v>wardrobe-main-bulb-1</v>
      </c>
      <c r="AG141" s="11" t="s">
        <v>848</v>
      </c>
      <c r="AH141" s="9" t="s">
        <v>850</v>
      </c>
      <c r="AI141" s="9" t="s">
        <v>847</v>
      </c>
      <c r="AJ141" s="9" t="s">
        <v>590</v>
      </c>
      <c r="AK141" s="9" t="s">
        <v>862</v>
      </c>
      <c r="AM141" s="9" t="s">
        <v>896</v>
      </c>
      <c r="AO141" s="9" t="str">
        <f t="shared" si="13"/>
        <v>[["mac", "0x00178801040ede93"]]</v>
      </c>
    </row>
    <row r="142" spans="1:41" ht="16" customHeight="1" x14ac:dyDescent="0.2">
      <c r="A142" s="9">
        <v>1546</v>
      </c>
      <c r="B142" s="9" t="s">
        <v>26</v>
      </c>
      <c r="C142" s="9" t="s">
        <v>259</v>
      </c>
      <c r="D142" s="9" t="s">
        <v>134</v>
      </c>
      <c r="E142" s="9" t="s">
        <v>697</v>
      </c>
      <c r="F142" s="9" t="str">
        <f>IF(ISBLANK(E142), "", Table2[[#This Row],[unique_id]])</f>
        <v>deck_festoons</v>
      </c>
      <c r="G142" s="9" t="s">
        <v>401</v>
      </c>
      <c r="H142" s="9" t="s">
        <v>139</v>
      </c>
      <c r="I142" s="9" t="s">
        <v>132</v>
      </c>
      <c r="L142" s="9" t="s">
        <v>136</v>
      </c>
      <c r="N142" s="9"/>
      <c r="O142" s="11"/>
      <c r="P142" s="11"/>
      <c r="Q142" s="11"/>
      <c r="R142" s="11"/>
      <c r="S142" s="11"/>
      <c r="T142" s="9"/>
      <c r="W142" s="9" t="s">
        <v>387</v>
      </c>
      <c r="Y142" s="11"/>
      <c r="AA142" s="9" t="str">
        <f t="shared" si="11"/>
        <v/>
      </c>
      <c r="AB142" s="9" t="str">
        <f t="shared" si="12"/>
        <v/>
      </c>
      <c r="AE142" s="9"/>
      <c r="AF142" s="9" t="str">
        <f>IF(OR(ISBLANK(AM142), ISBLANK(AN142)), "", LOWER(_xlfn.CONCAT(Table2[[#This Row],[device_manufacturer]], "-",Table2[[#This Row],[device_suggested_area]], "-", Table2[[#This Row],[device_identifiers]])))</f>
        <v>tplink-deck-festoons</v>
      </c>
      <c r="AG142" s="11" t="s">
        <v>551</v>
      </c>
      <c r="AH142" s="9" t="s">
        <v>557</v>
      </c>
      <c r="AI142" s="9" t="s">
        <v>548</v>
      </c>
      <c r="AJ142" s="9" t="str">
        <f>IF(OR(ISBLANK(AM142), ISBLANK(AN142)), "", Table2[[#This Row],[device_via_device]])</f>
        <v>TPLink</v>
      </c>
      <c r="AK142" s="9" t="s">
        <v>546</v>
      </c>
      <c r="AL142" s="9" t="s">
        <v>688</v>
      </c>
      <c r="AM142" s="9" t="s">
        <v>536</v>
      </c>
      <c r="AN142" s="9" t="s">
        <v>679</v>
      </c>
      <c r="AO142" s="9" t="str">
        <f t="shared" si="13"/>
        <v>[["mac", "ac:84:c6:54:a3:96"], ["ip", "10.0.6.79"]]</v>
      </c>
    </row>
    <row r="143" spans="1:41" ht="16" customHeight="1" x14ac:dyDescent="0.2">
      <c r="A143" s="9">
        <v>1547</v>
      </c>
      <c r="B143" s="9" t="s">
        <v>26</v>
      </c>
      <c r="C143" s="9" t="s">
        <v>763</v>
      </c>
      <c r="D143" s="9" t="s">
        <v>505</v>
      </c>
      <c r="E143" s="9" t="s">
        <v>504</v>
      </c>
      <c r="F143" s="9" t="str">
        <f>IF(ISBLANK(E143), "", Table2[[#This Row],[unique_id]])</f>
        <v>column_break</v>
      </c>
      <c r="G143" s="9" t="s">
        <v>501</v>
      </c>
      <c r="H143" s="9" t="s">
        <v>139</v>
      </c>
      <c r="I143" s="9" t="s">
        <v>132</v>
      </c>
      <c r="L143" s="9" t="s">
        <v>502</v>
      </c>
      <c r="M143" s="9" t="s">
        <v>503</v>
      </c>
      <c r="N143" s="9"/>
      <c r="O143" s="11"/>
      <c r="P143" s="11"/>
      <c r="Q143" s="11"/>
      <c r="R143" s="11"/>
      <c r="S143" s="11"/>
      <c r="T143" s="9"/>
      <c r="Y143" s="11"/>
      <c r="AB143" s="9" t="str">
        <f t="shared" si="12"/>
        <v/>
      </c>
      <c r="AE143" s="12"/>
      <c r="AO143" s="9" t="str">
        <f t="shared" si="13"/>
        <v/>
      </c>
    </row>
    <row r="144" spans="1:41" ht="16" customHeight="1" x14ac:dyDescent="0.2">
      <c r="A144" s="9">
        <v>1570</v>
      </c>
      <c r="B144" s="9" t="s">
        <v>26</v>
      </c>
      <c r="C144" s="9" t="s">
        <v>133</v>
      </c>
      <c r="D144" s="9" t="s">
        <v>129</v>
      </c>
      <c r="E144" s="9" t="s">
        <v>705</v>
      </c>
      <c r="F144" s="9" t="str">
        <f>IF(ISBLANK(E144), "", Table2[[#This Row],[unique_id]])</f>
        <v>ada_fan</v>
      </c>
      <c r="G144" s="9" t="s">
        <v>130</v>
      </c>
      <c r="H144" s="9" t="s">
        <v>131</v>
      </c>
      <c r="I144" s="9" t="s">
        <v>132</v>
      </c>
      <c r="J144" s="9" t="s">
        <v>835</v>
      </c>
      <c r="L144" s="9" t="s">
        <v>136</v>
      </c>
      <c r="N144" s="9"/>
      <c r="O144" s="11"/>
      <c r="P144" s="11"/>
      <c r="Q144" s="11"/>
      <c r="R144" s="11"/>
      <c r="S144" s="11"/>
      <c r="T144" s="9"/>
      <c r="W144" s="9" t="s">
        <v>297</v>
      </c>
      <c r="Y144" s="11"/>
      <c r="AA144" s="9" t="str">
        <f t="shared" ref="AA144:AA177" si="14">IF(ISBLANK(Z144),  "", _xlfn.CONCAT("haas/entity/sensor/", LOWER(C144), "/", E144, "/config"))</f>
        <v/>
      </c>
      <c r="AB144" s="9" t="str">
        <f t="shared" si="12"/>
        <v/>
      </c>
      <c r="AF144" s="9" t="str">
        <f>IF(OR(ISBLANK(AM144), ISBLANK(AN144)), "", LOWER(_xlfn.CONCAT(Table2[[#This Row],[device_manufacturer]], "-",Table2[[#This Row],[device_suggested_area]], "-", Table2[[#This Row],[device_identifiers]])))</f>
        <v>senseme-ada-fan</v>
      </c>
      <c r="AG144" s="11" t="s">
        <v>572</v>
      </c>
      <c r="AH144" s="9" t="s">
        <v>129</v>
      </c>
      <c r="AI144" s="9" t="s">
        <v>573</v>
      </c>
      <c r="AJ144" s="9" t="str">
        <f>IF(OR(ISBLANK(AM144), ISBLANK(AN144)), "", Table2[[#This Row],[device_via_device]])</f>
        <v>SenseMe</v>
      </c>
      <c r="AK144" s="9" t="s">
        <v>130</v>
      </c>
      <c r="AL144" s="9" t="s">
        <v>688</v>
      </c>
      <c r="AM144" s="9" t="s">
        <v>574</v>
      </c>
      <c r="AN144" s="9" t="s">
        <v>691</v>
      </c>
      <c r="AO144" s="9" t="str">
        <f t="shared" si="13"/>
        <v>[["mac", "20:f8:5e:d7:19:e0"], ["ip", "10.0.6.60"]]</v>
      </c>
    </row>
    <row r="145" spans="1:41" ht="16" customHeight="1" x14ac:dyDescent="0.2">
      <c r="A145" s="9">
        <v>1571</v>
      </c>
      <c r="B145" s="9" t="s">
        <v>26</v>
      </c>
      <c r="C145" s="9" t="s">
        <v>133</v>
      </c>
      <c r="D145" s="9" t="s">
        <v>129</v>
      </c>
      <c r="E145" s="9" t="s">
        <v>706</v>
      </c>
      <c r="F145" s="9" t="str">
        <f>IF(ISBLANK(E145), "", Table2[[#This Row],[unique_id]])</f>
        <v>edwin_fan</v>
      </c>
      <c r="G145" s="9" t="s">
        <v>127</v>
      </c>
      <c r="H145" s="9" t="s">
        <v>131</v>
      </c>
      <c r="I145" s="9" t="s">
        <v>132</v>
      </c>
      <c r="J145" s="9" t="s">
        <v>835</v>
      </c>
      <c r="L145" s="9" t="s">
        <v>136</v>
      </c>
      <c r="N145" s="9"/>
      <c r="O145" s="11"/>
      <c r="P145" s="11"/>
      <c r="Q145" s="11"/>
      <c r="R145" s="11"/>
      <c r="S145" s="11"/>
      <c r="T145" s="9"/>
      <c r="W145" s="9" t="s">
        <v>297</v>
      </c>
      <c r="Y145" s="11"/>
      <c r="AA145" s="9" t="str">
        <f t="shared" si="14"/>
        <v/>
      </c>
      <c r="AB145" s="9" t="str">
        <f t="shared" si="12"/>
        <v/>
      </c>
      <c r="AF145" s="9" t="str">
        <f>IF(OR(ISBLANK(AM145), ISBLANK(AN145)), "", LOWER(_xlfn.CONCAT(Table2[[#This Row],[device_manufacturer]], "-",Table2[[#This Row],[device_suggested_area]], "-", Table2[[#This Row],[device_identifiers]])))</f>
        <v>senseme-edwin-fan</v>
      </c>
      <c r="AG145" s="11" t="s">
        <v>572</v>
      </c>
      <c r="AH145" s="9" t="s">
        <v>129</v>
      </c>
      <c r="AI145" s="9" t="s">
        <v>573</v>
      </c>
      <c r="AJ145" s="9" t="str">
        <f>IF(OR(ISBLANK(AM145), ISBLANK(AN145)), "", Table2[[#This Row],[device_via_device]])</f>
        <v>SenseMe</v>
      </c>
      <c r="AK145" s="9" t="s">
        <v>127</v>
      </c>
      <c r="AL145" s="9" t="s">
        <v>688</v>
      </c>
      <c r="AM145" s="9" t="s">
        <v>575</v>
      </c>
      <c r="AN145" s="9" t="s">
        <v>692</v>
      </c>
      <c r="AO145" s="9" t="str">
        <f t="shared" si="13"/>
        <v>[["mac", "20:f8:5e:d7:26:1c"], ["ip", "10.0.6.61"]]</v>
      </c>
    </row>
    <row r="146" spans="1:41" ht="16" customHeight="1" x14ac:dyDescent="0.2">
      <c r="A146" s="9">
        <v>1572</v>
      </c>
      <c r="B146" s="9" t="s">
        <v>26</v>
      </c>
      <c r="C146" s="9" t="s">
        <v>133</v>
      </c>
      <c r="D146" s="9" t="s">
        <v>129</v>
      </c>
      <c r="E146" s="9" t="s">
        <v>707</v>
      </c>
      <c r="F146" s="9" t="str">
        <f>IF(ISBLANK(E146), "", Table2[[#This Row],[unique_id]])</f>
        <v>parents_fan</v>
      </c>
      <c r="G146" s="9" t="s">
        <v>207</v>
      </c>
      <c r="H146" s="9" t="s">
        <v>131</v>
      </c>
      <c r="I146" s="9" t="s">
        <v>132</v>
      </c>
      <c r="J146" s="9" t="s">
        <v>812</v>
      </c>
      <c r="L146" s="9" t="s">
        <v>136</v>
      </c>
      <c r="N146" s="9"/>
      <c r="O146" s="11"/>
      <c r="P146" s="11"/>
      <c r="Q146" s="11"/>
      <c r="R146" s="11"/>
      <c r="S146" s="11"/>
      <c r="T146" s="9"/>
      <c r="W146" s="9" t="s">
        <v>297</v>
      </c>
      <c r="Y146" s="11"/>
      <c r="AA146" s="9" t="str">
        <f t="shared" si="14"/>
        <v/>
      </c>
      <c r="AB146" s="9" t="str">
        <f t="shared" si="12"/>
        <v/>
      </c>
      <c r="AF146" s="9" t="str">
        <f>IF(OR(ISBLANK(AM146), ISBLANK(AN146)), "", LOWER(_xlfn.CONCAT(Table2[[#This Row],[device_manufacturer]], "-",Table2[[#This Row],[device_suggested_area]], "-", Table2[[#This Row],[device_identifiers]])))</f>
        <v>senseme-parents-fan</v>
      </c>
      <c r="AG146" s="11" t="s">
        <v>572</v>
      </c>
      <c r="AH146" s="9" t="s">
        <v>129</v>
      </c>
      <c r="AI146" s="9" t="s">
        <v>573</v>
      </c>
      <c r="AJ146" s="9" t="str">
        <f>IF(OR(ISBLANK(AM146), ISBLANK(AN146)), "", Table2[[#This Row],[device_via_device]])</f>
        <v>SenseMe</v>
      </c>
      <c r="AK146" s="9" t="s">
        <v>207</v>
      </c>
      <c r="AL146" s="9" t="s">
        <v>688</v>
      </c>
      <c r="AM146" s="9" t="s">
        <v>578</v>
      </c>
      <c r="AN146" s="9" t="s">
        <v>693</v>
      </c>
      <c r="AO146" s="9" t="str">
        <f t="shared" si="13"/>
        <v>[["mac", "20:f8:5e:d8:a5:6b"], ["ip", "10.0.6.62"]]</v>
      </c>
    </row>
    <row r="147" spans="1:41" ht="16" customHeight="1" x14ac:dyDescent="0.2">
      <c r="A147" s="9">
        <v>1573</v>
      </c>
      <c r="B147" s="9" t="s">
        <v>26</v>
      </c>
      <c r="C147" s="9" t="s">
        <v>259</v>
      </c>
      <c r="D147" s="9" t="s">
        <v>134</v>
      </c>
      <c r="E147" s="9" t="s">
        <v>296</v>
      </c>
      <c r="F147" s="9" t="str">
        <f>IF(ISBLANK(E147), "", Table2[[#This Row],[unique_id]])</f>
        <v>kitchen_fan</v>
      </c>
      <c r="G147" s="9" t="s">
        <v>221</v>
      </c>
      <c r="H147" s="9" t="s">
        <v>131</v>
      </c>
      <c r="I147" s="9" t="s">
        <v>132</v>
      </c>
      <c r="J147" s="9" t="s">
        <v>812</v>
      </c>
      <c r="L147" s="9" t="s">
        <v>136</v>
      </c>
      <c r="N147" s="9"/>
      <c r="O147" s="11"/>
      <c r="P147" s="11"/>
      <c r="Q147" s="11"/>
      <c r="R147" s="11"/>
      <c r="S147" s="11"/>
      <c r="T147" s="9"/>
      <c r="W147" s="9" t="s">
        <v>297</v>
      </c>
      <c r="Y147" s="11"/>
      <c r="AA147" s="9" t="str">
        <f t="shared" si="14"/>
        <v/>
      </c>
      <c r="AB147" s="9" t="str">
        <f t="shared" si="12"/>
        <v/>
      </c>
      <c r="AF147" s="9" t="str">
        <f>IF(OR(ISBLANK(AM147), ISBLANK(AN147)), "", LOWER(_xlfn.CONCAT(Table2[[#This Row],[device_manufacturer]], "-",Table2[[#This Row],[device_suggested_area]], "-", Table2[[#This Row],[device_identifiers]])))</f>
        <v>tplink-kitchen-fan</v>
      </c>
      <c r="AG147" s="11" t="s">
        <v>551</v>
      </c>
      <c r="AH147" s="9" t="s">
        <v>129</v>
      </c>
      <c r="AI147" s="9" t="s">
        <v>548</v>
      </c>
      <c r="AJ147" s="9" t="str">
        <f>IF(OR(ISBLANK(AM147), ISBLANK(AN147)), "", Table2[[#This Row],[device_via_device]])</f>
        <v>TPLink</v>
      </c>
      <c r="AK147" s="9" t="s">
        <v>221</v>
      </c>
      <c r="AL147" s="9" t="s">
        <v>688</v>
      </c>
      <c r="AM147" s="18" t="s">
        <v>552</v>
      </c>
      <c r="AN147" s="41" t="s">
        <v>687</v>
      </c>
      <c r="AO147" s="9" t="str">
        <f t="shared" si="13"/>
        <v>[["mac", "ac:84:c6:0d:1b:9c"], ["ip", "10.0.6.87"]]</v>
      </c>
    </row>
    <row r="148" spans="1:41" ht="16" customHeight="1" x14ac:dyDescent="0.2">
      <c r="A148" s="9">
        <v>1574</v>
      </c>
      <c r="B148" s="9" t="s">
        <v>26</v>
      </c>
      <c r="C148" s="9" t="s">
        <v>133</v>
      </c>
      <c r="D148" s="9" t="s">
        <v>129</v>
      </c>
      <c r="E148" s="9" t="s">
        <v>708</v>
      </c>
      <c r="F148" s="9" t="str">
        <f>IF(ISBLANK(E148), "", Table2[[#This Row],[unique_id]])</f>
        <v>lounge_fan</v>
      </c>
      <c r="G148" s="9" t="s">
        <v>209</v>
      </c>
      <c r="H148" s="9" t="s">
        <v>131</v>
      </c>
      <c r="I148" s="9" t="s">
        <v>132</v>
      </c>
      <c r="J148" s="9" t="s">
        <v>812</v>
      </c>
      <c r="L148" s="9" t="s">
        <v>136</v>
      </c>
      <c r="N148" s="9"/>
      <c r="O148" s="11"/>
      <c r="P148" s="11"/>
      <c r="Q148" s="11"/>
      <c r="R148" s="11"/>
      <c r="S148" s="11"/>
      <c r="T148" s="9"/>
      <c r="W148" s="9" t="s">
        <v>297</v>
      </c>
      <c r="Y148" s="11"/>
      <c r="AA148" s="9" t="str">
        <f t="shared" si="14"/>
        <v/>
      </c>
      <c r="AB148" s="9" t="str">
        <f t="shared" si="12"/>
        <v/>
      </c>
      <c r="AF148" s="9" t="str">
        <f>IF(OR(ISBLANK(AM148), ISBLANK(AN148)), "", LOWER(_xlfn.CONCAT(Table2[[#This Row],[device_manufacturer]], "-",Table2[[#This Row],[device_suggested_area]], "-", Table2[[#This Row],[device_identifiers]])))</f>
        <v>senseme-lounge-fan</v>
      </c>
      <c r="AG148" s="11" t="s">
        <v>572</v>
      </c>
      <c r="AH148" s="9" t="s">
        <v>129</v>
      </c>
      <c r="AI148" s="9" t="s">
        <v>573</v>
      </c>
      <c r="AJ148" s="9" t="str">
        <f>IF(OR(ISBLANK(AM148), ISBLANK(AN148)), "", Table2[[#This Row],[device_via_device]])</f>
        <v>SenseMe</v>
      </c>
      <c r="AK148" s="9" t="s">
        <v>209</v>
      </c>
      <c r="AL148" s="9" t="s">
        <v>688</v>
      </c>
      <c r="AM148" s="9" t="s">
        <v>579</v>
      </c>
      <c r="AN148" s="9" t="s">
        <v>694</v>
      </c>
      <c r="AO148" s="9" t="str">
        <f t="shared" si="13"/>
        <v>[["mac", "20:f8:5e:d9:11:77"], ["ip", "10.0.6.63"]]</v>
      </c>
    </row>
    <row r="149" spans="1:41" ht="16" customHeight="1" x14ac:dyDescent="0.2">
      <c r="A149" s="9">
        <v>1575</v>
      </c>
      <c r="B149" s="9" t="s">
        <v>26</v>
      </c>
      <c r="C149" s="9" t="s">
        <v>133</v>
      </c>
      <c r="D149" s="9" t="s">
        <v>129</v>
      </c>
      <c r="E149" s="9" t="s">
        <v>709</v>
      </c>
      <c r="F149" s="9" t="str">
        <f>IF(ISBLANK(E149), "", Table2[[#This Row],[unique_id]])</f>
        <v>deck_fan</v>
      </c>
      <c r="G149" s="9" t="s">
        <v>546</v>
      </c>
      <c r="H149" s="9" t="s">
        <v>131</v>
      </c>
      <c r="I149" s="9" t="s">
        <v>132</v>
      </c>
      <c r="J149" s="9" t="s">
        <v>131</v>
      </c>
      <c r="L149" s="9" t="s">
        <v>136</v>
      </c>
      <c r="N149" s="9"/>
      <c r="O149" s="11"/>
      <c r="P149" s="11"/>
      <c r="Q149" s="11"/>
      <c r="R149" s="11"/>
      <c r="S149" s="11"/>
      <c r="T149" s="9"/>
      <c r="W149" s="9" t="s">
        <v>297</v>
      </c>
      <c r="Y149" s="11"/>
      <c r="AA149" s="9" t="str">
        <f t="shared" si="14"/>
        <v/>
      </c>
      <c r="AB149" s="9" t="str">
        <f t="shared" si="12"/>
        <v/>
      </c>
      <c r="AE149" s="9"/>
      <c r="AK149" s="9" t="s">
        <v>546</v>
      </c>
      <c r="AO149" s="9" t="str">
        <f t="shared" si="13"/>
        <v/>
      </c>
    </row>
    <row r="150" spans="1:41" ht="16" customHeight="1" x14ac:dyDescent="0.2">
      <c r="A150" s="9">
        <v>1576</v>
      </c>
      <c r="B150" s="9" t="s">
        <v>26</v>
      </c>
      <c r="C150" s="9" t="s">
        <v>133</v>
      </c>
      <c r="D150" s="9" t="s">
        <v>129</v>
      </c>
      <c r="E150" s="9" t="s">
        <v>710</v>
      </c>
      <c r="F150" s="9" t="str">
        <f>IF(ISBLANK(E150), "", Table2[[#This Row],[unique_id]])</f>
        <v>deck_east_fan</v>
      </c>
      <c r="G150" s="9" t="s">
        <v>231</v>
      </c>
      <c r="H150" s="9" t="s">
        <v>131</v>
      </c>
      <c r="I150" s="9" t="s">
        <v>132</v>
      </c>
      <c r="N150" s="9"/>
      <c r="O150" s="11"/>
      <c r="P150" s="11"/>
      <c r="Q150" s="11"/>
      <c r="R150" s="11"/>
      <c r="S150" s="11"/>
      <c r="T150" s="9"/>
      <c r="W150" s="9" t="s">
        <v>297</v>
      </c>
      <c r="Y150" s="11"/>
      <c r="AA150" s="9" t="str">
        <f t="shared" si="14"/>
        <v/>
      </c>
      <c r="AB150" s="9" t="str">
        <f t="shared" si="12"/>
        <v/>
      </c>
      <c r="AE150" s="9"/>
      <c r="AF150" s="9" t="str">
        <f>IF(OR(ISBLANK(AM150), ISBLANK(AN150)), "", LOWER(_xlfn.CONCAT(Table2[[#This Row],[device_manufacturer]], "-",Table2[[#This Row],[device_suggested_area]], "-", Table2[[#This Row],[device_identifiers]])))</f>
        <v>senseme-deck-east-fan</v>
      </c>
      <c r="AG150" s="11" t="s">
        <v>572</v>
      </c>
      <c r="AH150" s="9" t="s">
        <v>581</v>
      </c>
      <c r="AI150" s="9" t="s">
        <v>573</v>
      </c>
      <c r="AJ150" s="9" t="str">
        <f>IF(OR(ISBLANK(AM150), ISBLANK(AN150)), "", Table2[[#This Row],[device_via_device]])</f>
        <v>SenseMe</v>
      </c>
      <c r="AK150" s="9" t="s">
        <v>546</v>
      </c>
      <c r="AL150" s="9" t="s">
        <v>688</v>
      </c>
      <c r="AM150" s="9" t="s">
        <v>576</v>
      </c>
      <c r="AN150" s="9" t="s">
        <v>695</v>
      </c>
      <c r="AO150" s="9" t="str">
        <f t="shared" si="13"/>
        <v>[["mac", "20:f8:5e:1e:ea:a0"], ["ip", "10.0.6.64"]]</v>
      </c>
    </row>
    <row r="151" spans="1:41" ht="16" customHeight="1" x14ac:dyDescent="0.2">
      <c r="A151" s="9">
        <v>1577</v>
      </c>
      <c r="B151" s="9" t="s">
        <v>26</v>
      </c>
      <c r="C151" s="9" t="s">
        <v>133</v>
      </c>
      <c r="D151" s="9" t="s">
        <v>129</v>
      </c>
      <c r="E151" s="9" t="s">
        <v>711</v>
      </c>
      <c r="F151" s="9" t="str">
        <f>IF(ISBLANK(E151), "", Table2[[#This Row],[unique_id]])</f>
        <v>deck_west_fan</v>
      </c>
      <c r="G151" s="9" t="s">
        <v>230</v>
      </c>
      <c r="H151" s="9" t="s">
        <v>131</v>
      </c>
      <c r="I151" s="9" t="s">
        <v>132</v>
      </c>
      <c r="N151" s="9"/>
      <c r="O151" s="11"/>
      <c r="P151" s="11"/>
      <c r="Q151" s="11"/>
      <c r="R151" s="11"/>
      <c r="S151" s="11"/>
      <c r="T151" s="9"/>
      <c r="W151" s="9" t="s">
        <v>297</v>
      </c>
      <c r="Y151" s="11"/>
      <c r="AA151" s="9" t="str">
        <f t="shared" si="14"/>
        <v/>
      </c>
      <c r="AB151" s="9" t="str">
        <f t="shared" si="12"/>
        <v/>
      </c>
      <c r="AE151" s="9"/>
      <c r="AF151" s="9" t="str">
        <f>IF(OR(ISBLANK(AM151), ISBLANK(AN151)), "", LOWER(_xlfn.CONCAT(Table2[[#This Row],[device_manufacturer]], "-",Table2[[#This Row],[device_suggested_area]], "-", Table2[[#This Row],[device_identifiers]])))</f>
        <v>senseme-deck-west-fan</v>
      </c>
      <c r="AG151" s="11" t="s">
        <v>572</v>
      </c>
      <c r="AH151" s="9" t="s">
        <v>582</v>
      </c>
      <c r="AI151" s="9" t="s">
        <v>573</v>
      </c>
      <c r="AJ151" s="9" t="str">
        <f>IF(OR(ISBLANK(AM151), ISBLANK(AN151)), "", Table2[[#This Row],[device_via_device]])</f>
        <v>SenseMe</v>
      </c>
      <c r="AK151" s="9" t="s">
        <v>546</v>
      </c>
      <c r="AL151" s="9" t="s">
        <v>688</v>
      </c>
      <c r="AM151" s="9" t="s">
        <v>577</v>
      </c>
      <c r="AN151" s="17" t="s">
        <v>696</v>
      </c>
      <c r="AO151" s="9" t="str">
        <f t="shared" si="13"/>
        <v>[["mac", "20:f8:5e:1e:da:35"], ["ip", "10.0.6.65"]]</v>
      </c>
    </row>
    <row r="152" spans="1:41" ht="16" customHeight="1" x14ac:dyDescent="0.2">
      <c r="A152" s="9">
        <v>1590</v>
      </c>
      <c r="B152" s="9" t="s">
        <v>26</v>
      </c>
      <c r="C152" s="9" t="s">
        <v>763</v>
      </c>
      <c r="D152" s="9" t="s">
        <v>505</v>
      </c>
      <c r="E152" s="9" t="s">
        <v>504</v>
      </c>
      <c r="F152" s="9" t="str">
        <f>IF(ISBLANK(E152), "", Table2[[#This Row],[unique_id]])</f>
        <v>column_break</v>
      </c>
      <c r="G152" s="9" t="s">
        <v>501</v>
      </c>
      <c r="H152" s="9" t="s">
        <v>784</v>
      </c>
      <c r="I152" s="9" t="s">
        <v>132</v>
      </c>
      <c r="L152" s="9" t="s">
        <v>502</v>
      </c>
      <c r="M152" s="9" t="s">
        <v>503</v>
      </c>
      <c r="N152" s="9"/>
      <c r="O152" s="11"/>
      <c r="P152" s="11"/>
      <c r="Q152" s="11"/>
      <c r="R152" s="11"/>
      <c r="S152" s="11"/>
      <c r="T152" s="9"/>
      <c r="Y152" s="11"/>
      <c r="AA152" s="9" t="str">
        <f t="shared" si="14"/>
        <v/>
      </c>
      <c r="AB152" s="9" t="str">
        <f t="shared" si="12"/>
        <v/>
      </c>
      <c r="AE152" s="9"/>
      <c r="AO152" s="13" t="str">
        <f t="shared" si="13"/>
        <v/>
      </c>
    </row>
    <row r="153" spans="1:41" ht="16" customHeight="1" x14ac:dyDescent="0.2">
      <c r="A153" s="9">
        <v>1591</v>
      </c>
      <c r="B153" s="9" t="s">
        <v>26</v>
      </c>
      <c r="C153" s="9" t="s">
        <v>783</v>
      </c>
      <c r="D153" s="9" t="s">
        <v>129</v>
      </c>
      <c r="E153" s="19" t="s">
        <v>788</v>
      </c>
      <c r="F153" s="13" t="str">
        <f>IF(ISBLANK(E153), "", Table2[[#This Row],[unique_id]])</f>
        <v>lounge_air_purifier</v>
      </c>
      <c r="G153" s="9" t="s">
        <v>209</v>
      </c>
      <c r="H153" s="9" t="s">
        <v>784</v>
      </c>
      <c r="I153" s="9" t="s">
        <v>132</v>
      </c>
      <c r="J153" s="9" t="s">
        <v>811</v>
      </c>
      <c r="L153" s="9" t="s">
        <v>136</v>
      </c>
      <c r="N153" s="9"/>
      <c r="O153" s="11"/>
      <c r="P153" s="11" t="s">
        <v>851</v>
      </c>
      <c r="Q153" s="11"/>
      <c r="R153" s="22" t="s">
        <v>899</v>
      </c>
      <c r="S153" s="22"/>
      <c r="T153" s="9"/>
      <c r="W153" s="9" t="s">
        <v>785</v>
      </c>
      <c r="Y153" s="11"/>
      <c r="AA153" s="9" t="str">
        <f t="shared" si="14"/>
        <v/>
      </c>
      <c r="AB153" s="9" t="str">
        <f t="shared" si="12"/>
        <v/>
      </c>
      <c r="AE153" s="9" t="str">
        <f>LOWER(_xlfn.CONCAT("http://macmini-nel:8087/#/device/",Table2[[#This Row],[connection_mac]]))</f>
        <v>http://macmini-nel:8087/#/device/0x9035eafffe404425</v>
      </c>
      <c r="AF153" s="9" t="s">
        <v>800</v>
      </c>
      <c r="AG153" s="11" t="s">
        <v>801</v>
      </c>
      <c r="AH153" s="9" t="s">
        <v>799</v>
      </c>
      <c r="AI153" s="9" t="s">
        <v>802</v>
      </c>
      <c r="AJ153" s="9" t="s">
        <v>783</v>
      </c>
      <c r="AK153" s="9" t="s">
        <v>209</v>
      </c>
      <c r="AM153" s="9" t="s">
        <v>836</v>
      </c>
      <c r="AO153" s="13" t="str">
        <f t="shared" si="13"/>
        <v>[["mac", "0x9035eafffe404425"]]</v>
      </c>
    </row>
    <row r="154" spans="1:41" ht="16" customHeight="1" x14ac:dyDescent="0.2">
      <c r="A154" s="9">
        <v>1592</v>
      </c>
      <c r="B154" s="9" t="s">
        <v>26</v>
      </c>
      <c r="C154" s="9" t="s">
        <v>783</v>
      </c>
      <c r="D154" s="9" t="s">
        <v>129</v>
      </c>
      <c r="E154" s="19" t="s">
        <v>905</v>
      </c>
      <c r="F154" s="13" t="str">
        <f>IF(ISBLANK(E154), "", Table2[[#This Row],[unique_id]])</f>
        <v>dining_air_purifier</v>
      </c>
      <c r="G154" s="9" t="s">
        <v>208</v>
      </c>
      <c r="H154" s="9" t="s">
        <v>784</v>
      </c>
      <c r="I154" s="9" t="s">
        <v>132</v>
      </c>
      <c r="J154" s="9" t="s">
        <v>811</v>
      </c>
      <c r="L154" s="9" t="s">
        <v>136</v>
      </c>
      <c r="N154" s="9"/>
      <c r="O154" s="11"/>
      <c r="P154" s="11" t="s">
        <v>851</v>
      </c>
      <c r="Q154" s="11"/>
      <c r="R154" s="22" t="s">
        <v>899</v>
      </c>
      <c r="S154" s="22"/>
      <c r="T154" s="9"/>
      <c r="W154" s="9" t="s">
        <v>785</v>
      </c>
      <c r="Y154" s="11"/>
      <c r="AA154" s="9" t="str">
        <f t="shared" si="14"/>
        <v/>
      </c>
      <c r="AB154" s="9" t="str">
        <f t="shared" si="12"/>
        <v/>
      </c>
      <c r="AE154" s="9" t="str">
        <f>LOWER(_xlfn.CONCAT("http://macmini-nel:8087/#/device/",Table2[[#This Row],[connection_mac]]))</f>
        <v>http://macmini-nel:8087/#/device/0x9035eafffe82fef8</v>
      </c>
      <c r="AF154" s="9" t="s">
        <v>907</v>
      </c>
      <c r="AG154" s="11" t="s">
        <v>801</v>
      </c>
      <c r="AH154" s="9" t="s">
        <v>799</v>
      </c>
      <c r="AI154" s="9" t="s">
        <v>802</v>
      </c>
      <c r="AJ154" s="9" t="s">
        <v>783</v>
      </c>
      <c r="AK154" s="9" t="s">
        <v>208</v>
      </c>
      <c r="AM154" s="9" t="s">
        <v>906</v>
      </c>
      <c r="AO154" s="13" t="str">
        <f t="shared" si="13"/>
        <v>[["mac", "0x9035eafffe82fef8"]]</v>
      </c>
    </row>
    <row r="155" spans="1:41" ht="16" customHeight="1" x14ac:dyDescent="0.2">
      <c r="A155" s="9">
        <v>2100</v>
      </c>
      <c r="B155" s="9" t="s">
        <v>26</v>
      </c>
      <c r="C155" s="9" t="s">
        <v>153</v>
      </c>
      <c r="D155" s="9" t="s">
        <v>27</v>
      </c>
      <c r="E155" s="9" t="s">
        <v>254</v>
      </c>
      <c r="F155" s="9" t="str">
        <f>IF(ISBLANK(E155), "", Table2[[#This Row],[unique_id]])</f>
        <v>home_power</v>
      </c>
      <c r="G155" s="9" t="s">
        <v>486</v>
      </c>
      <c r="H155" s="9" t="s">
        <v>292</v>
      </c>
      <c r="I155" s="9" t="s">
        <v>141</v>
      </c>
      <c r="L155" s="9" t="s">
        <v>90</v>
      </c>
      <c r="N155" s="9" t="s">
        <v>760</v>
      </c>
      <c r="O155" s="11"/>
      <c r="P155" s="11"/>
      <c r="Q155" s="11"/>
      <c r="R155" s="11"/>
      <c r="S155" s="11"/>
      <c r="T155" s="9"/>
      <c r="U155" s="9" t="s">
        <v>499</v>
      </c>
      <c r="W155" s="9" t="s">
        <v>293</v>
      </c>
      <c r="Y155" s="11"/>
      <c r="AA155" s="9" t="str">
        <f t="shared" si="14"/>
        <v/>
      </c>
      <c r="AB155" s="9" t="str">
        <f t="shared" si="12"/>
        <v/>
      </c>
      <c r="AO155" s="9" t="str">
        <f t="shared" si="13"/>
        <v/>
      </c>
    </row>
    <row r="156" spans="1:41" ht="16" customHeight="1" x14ac:dyDescent="0.2">
      <c r="A156" s="9">
        <v>2101</v>
      </c>
      <c r="B156" s="9" t="s">
        <v>26</v>
      </c>
      <c r="C156" s="9" t="s">
        <v>153</v>
      </c>
      <c r="D156" s="9" t="s">
        <v>27</v>
      </c>
      <c r="E156" s="9" t="s">
        <v>483</v>
      </c>
      <c r="F156" s="9" t="str">
        <f>IF(ISBLANK(E156), "", Table2[[#This Row],[unique_id]])</f>
        <v>home_base_power</v>
      </c>
      <c r="G156" s="9" t="s">
        <v>484</v>
      </c>
      <c r="H156" s="9" t="s">
        <v>292</v>
      </c>
      <c r="I156" s="9" t="s">
        <v>141</v>
      </c>
      <c r="L156" s="9" t="s">
        <v>90</v>
      </c>
      <c r="N156" s="9" t="s">
        <v>760</v>
      </c>
      <c r="O156" s="11"/>
      <c r="P156" s="11"/>
      <c r="Q156" s="11"/>
      <c r="R156" s="11"/>
      <c r="S156" s="11"/>
      <c r="T156" s="9"/>
      <c r="U156" s="9" t="s">
        <v>499</v>
      </c>
      <c r="W156" s="9" t="s">
        <v>293</v>
      </c>
      <c r="Y156" s="11"/>
      <c r="AA156" s="9" t="str">
        <f t="shared" si="14"/>
        <v/>
      </c>
      <c r="AB156" s="9" t="str">
        <f t="shared" si="12"/>
        <v/>
      </c>
      <c r="AO156" s="9" t="str">
        <f t="shared" si="13"/>
        <v/>
      </c>
    </row>
    <row r="157" spans="1:41" ht="16" customHeight="1" x14ac:dyDescent="0.2">
      <c r="A157" s="9">
        <v>2102</v>
      </c>
      <c r="B157" s="9" t="s">
        <v>26</v>
      </c>
      <c r="C157" s="9" t="s">
        <v>153</v>
      </c>
      <c r="D157" s="9" t="s">
        <v>27</v>
      </c>
      <c r="E157" s="9" t="s">
        <v>482</v>
      </c>
      <c r="F157" s="9" t="str">
        <f>IF(ISBLANK(E157), "", Table2[[#This Row],[unique_id]])</f>
        <v>home_peak_power</v>
      </c>
      <c r="G157" s="9" t="s">
        <v>485</v>
      </c>
      <c r="H157" s="9" t="s">
        <v>292</v>
      </c>
      <c r="I157" s="9" t="s">
        <v>141</v>
      </c>
      <c r="L157" s="9" t="s">
        <v>90</v>
      </c>
      <c r="N157" s="9" t="s">
        <v>760</v>
      </c>
      <c r="O157" s="11"/>
      <c r="P157" s="11"/>
      <c r="Q157" s="11"/>
      <c r="R157" s="11"/>
      <c r="S157" s="11"/>
      <c r="T157" s="9"/>
      <c r="U157" s="9" t="s">
        <v>499</v>
      </c>
      <c r="W157" s="9" t="s">
        <v>293</v>
      </c>
      <c r="Y157" s="11"/>
      <c r="AA157" s="9" t="str">
        <f t="shared" si="14"/>
        <v/>
      </c>
      <c r="AB157" s="9" t="str">
        <f t="shared" si="12"/>
        <v/>
      </c>
      <c r="AO157" s="9" t="str">
        <f t="shared" si="13"/>
        <v/>
      </c>
    </row>
    <row r="158" spans="1:41" ht="16" customHeight="1" x14ac:dyDescent="0.2">
      <c r="A158" s="9">
        <v>2103</v>
      </c>
      <c r="B158" s="9" t="s">
        <v>26</v>
      </c>
      <c r="C158" s="9" t="s">
        <v>763</v>
      </c>
      <c r="D158" s="9" t="s">
        <v>505</v>
      </c>
      <c r="E158" s="9" t="s">
        <v>761</v>
      </c>
      <c r="F158" s="9" t="str">
        <f>IF(ISBLANK(E158), "", Table2[[#This Row],[unique_id]])</f>
        <v>graph_break</v>
      </c>
      <c r="G158" s="9" t="s">
        <v>762</v>
      </c>
      <c r="H158" s="9" t="s">
        <v>292</v>
      </c>
      <c r="I158" s="9" t="s">
        <v>141</v>
      </c>
      <c r="N158" s="9" t="s">
        <v>760</v>
      </c>
      <c r="O158" s="11"/>
      <c r="P158" s="11"/>
      <c r="Q158" s="11"/>
      <c r="R158" s="11"/>
      <c r="S158" s="11"/>
      <c r="T158" s="9"/>
      <c r="Y158" s="11"/>
      <c r="AA158" s="9" t="str">
        <f t="shared" si="14"/>
        <v/>
      </c>
      <c r="AB158" s="9" t="str">
        <f t="shared" si="12"/>
        <v/>
      </c>
      <c r="AO158" s="13" t="str">
        <f t="shared" si="13"/>
        <v/>
      </c>
    </row>
    <row r="159" spans="1:41" ht="16" customHeight="1" x14ac:dyDescent="0.2">
      <c r="A159" s="9">
        <v>2104</v>
      </c>
      <c r="B159" s="9" t="s">
        <v>26</v>
      </c>
      <c r="C159" s="9" t="s">
        <v>259</v>
      </c>
      <c r="D159" s="9" t="s">
        <v>27</v>
      </c>
      <c r="E159" s="9" t="s">
        <v>262</v>
      </c>
      <c r="F159" s="9" t="str">
        <f>IF(ISBLANK(E159), "", Table2[[#This Row],[unique_id]])</f>
        <v>various_adhoc_outlet_current_consumption</v>
      </c>
      <c r="G159" s="9" t="s">
        <v>253</v>
      </c>
      <c r="H159" s="9" t="s">
        <v>292</v>
      </c>
      <c r="I159" s="9" t="s">
        <v>141</v>
      </c>
      <c r="L159" s="9" t="s">
        <v>136</v>
      </c>
      <c r="N159" s="9" t="s">
        <v>760</v>
      </c>
      <c r="O159" s="11"/>
      <c r="P159" s="11"/>
      <c r="Q159" s="11"/>
      <c r="R159" s="11"/>
      <c r="S159" s="11"/>
      <c r="T159" s="9"/>
      <c r="U159" s="9" t="s">
        <v>499</v>
      </c>
      <c r="W159" s="9" t="s">
        <v>293</v>
      </c>
      <c r="Y159" s="11"/>
      <c r="AA159" s="9" t="str">
        <f t="shared" si="14"/>
        <v/>
      </c>
      <c r="AB159" s="9" t="str">
        <f t="shared" si="12"/>
        <v/>
      </c>
      <c r="AE159" s="12"/>
      <c r="AO159" s="9" t="str">
        <f t="shared" si="13"/>
        <v/>
      </c>
    </row>
    <row r="160" spans="1:41" ht="16" customHeight="1" x14ac:dyDescent="0.2">
      <c r="A160" s="9">
        <v>2105</v>
      </c>
      <c r="B160" s="9" t="s">
        <v>26</v>
      </c>
      <c r="C160" s="9" t="s">
        <v>259</v>
      </c>
      <c r="D160" s="9" t="s">
        <v>27</v>
      </c>
      <c r="E160" s="9" t="s">
        <v>264</v>
      </c>
      <c r="F160" s="9" t="str">
        <f>IF(ISBLANK(E160), "", Table2[[#This Row],[unique_id]])</f>
        <v>study_battery_charger_current_consumption</v>
      </c>
      <c r="G160" s="9" t="s">
        <v>252</v>
      </c>
      <c r="H160" s="9" t="s">
        <v>292</v>
      </c>
      <c r="I160" s="9" t="s">
        <v>141</v>
      </c>
      <c r="L160" s="9" t="s">
        <v>136</v>
      </c>
      <c r="N160" s="9" t="s">
        <v>760</v>
      </c>
      <c r="O160" s="11"/>
      <c r="P160" s="11"/>
      <c r="Q160" s="11"/>
      <c r="R160" s="11"/>
      <c r="S160" s="11"/>
      <c r="T160" s="9"/>
      <c r="U160" s="9" t="s">
        <v>499</v>
      </c>
      <c r="W160" s="9" t="s">
        <v>293</v>
      </c>
      <c r="Y160" s="11"/>
      <c r="AA160" s="9" t="str">
        <f t="shared" si="14"/>
        <v/>
      </c>
      <c r="AB160" s="9" t="str">
        <f t="shared" si="12"/>
        <v/>
      </c>
      <c r="AO160" s="9" t="str">
        <f t="shared" si="13"/>
        <v/>
      </c>
    </row>
    <row r="161" spans="1:41" ht="16" customHeight="1" x14ac:dyDescent="0.2">
      <c r="A161" s="9">
        <v>2106</v>
      </c>
      <c r="B161" s="9" t="s">
        <v>26</v>
      </c>
      <c r="C161" s="9" t="s">
        <v>259</v>
      </c>
      <c r="D161" s="9" t="s">
        <v>27</v>
      </c>
      <c r="E161" s="9" t="s">
        <v>263</v>
      </c>
      <c r="F161" s="9" t="str">
        <f>IF(ISBLANK(E161), "", Table2[[#This Row],[unique_id]])</f>
        <v>laundry_vacuum_charger_current_consumption</v>
      </c>
      <c r="G161" s="9" t="s">
        <v>251</v>
      </c>
      <c r="H161" s="9" t="s">
        <v>292</v>
      </c>
      <c r="I161" s="9" t="s">
        <v>141</v>
      </c>
      <c r="L161" s="9" t="s">
        <v>136</v>
      </c>
      <c r="N161" s="9" t="s">
        <v>760</v>
      </c>
      <c r="O161" s="11"/>
      <c r="P161" s="11"/>
      <c r="Q161" s="11"/>
      <c r="R161" s="11"/>
      <c r="S161" s="11"/>
      <c r="T161" s="9"/>
      <c r="U161" s="9" t="s">
        <v>499</v>
      </c>
      <c r="W161" s="9" t="s">
        <v>293</v>
      </c>
      <c r="Y161" s="11"/>
      <c r="AA161" s="9" t="str">
        <f t="shared" si="14"/>
        <v/>
      </c>
      <c r="AB161" s="9" t="str">
        <f t="shared" si="12"/>
        <v/>
      </c>
      <c r="AO161" s="9" t="str">
        <f t="shared" si="13"/>
        <v/>
      </c>
    </row>
    <row r="162" spans="1:41" ht="16" customHeight="1" x14ac:dyDescent="0.2">
      <c r="A162" s="9">
        <v>2107</v>
      </c>
      <c r="B162" s="15" t="s">
        <v>26</v>
      </c>
      <c r="C162" s="15" t="s">
        <v>153</v>
      </c>
      <c r="D162" s="15" t="s">
        <v>27</v>
      </c>
      <c r="E162" s="15" t="s">
        <v>489</v>
      </c>
      <c r="F162" s="9" t="str">
        <f>IF(ISBLANK(E162), "", Table2[[#This Row],[unique_id]])</f>
        <v>home_lights_power</v>
      </c>
      <c r="G162" s="15" t="s">
        <v>491</v>
      </c>
      <c r="H162" s="15" t="s">
        <v>292</v>
      </c>
      <c r="I162" s="15" t="s">
        <v>141</v>
      </c>
      <c r="K162" s="15"/>
      <c r="L162" s="15" t="s">
        <v>136</v>
      </c>
      <c r="N162" s="9" t="s">
        <v>760</v>
      </c>
      <c r="O162" s="11"/>
      <c r="P162" s="11"/>
      <c r="Q162" s="11"/>
      <c r="R162" s="11"/>
      <c r="S162" s="11"/>
      <c r="T162" s="9"/>
      <c r="U162" s="9" t="s">
        <v>499</v>
      </c>
      <c r="W162" s="9" t="s">
        <v>293</v>
      </c>
      <c r="Y162" s="11"/>
      <c r="AA162" s="9" t="str">
        <f t="shared" si="14"/>
        <v/>
      </c>
      <c r="AB162" s="9" t="str">
        <f t="shared" si="12"/>
        <v/>
      </c>
      <c r="AO162" s="9" t="str">
        <f t="shared" si="13"/>
        <v/>
      </c>
    </row>
    <row r="163" spans="1:41" ht="16" customHeight="1" x14ac:dyDescent="0.2">
      <c r="A163" s="9">
        <v>2108</v>
      </c>
      <c r="B163" s="15" t="s">
        <v>26</v>
      </c>
      <c r="C163" s="15" t="s">
        <v>153</v>
      </c>
      <c r="D163" s="15" t="s">
        <v>27</v>
      </c>
      <c r="E163" s="15" t="s">
        <v>490</v>
      </c>
      <c r="F163" s="9" t="str">
        <f>IF(ISBLANK(E163), "", Table2[[#This Row],[unique_id]])</f>
        <v>home_fans_power</v>
      </c>
      <c r="G163" s="15" t="s">
        <v>492</v>
      </c>
      <c r="H163" s="15" t="s">
        <v>292</v>
      </c>
      <c r="I163" s="15" t="s">
        <v>141</v>
      </c>
      <c r="K163" s="15"/>
      <c r="L163" s="15" t="s">
        <v>136</v>
      </c>
      <c r="N163" s="9" t="s">
        <v>760</v>
      </c>
      <c r="O163" s="11"/>
      <c r="P163" s="11"/>
      <c r="Q163" s="11"/>
      <c r="R163" s="11"/>
      <c r="S163" s="11"/>
      <c r="T163" s="9"/>
      <c r="U163" s="9" t="s">
        <v>499</v>
      </c>
      <c r="W163" s="9" t="s">
        <v>293</v>
      </c>
      <c r="Y163" s="11"/>
      <c r="AA163" s="9" t="str">
        <f t="shared" si="14"/>
        <v/>
      </c>
      <c r="AB163" s="9" t="str">
        <f t="shared" si="12"/>
        <v/>
      </c>
      <c r="AO163" s="9" t="str">
        <f t="shared" si="13"/>
        <v/>
      </c>
    </row>
    <row r="164" spans="1:41" ht="16" customHeight="1" x14ac:dyDescent="0.2">
      <c r="A164" s="9">
        <v>2109</v>
      </c>
      <c r="B164" s="15" t="s">
        <v>234</v>
      </c>
      <c r="C164" s="15" t="s">
        <v>514</v>
      </c>
      <c r="D164" s="15" t="s">
        <v>27</v>
      </c>
      <c r="E164" s="15" t="s">
        <v>773</v>
      </c>
      <c r="F164" s="9" t="str">
        <f>IF(ISBLANK(E164), "", Table2[[#This Row],[unique_id]])</f>
        <v>outdoor_pool_filter_power</v>
      </c>
      <c r="G164" s="15" t="s">
        <v>481</v>
      </c>
      <c r="H164" s="15" t="s">
        <v>292</v>
      </c>
      <c r="I164" s="15" t="s">
        <v>141</v>
      </c>
      <c r="K164" s="15"/>
      <c r="L164" s="15" t="s">
        <v>136</v>
      </c>
      <c r="N164" s="9" t="s">
        <v>760</v>
      </c>
      <c r="O164" s="11"/>
      <c r="P164" s="11"/>
      <c r="Q164" s="11"/>
      <c r="R164" s="11"/>
      <c r="S164" s="11"/>
      <c r="T164" s="9"/>
      <c r="U164" s="9" t="s">
        <v>499</v>
      </c>
      <c r="W164" s="9" t="s">
        <v>293</v>
      </c>
      <c r="Y164" s="11"/>
      <c r="AA164" s="9" t="str">
        <f t="shared" si="14"/>
        <v/>
      </c>
      <c r="AB164" s="9" t="str">
        <f t="shared" si="12"/>
        <v/>
      </c>
      <c r="AO164" s="9" t="str">
        <f t="shared" si="13"/>
        <v/>
      </c>
    </row>
    <row r="165" spans="1:41" ht="16" customHeight="1" x14ac:dyDescent="0.2">
      <c r="A165" s="9">
        <v>2110</v>
      </c>
      <c r="B165" s="15" t="s">
        <v>26</v>
      </c>
      <c r="C165" s="15" t="s">
        <v>514</v>
      </c>
      <c r="D165" s="15" t="s">
        <v>27</v>
      </c>
      <c r="E165" s="15" t="s">
        <v>775</v>
      </c>
      <c r="F165" s="9" t="str">
        <f>IF(ISBLANK(E165), "", Table2[[#This Row],[unique_id]])</f>
        <v>roof_water_heater_booster_energy_power</v>
      </c>
      <c r="G165" s="15" t="s">
        <v>777</v>
      </c>
      <c r="H165" s="15" t="s">
        <v>292</v>
      </c>
      <c r="I165" s="15" t="s">
        <v>141</v>
      </c>
      <c r="K165" s="15"/>
      <c r="L165" s="15" t="s">
        <v>136</v>
      </c>
      <c r="N165" s="9" t="s">
        <v>760</v>
      </c>
      <c r="O165" s="11"/>
      <c r="P165" s="11"/>
      <c r="Q165" s="11"/>
      <c r="R165" s="11"/>
      <c r="S165" s="11"/>
      <c r="T165" s="9"/>
      <c r="U165" s="9" t="s">
        <v>499</v>
      </c>
      <c r="W165" s="9" t="s">
        <v>293</v>
      </c>
      <c r="Y165" s="11"/>
      <c r="AA165" s="9" t="str">
        <f t="shared" si="14"/>
        <v/>
      </c>
      <c r="AB165" s="9" t="str">
        <f t="shared" si="12"/>
        <v/>
      </c>
      <c r="AO165" s="9" t="str">
        <f t="shared" si="13"/>
        <v/>
      </c>
    </row>
    <row r="166" spans="1:41" ht="16" customHeight="1" x14ac:dyDescent="0.2">
      <c r="A166" s="9">
        <v>2111</v>
      </c>
      <c r="B166" s="9" t="s">
        <v>26</v>
      </c>
      <c r="C166" s="9" t="s">
        <v>259</v>
      </c>
      <c r="D166" s="9" t="s">
        <v>27</v>
      </c>
      <c r="E166" s="9" t="s">
        <v>269</v>
      </c>
      <c r="F166" s="9" t="str">
        <f>IF(ISBLANK(E166), "", Table2[[#This Row],[unique_id]])</f>
        <v>kitchen_dish_washer_current_consumption</v>
      </c>
      <c r="G166" s="9" t="s">
        <v>249</v>
      </c>
      <c r="H166" s="9" t="s">
        <v>292</v>
      </c>
      <c r="I166" s="9" t="s">
        <v>141</v>
      </c>
      <c r="L166" s="9" t="s">
        <v>136</v>
      </c>
      <c r="N166" s="9" t="s">
        <v>760</v>
      </c>
      <c r="O166" s="11"/>
      <c r="P166" s="11"/>
      <c r="Q166" s="11"/>
      <c r="R166" s="11"/>
      <c r="S166" s="11"/>
      <c r="T166" s="9"/>
      <c r="U166" s="9" t="s">
        <v>499</v>
      </c>
      <c r="W166" s="9" t="s">
        <v>293</v>
      </c>
      <c r="Y166" s="11"/>
      <c r="AA166" s="9" t="str">
        <f t="shared" si="14"/>
        <v/>
      </c>
      <c r="AB166" s="9" t="str">
        <f t="shared" si="12"/>
        <v/>
      </c>
      <c r="AO166" s="9" t="str">
        <f t="shared" si="13"/>
        <v/>
      </c>
    </row>
    <row r="167" spans="1:41" ht="16" customHeight="1" x14ac:dyDescent="0.2">
      <c r="A167" s="9">
        <v>2112</v>
      </c>
      <c r="B167" s="9" t="s">
        <v>26</v>
      </c>
      <c r="C167" s="9" t="s">
        <v>259</v>
      </c>
      <c r="D167" s="9" t="s">
        <v>27</v>
      </c>
      <c r="E167" s="9" t="s">
        <v>266</v>
      </c>
      <c r="F167" s="9" t="str">
        <f>IF(ISBLANK(E167), "", Table2[[#This Row],[unique_id]])</f>
        <v>laundry_clothes_dryer_current_consumption</v>
      </c>
      <c r="G167" s="9" t="s">
        <v>250</v>
      </c>
      <c r="H167" s="9" t="s">
        <v>292</v>
      </c>
      <c r="I167" s="9" t="s">
        <v>141</v>
      </c>
      <c r="L167" s="9" t="s">
        <v>136</v>
      </c>
      <c r="N167" s="9" t="s">
        <v>760</v>
      </c>
      <c r="O167" s="11"/>
      <c r="P167" s="11"/>
      <c r="Q167" s="11"/>
      <c r="R167" s="11"/>
      <c r="S167" s="11"/>
      <c r="T167" s="9"/>
      <c r="U167" s="9" t="s">
        <v>499</v>
      </c>
      <c r="W167" s="9" t="s">
        <v>293</v>
      </c>
      <c r="Y167" s="11"/>
      <c r="AA167" s="9" t="str">
        <f t="shared" si="14"/>
        <v/>
      </c>
      <c r="AB167" s="9" t="str">
        <f t="shared" si="12"/>
        <v/>
      </c>
      <c r="AO167" s="9" t="str">
        <f t="shared" si="13"/>
        <v/>
      </c>
    </row>
    <row r="168" spans="1:41" ht="16" customHeight="1" x14ac:dyDescent="0.2">
      <c r="A168" s="9">
        <v>2113</v>
      </c>
      <c r="B168" s="9" t="s">
        <v>26</v>
      </c>
      <c r="C168" s="9" t="s">
        <v>259</v>
      </c>
      <c r="D168" s="9" t="s">
        <v>27</v>
      </c>
      <c r="E168" s="9" t="s">
        <v>265</v>
      </c>
      <c r="F168" s="9" t="str">
        <f>IF(ISBLANK(E168), "", Table2[[#This Row],[unique_id]])</f>
        <v>laundry_washing_machine_current_consumption</v>
      </c>
      <c r="G168" s="9" t="s">
        <v>248</v>
      </c>
      <c r="H168" s="9" t="s">
        <v>292</v>
      </c>
      <c r="I168" s="9" t="s">
        <v>141</v>
      </c>
      <c r="L168" s="9" t="s">
        <v>136</v>
      </c>
      <c r="N168" s="9" t="s">
        <v>760</v>
      </c>
      <c r="O168" s="11"/>
      <c r="P168" s="11"/>
      <c r="Q168" s="11"/>
      <c r="R168" s="11"/>
      <c r="S168" s="11"/>
      <c r="T168" s="9"/>
      <c r="U168" s="9" t="s">
        <v>499</v>
      </c>
      <c r="W168" s="9" t="s">
        <v>293</v>
      </c>
      <c r="Y168" s="11"/>
      <c r="AA168" s="9" t="str">
        <f t="shared" si="14"/>
        <v/>
      </c>
      <c r="AB168" s="9" t="str">
        <f t="shared" si="12"/>
        <v/>
      </c>
      <c r="AO168" s="9" t="str">
        <f t="shared" si="13"/>
        <v/>
      </c>
    </row>
    <row r="169" spans="1:41" ht="16" customHeight="1" x14ac:dyDescent="0.2">
      <c r="A169" s="9">
        <v>2114</v>
      </c>
      <c r="B169" s="9" t="s">
        <v>26</v>
      </c>
      <c r="C169" s="9" t="s">
        <v>259</v>
      </c>
      <c r="D169" s="9" t="s">
        <v>27</v>
      </c>
      <c r="E169" s="9" t="s">
        <v>258</v>
      </c>
      <c r="F169" s="9" t="str">
        <f>IF(ISBLANK(E169), "", Table2[[#This Row],[unique_id]])</f>
        <v>kitchen_coffee_machine_current_consumption</v>
      </c>
      <c r="G169" s="9" t="s">
        <v>135</v>
      </c>
      <c r="H169" s="9" t="s">
        <v>292</v>
      </c>
      <c r="I169" s="9" t="s">
        <v>141</v>
      </c>
      <c r="L169" s="9" t="s">
        <v>136</v>
      </c>
      <c r="N169" s="9" t="s">
        <v>760</v>
      </c>
      <c r="O169" s="11"/>
      <c r="P169" s="11"/>
      <c r="Q169" s="11"/>
      <c r="R169" s="11"/>
      <c r="S169" s="11"/>
      <c r="T169" s="9"/>
      <c r="U169" s="9" t="s">
        <v>499</v>
      </c>
      <c r="W169" s="9" t="s">
        <v>293</v>
      </c>
      <c r="Y169" s="11"/>
      <c r="AA169" s="9" t="str">
        <f t="shared" si="14"/>
        <v/>
      </c>
      <c r="AB169" s="9" t="str">
        <f t="shared" si="12"/>
        <v/>
      </c>
      <c r="AO169" s="9" t="str">
        <f t="shared" si="13"/>
        <v/>
      </c>
    </row>
    <row r="170" spans="1:41" ht="16" customHeight="1" x14ac:dyDescent="0.2">
      <c r="A170" s="9">
        <v>2115</v>
      </c>
      <c r="B170" s="9" t="s">
        <v>26</v>
      </c>
      <c r="C170" s="9" t="s">
        <v>259</v>
      </c>
      <c r="D170" s="9" t="s">
        <v>27</v>
      </c>
      <c r="E170" s="9" t="s">
        <v>238</v>
      </c>
      <c r="F170" s="9" t="str">
        <f>IF(ISBLANK(E170), "", Table2[[#This Row],[unique_id]])</f>
        <v>kitchen_fridge_current_consumption</v>
      </c>
      <c r="G170" s="9" t="s">
        <v>244</v>
      </c>
      <c r="H170" s="9" t="s">
        <v>292</v>
      </c>
      <c r="I170" s="9" t="s">
        <v>141</v>
      </c>
      <c r="L170" s="9" t="s">
        <v>136</v>
      </c>
      <c r="N170" s="9" t="s">
        <v>760</v>
      </c>
      <c r="O170" s="11"/>
      <c r="P170" s="11"/>
      <c r="Q170" s="11"/>
      <c r="R170" s="11"/>
      <c r="S170" s="11"/>
      <c r="T170" s="9"/>
      <c r="U170" s="9" t="s">
        <v>499</v>
      </c>
      <c r="W170" s="9" t="s">
        <v>293</v>
      </c>
      <c r="Y170" s="11"/>
      <c r="AA170" s="9" t="str">
        <f t="shared" si="14"/>
        <v/>
      </c>
      <c r="AB170" s="9" t="str">
        <f t="shared" si="12"/>
        <v/>
      </c>
      <c r="AO170" s="9" t="str">
        <f t="shared" si="13"/>
        <v/>
      </c>
    </row>
    <row r="171" spans="1:41" ht="16" customHeight="1" x14ac:dyDescent="0.2">
      <c r="A171" s="9">
        <v>2116</v>
      </c>
      <c r="B171" s="9" t="s">
        <v>26</v>
      </c>
      <c r="C171" s="9" t="s">
        <v>259</v>
      </c>
      <c r="D171" s="9" t="s">
        <v>27</v>
      </c>
      <c r="E171" s="9" t="s">
        <v>236</v>
      </c>
      <c r="F171" s="9" t="str">
        <f>IF(ISBLANK(E171), "", Table2[[#This Row],[unique_id]])</f>
        <v>deck_freezer_current_consumption</v>
      </c>
      <c r="G171" s="9" t="s">
        <v>245</v>
      </c>
      <c r="H171" s="9" t="s">
        <v>292</v>
      </c>
      <c r="I171" s="9" t="s">
        <v>141</v>
      </c>
      <c r="L171" s="9" t="s">
        <v>136</v>
      </c>
      <c r="N171" s="9" t="s">
        <v>760</v>
      </c>
      <c r="O171" s="11"/>
      <c r="P171" s="11"/>
      <c r="Q171" s="11"/>
      <c r="R171" s="11"/>
      <c r="S171" s="11"/>
      <c r="T171" s="9"/>
      <c r="U171" s="9" t="s">
        <v>499</v>
      </c>
      <c r="W171" s="9" t="s">
        <v>293</v>
      </c>
      <c r="Y171" s="11"/>
      <c r="AA171" s="9" t="str">
        <f t="shared" si="14"/>
        <v/>
      </c>
      <c r="AB171" s="9" t="str">
        <f t="shared" si="12"/>
        <v/>
      </c>
      <c r="AO171" s="9" t="str">
        <f t="shared" si="13"/>
        <v/>
      </c>
    </row>
    <row r="172" spans="1:41" ht="16" customHeight="1" x14ac:dyDescent="0.2">
      <c r="A172" s="9">
        <v>2117</v>
      </c>
      <c r="B172" s="9" t="s">
        <v>26</v>
      </c>
      <c r="C172" s="9" t="s">
        <v>259</v>
      </c>
      <c r="D172" s="9" t="s">
        <v>27</v>
      </c>
      <c r="E172" s="9" t="s">
        <v>523</v>
      </c>
      <c r="F172" s="9" t="str">
        <f>IF(ISBLANK(E172), "", Table2[[#This Row],[unique_id]])</f>
        <v>deck_festoons_current_consumption</v>
      </c>
      <c r="G172" s="9" t="s">
        <v>401</v>
      </c>
      <c r="H172" s="9" t="s">
        <v>292</v>
      </c>
      <c r="I172" s="9" t="s">
        <v>141</v>
      </c>
      <c r="L172" s="9" t="s">
        <v>136</v>
      </c>
      <c r="N172" s="9" t="s">
        <v>760</v>
      </c>
      <c r="O172" s="11"/>
      <c r="P172" s="11"/>
      <c r="Q172" s="11"/>
      <c r="R172" s="11"/>
      <c r="S172" s="11"/>
      <c r="T172" s="9"/>
      <c r="U172" s="9" t="s">
        <v>499</v>
      </c>
      <c r="W172" s="9" t="s">
        <v>293</v>
      </c>
      <c r="Y172" s="11"/>
      <c r="AA172" s="9" t="str">
        <f t="shared" si="14"/>
        <v/>
      </c>
      <c r="AB172" s="9" t="str">
        <f t="shared" si="12"/>
        <v/>
      </c>
      <c r="AE172" s="9"/>
      <c r="AI172" s="15"/>
      <c r="AO172" s="9" t="str">
        <f t="shared" si="13"/>
        <v/>
      </c>
    </row>
    <row r="173" spans="1:41" ht="16" customHeight="1" x14ac:dyDescent="0.2">
      <c r="A173" s="9">
        <v>2118</v>
      </c>
      <c r="B173" s="9" t="s">
        <v>26</v>
      </c>
      <c r="C173" s="9" t="s">
        <v>259</v>
      </c>
      <c r="D173" s="9" t="s">
        <v>27</v>
      </c>
      <c r="E173" s="9" t="s">
        <v>239</v>
      </c>
      <c r="F173" s="9" t="str">
        <f>IF(ISBLANK(E173), "", Table2[[#This Row],[unique_id]])</f>
        <v>lounge_tv_current_consumption</v>
      </c>
      <c r="G173" s="9" t="s">
        <v>190</v>
      </c>
      <c r="H173" s="9" t="s">
        <v>292</v>
      </c>
      <c r="I173" s="9" t="s">
        <v>141</v>
      </c>
      <c r="L173" s="9" t="s">
        <v>136</v>
      </c>
      <c r="N173" s="9" t="s">
        <v>760</v>
      </c>
      <c r="O173" s="11"/>
      <c r="P173" s="11"/>
      <c r="Q173" s="11"/>
      <c r="R173" s="11"/>
      <c r="S173" s="11"/>
      <c r="T173" s="9"/>
      <c r="U173" s="9" t="s">
        <v>499</v>
      </c>
      <c r="W173" s="9" t="s">
        <v>293</v>
      </c>
      <c r="Y173" s="11"/>
      <c r="AA173" s="9" t="str">
        <f t="shared" si="14"/>
        <v/>
      </c>
      <c r="AB173" s="9" t="str">
        <f t="shared" si="12"/>
        <v/>
      </c>
      <c r="AE173" s="9"/>
      <c r="AO173" s="9" t="str">
        <f t="shared" si="13"/>
        <v/>
      </c>
    </row>
    <row r="174" spans="1:41" ht="16" customHeight="1" x14ac:dyDescent="0.2">
      <c r="A174" s="9">
        <v>2119</v>
      </c>
      <c r="B174" s="9" t="s">
        <v>26</v>
      </c>
      <c r="C174" s="9" t="s">
        <v>259</v>
      </c>
      <c r="D174" s="9" t="s">
        <v>27</v>
      </c>
      <c r="E174" s="9" t="s">
        <v>268</v>
      </c>
      <c r="F174" s="9" t="str">
        <f>IF(ISBLANK(E174), "", Table2[[#This Row],[unique_id]])</f>
        <v>bathroom_rails_current_consumption</v>
      </c>
      <c r="G174" s="9" t="s">
        <v>780</v>
      </c>
      <c r="H174" s="9" t="s">
        <v>292</v>
      </c>
      <c r="I174" s="9" t="s">
        <v>141</v>
      </c>
      <c r="L174" s="9" t="s">
        <v>136</v>
      </c>
      <c r="N174" s="9" t="s">
        <v>760</v>
      </c>
      <c r="O174" s="11"/>
      <c r="P174" s="11"/>
      <c r="Q174" s="11"/>
      <c r="R174" s="11"/>
      <c r="S174" s="11"/>
      <c r="T174" s="9"/>
      <c r="U174" s="9" t="s">
        <v>499</v>
      </c>
      <c r="W174" s="9" t="s">
        <v>293</v>
      </c>
      <c r="Y174" s="11"/>
      <c r="AA174" s="9" t="str">
        <f t="shared" si="14"/>
        <v/>
      </c>
      <c r="AB174" s="9" t="str">
        <f t="shared" si="12"/>
        <v/>
      </c>
      <c r="AE174" s="9"/>
      <c r="AO174" s="9" t="str">
        <f t="shared" si="13"/>
        <v/>
      </c>
    </row>
    <row r="175" spans="1:41" ht="16" customHeight="1" x14ac:dyDescent="0.2">
      <c r="A175" s="9">
        <v>2120</v>
      </c>
      <c r="B175" s="9" t="s">
        <v>26</v>
      </c>
      <c r="C175" s="9" t="s">
        <v>259</v>
      </c>
      <c r="D175" s="9" t="s">
        <v>27</v>
      </c>
      <c r="E175" s="9" t="s">
        <v>255</v>
      </c>
      <c r="F175" s="9" t="str">
        <f>IF(ISBLANK(E175), "", Table2[[#This Row],[unique_id]])</f>
        <v>study_outlet_current_consumption</v>
      </c>
      <c r="G175" s="9" t="s">
        <v>247</v>
      </c>
      <c r="H175" s="9" t="s">
        <v>292</v>
      </c>
      <c r="I175" s="9" t="s">
        <v>141</v>
      </c>
      <c r="L175" s="9" t="s">
        <v>136</v>
      </c>
      <c r="N175" s="9" t="s">
        <v>760</v>
      </c>
      <c r="O175" s="11"/>
      <c r="P175" s="11"/>
      <c r="Q175" s="11"/>
      <c r="R175" s="11"/>
      <c r="S175" s="11"/>
      <c r="T175" s="9"/>
      <c r="U175" s="9" t="s">
        <v>499</v>
      </c>
      <c r="W175" s="9" t="s">
        <v>293</v>
      </c>
      <c r="Y175" s="11"/>
      <c r="AA175" s="9" t="str">
        <f t="shared" si="14"/>
        <v/>
      </c>
      <c r="AB175" s="9" t="str">
        <f t="shared" si="12"/>
        <v/>
      </c>
      <c r="AE175" s="9"/>
      <c r="AO175" s="9" t="str">
        <f t="shared" si="13"/>
        <v/>
      </c>
    </row>
    <row r="176" spans="1:41" ht="16" customHeight="1" x14ac:dyDescent="0.2">
      <c r="A176" s="9">
        <v>2121</v>
      </c>
      <c r="B176" s="9" t="s">
        <v>26</v>
      </c>
      <c r="C176" s="9" t="s">
        <v>259</v>
      </c>
      <c r="D176" s="9" t="s">
        <v>27</v>
      </c>
      <c r="E176" s="9" t="s">
        <v>256</v>
      </c>
      <c r="F176" s="9" t="str">
        <f>IF(ISBLANK(E176), "", Table2[[#This Row],[unique_id]])</f>
        <v>office_outlet_current_consumption</v>
      </c>
      <c r="G176" s="9" t="s">
        <v>246</v>
      </c>
      <c r="H176" s="9" t="s">
        <v>292</v>
      </c>
      <c r="I176" s="9" t="s">
        <v>141</v>
      </c>
      <c r="L176" s="9" t="s">
        <v>136</v>
      </c>
      <c r="N176" s="9" t="s">
        <v>760</v>
      </c>
      <c r="O176" s="11"/>
      <c r="P176" s="11"/>
      <c r="Q176" s="11"/>
      <c r="R176" s="11"/>
      <c r="S176" s="11"/>
      <c r="T176" s="9"/>
      <c r="U176" s="9" t="s">
        <v>499</v>
      </c>
      <c r="W176" s="9" t="s">
        <v>293</v>
      </c>
      <c r="Y176" s="11"/>
      <c r="AA176" s="9" t="str">
        <f t="shared" si="14"/>
        <v/>
      </c>
      <c r="AB176" s="9" t="str">
        <f t="shared" si="12"/>
        <v/>
      </c>
      <c r="AE176" s="9"/>
      <c r="AO176" s="9" t="str">
        <f t="shared" si="13"/>
        <v/>
      </c>
    </row>
    <row r="177" spans="1:41" ht="16" customHeight="1" x14ac:dyDescent="0.2">
      <c r="A177" s="9">
        <v>2122</v>
      </c>
      <c r="B177" s="9" t="s">
        <v>26</v>
      </c>
      <c r="C177" s="9" t="s">
        <v>259</v>
      </c>
      <c r="D177" s="9" t="s">
        <v>27</v>
      </c>
      <c r="E177" s="9" t="s">
        <v>512</v>
      </c>
      <c r="F177" s="9" t="str">
        <f>IF(ISBLANK(E177), "", Table2[[#This Row],[unique_id]])</f>
        <v>server_network_power</v>
      </c>
      <c r="G177" s="9" t="s">
        <v>749</v>
      </c>
      <c r="H177" s="9" t="s">
        <v>292</v>
      </c>
      <c r="I177" s="9" t="s">
        <v>141</v>
      </c>
      <c r="L177" s="9" t="s">
        <v>136</v>
      </c>
      <c r="N177" s="9" t="s">
        <v>760</v>
      </c>
      <c r="O177" s="11"/>
      <c r="P177" s="11"/>
      <c r="Q177" s="11"/>
      <c r="R177" s="11"/>
      <c r="S177" s="11"/>
      <c r="T177" s="9"/>
      <c r="U177" s="9" t="s">
        <v>499</v>
      </c>
      <c r="W177" s="9" t="s">
        <v>293</v>
      </c>
      <c r="Y177" s="11"/>
      <c r="AA177" s="9" t="str">
        <f t="shared" si="14"/>
        <v/>
      </c>
      <c r="AB177" s="9" t="str">
        <f t="shared" si="12"/>
        <v/>
      </c>
      <c r="AE177" s="9"/>
      <c r="AO177" s="9" t="str">
        <f t="shared" si="13"/>
        <v/>
      </c>
    </row>
    <row r="178" spans="1:41" ht="16" customHeight="1" x14ac:dyDescent="0.2">
      <c r="A178" s="9">
        <v>2123</v>
      </c>
      <c r="B178" s="9" t="s">
        <v>26</v>
      </c>
      <c r="C178" s="9" t="s">
        <v>763</v>
      </c>
      <c r="D178" s="9" t="s">
        <v>505</v>
      </c>
      <c r="E178" s="9" t="s">
        <v>504</v>
      </c>
      <c r="F178" s="9" t="str">
        <f>IF(ISBLANK(E178), "", Table2[[#This Row],[unique_id]])</f>
        <v>column_break</v>
      </c>
      <c r="G178" s="9" t="s">
        <v>501</v>
      </c>
      <c r="H178" s="9" t="s">
        <v>292</v>
      </c>
      <c r="I178" s="9" t="s">
        <v>141</v>
      </c>
      <c r="L178" s="9" t="s">
        <v>502</v>
      </c>
      <c r="M178" s="9" t="s">
        <v>503</v>
      </c>
      <c r="N178" s="9"/>
      <c r="O178" s="11"/>
      <c r="P178" s="11"/>
      <c r="Q178" s="11"/>
      <c r="R178" s="11"/>
      <c r="S178" s="11"/>
      <c r="T178" s="9"/>
      <c r="Y178" s="11"/>
      <c r="AB178" s="9" t="str">
        <f t="shared" si="12"/>
        <v/>
      </c>
      <c r="AE178" s="9"/>
      <c r="AO178" s="9" t="str">
        <f t="shared" si="13"/>
        <v/>
      </c>
    </row>
    <row r="179" spans="1:41" ht="16" customHeight="1" x14ac:dyDescent="0.2">
      <c r="A179" s="9">
        <v>2124</v>
      </c>
      <c r="B179" s="9" t="s">
        <v>26</v>
      </c>
      <c r="C179" s="9" t="s">
        <v>259</v>
      </c>
      <c r="D179" s="9" t="s">
        <v>27</v>
      </c>
      <c r="E179" s="9" t="s">
        <v>525</v>
      </c>
      <c r="F179" s="13" t="str">
        <f>IF(ISBLANK(E179), "", Table2[[#This Row],[unique_id]])</f>
        <v>rack_modem_current_consumption</v>
      </c>
      <c r="G179" s="9" t="s">
        <v>242</v>
      </c>
      <c r="H179" s="9" t="s">
        <v>292</v>
      </c>
      <c r="I179" s="9" t="s">
        <v>141</v>
      </c>
      <c r="N179" s="9" t="s">
        <v>760</v>
      </c>
      <c r="O179" s="11"/>
      <c r="P179" s="11"/>
      <c r="Q179" s="11"/>
      <c r="R179" s="11"/>
      <c r="S179" s="11"/>
      <c r="T179" s="9"/>
      <c r="Y179" s="11"/>
      <c r="AA179" s="9" t="str">
        <f t="shared" ref="AA179:AA184" si="15">IF(ISBLANK(Z179),  "", _xlfn.CONCAT("haas/entity/sensor/", LOWER(C179), "/", E179, "/config"))</f>
        <v/>
      </c>
      <c r="AB179" s="9" t="str">
        <f t="shared" si="12"/>
        <v/>
      </c>
      <c r="AE179" s="9"/>
      <c r="AO179" s="9" t="str">
        <f t="shared" si="13"/>
        <v/>
      </c>
    </row>
    <row r="180" spans="1:41" ht="16" customHeight="1" x14ac:dyDescent="0.2">
      <c r="A180" s="9">
        <v>2125</v>
      </c>
      <c r="B180" s="9" t="s">
        <v>26</v>
      </c>
      <c r="C180" s="9" t="s">
        <v>259</v>
      </c>
      <c r="D180" s="9" t="s">
        <v>27</v>
      </c>
      <c r="E180" s="9" t="s">
        <v>257</v>
      </c>
      <c r="F180" s="13" t="str">
        <f>IF(ISBLANK(E180), "", Table2[[#This Row],[unique_id]])</f>
        <v>rack_outlet_current_consumption</v>
      </c>
      <c r="G180" s="9" t="s">
        <v>526</v>
      </c>
      <c r="H180" s="9" t="s">
        <v>292</v>
      </c>
      <c r="I180" s="9" t="s">
        <v>141</v>
      </c>
      <c r="N180" s="9" t="s">
        <v>760</v>
      </c>
      <c r="O180" s="11"/>
      <c r="P180" s="11"/>
      <c r="Q180" s="11"/>
      <c r="R180" s="11"/>
      <c r="S180" s="11"/>
      <c r="T180" s="9"/>
      <c r="Y180" s="11"/>
      <c r="AA180" s="9" t="str">
        <f t="shared" si="15"/>
        <v/>
      </c>
      <c r="AB180" s="9" t="str">
        <f t="shared" si="12"/>
        <v/>
      </c>
      <c r="AE180" s="9"/>
      <c r="AO180" s="9" t="str">
        <f t="shared" si="13"/>
        <v/>
      </c>
    </row>
    <row r="181" spans="1:41" ht="16" customHeight="1" x14ac:dyDescent="0.2">
      <c r="A181" s="9">
        <v>2126</v>
      </c>
      <c r="B181" s="9" t="s">
        <v>26</v>
      </c>
      <c r="C181" s="9" t="s">
        <v>259</v>
      </c>
      <c r="D181" s="9" t="s">
        <v>27</v>
      </c>
      <c r="E181" s="9" t="s">
        <v>237</v>
      </c>
      <c r="F181" s="13" t="str">
        <f>IF(ISBLANK(E181), "", Table2[[#This Row],[unique_id]])</f>
        <v>kitchen_fan_current_consumption</v>
      </c>
      <c r="G181" s="9" t="s">
        <v>241</v>
      </c>
      <c r="H181" s="9" t="s">
        <v>292</v>
      </c>
      <c r="I181" s="9" t="s">
        <v>141</v>
      </c>
      <c r="N181" s="9" t="s">
        <v>760</v>
      </c>
      <c r="O181" s="11"/>
      <c r="P181" s="11"/>
      <c r="Q181" s="11"/>
      <c r="R181" s="11"/>
      <c r="S181" s="11"/>
      <c r="T181" s="9"/>
      <c r="Y181" s="11"/>
      <c r="AA181" s="9" t="str">
        <f t="shared" si="15"/>
        <v/>
      </c>
      <c r="AB181" s="9" t="str">
        <f t="shared" si="12"/>
        <v/>
      </c>
      <c r="AE181" s="9"/>
      <c r="AO181" s="9" t="str">
        <f t="shared" si="13"/>
        <v/>
      </c>
    </row>
    <row r="182" spans="1:41" ht="16" customHeight="1" x14ac:dyDescent="0.2">
      <c r="A182" s="9">
        <v>2127</v>
      </c>
      <c r="B182" s="9" t="s">
        <v>26</v>
      </c>
      <c r="C182" s="9" t="s">
        <v>259</v>
      </c>
      <c r="D182" s="9" t="s">
        <v>27</v>
      </c>
      <c r="E182" s="9" t="s">
        <v>703</v>
      </c>
      <c r="F182" s="13" t="str">
        <f>IF(ISBLANK(E182), "", Table2[[#This Row],[unique_id]])</f>
        <v>roof_network_switch_current_consumption</v>
      </c>
      <c r="G182" s="9" t="s">
        <v>240</v>
      </c>
      <c r="H182" s="9" t="s">
        <v>292</v>
      </c>
      <c r="I182" s="9" t="s">
        <v>141</v>
      </c>
      <c r="N182" s="9" t="s">
        <v>760</v>
      </c>
      <c r="O182" s="11"/>
      <c r="P182" s="11"/>
      <c r="Q182" s="11"/>
      <c r="R182" s="11"/>
      <c r="S182" s="11"/>
      <c r="T182" s="9"/>
      <c r="Y182" s="11"/>
      <c r="AA182" s="9" t="str">
        <f t="shared" si="15"/>
        <v/>
      </c>
      <c r="AB182" s="9" t="str">
        <f t="shared" si="12"/>
        <v/>
      </c>
      <c r="AE182" s="9"/>
      <c r="AO182" s="9" t="str">
        <f t="shared" si="13"/>
        <v/>
      </c>
    </row>
    <row r="183" spans="1:41" ht="16" customHeight="1" x14ac:dyDescent="0.2">
      <c r="A183" s="9">
        <v>2150</v>
      </c>
      <c r="B183" s="9" t="s">
        <v>26</v>
      </c>
      <c r="C183" s="9" t="s">
        <v>153</v>
      </c>
      <c r="D183" s="9" t="s">
        <v>27</v>
      </c>
      <c r="E183" s="9" t="s">
        <v>285</v>
      </c>
      <c r="F183" s="9" t="str">
        <f>IF(ISBLANK(E183), "", Table2[[#This Row],[unique_id]])</f>
        <v>home_energy_daily</v>
      </c>
      <c r="G183" s="9" t="s">
        <v>486</v>
      </c>
      <c r="H183" s="9" t="s">
        <v>235</v>
      </c>
      <c r="I183" s="9" t="s">
        <v>141</v>
      </c>
      <c r="L183" s="9" t="s">
        <v>90</v>
      </c>
      <c r="N183" s="9" t="s">
        <v>759</v>
      </c>
      <c r="O183" s="11"/>
      <c r="P183" s="11"/>
      <c r="Q183" s="11"/>
      <c r="R183" s="11"/>
      <c r="S183" s="11"/>
      <c r="T183" s="9"/>
      <c r="U183" s="9" t="s">
        <v>500</v>
      </c>
      <c r="W183" s="9" t="s">
        <v>294</v>
      </c>
      <c r="Y183" s="11"/>
      <c r="AA183" s="9" t="str">
        <f t="shared" si="15"/>
        <v/>
      </c>
      <c r="AB183" s="9" t="str">
        <f t="shared" si="12"/>
        <v/>
      </c>
      <c r="AE183" s="9"/>
      <c r="AO183" s="9" t="str">
        <f t="shared" si="13"/>
        <v/>
      </c>
    </row>
    <row r="184" spans="1:41" ht="16" customHeight="1" x14ac:dyDescent="0.2">
      <c r="A184" s="9">
        <v>2151</v>
      </c>
      <c r="B184" s="9" t="s">
        <v>26</v>
      </c>
      <c r="C184" s="9" t="s">
        <v>153</v>
      </c>
      <c r="D184" s="9" t="s">
        <v>27</v>
      </c>
      <c r="E184" s="9" t="s">
        <v>488</v>
      </c>
      <c r="F184" s="9" t="str">
        <f>IF(ISBLANK(E184), "", Table2[[#This Row],[unique_id]])</f>
        <v>home_base_energy_daily</v>
      </c>
      <c r="G184" s="9" t="s">
        <v>484</v>
      </c>
      <c r="H184" s="9" t="s">
        <v>235</v>
      </c>
      <c r="I184" s="9" t="s">
        <v>141</v>
      </c>
      <c r="L184" s="9" t="s">
        <v>90</v>
      </c>
      <c r="N184" s="9" t="s">
        <v>759</v>
      </c>
      <c r="O184" s="11"/>
      <c r="P184" s="11"/>
      <c r="Q184" s="11"/>
      <c r="R184" s="11"/>
      <c r="S184" s="11"/>
      <c r="T184" s="9"/>
      <c r="U184" s="9" t="s">
        <v>500</v>
      </c>
      <c r="W184" s="9" t="s">
        <v>294</v>
      </c>
      <c r="Y184" s="11"/>
      <c r="AA184" s="9" t="str">
        <f t="shared" si="15"/>
        <v/>
      </c>
      <c r="AB184" s="9" t="str">
        <f t="shared" si="12"/>
        <v/>
      </c>
      <c r="AE184" s="9"/>
      <c r="AO184" s="9" t="str">
        <f t="shared" si="13"/>
        <v/>
      </c>
    </row>
    <row r="185" spans="1:41" ht="16" customHeight="1" x14ac:dyDescent="0.2">
      <c r="A185" s="9">
        <v>2152</v>
      </c>
      <c r="B185" s="9" t="s">
        <v>26</v>
      </c>
      <c r="C185" s="9" t="s">
        <v>153</v>
      </c>
      <c r="D185" s="9" t="s">
        <v>27</v>
      </c>
      <c r="E185" s="9" t="s">
        <v>487</v>
      </c>
      <c r="F185" s="9" t="str">
        <f>IF(ISBLANK(E185), "", Table2[[#This Row],[unique_id]])</f>
        <v>home_peak_energy_daily</v>
      </c>
      <c r="G185" s="9" t="s">
        <v>485</v>
      </c>
      <c r="H185" s="9" t="s">
        <v>235</v>
      </c>
      <c r="I185" s="9" t="s">
        <v>141</v>
      </c>
      <c r="L185" s="9" t="s">
        <v>90</v>
      </c>
      <c r="N185" s="9" t="s">
        <v>759</v>
      </c>
      <c r="O185" s="11"/>
      <c r="P185" s="11"/>
      <c r="Q185" s="11"/>
      <c r="R185" s="11"/>
      <c r="S185" s="11"/>
      <c r="T185" s="9"/>
      <c r="U185" s="9" t="s">
        <v>500</v>
      </c>
      <c r="W185" s="9" t="s">
        <v>294</v>
      </c>
      <c r="Y185" s="11"/>
      <c r="AB185" s="9" t="str">
        <f t="shared" si="12"/>
        <v/>
      </c>
      <c r="AE185" s="9"/>
      <c r="AO185" s="9" t="str">
        <f t="shared" si="13"/>
        <v/>
      </c>
    </row>
    <row r="186" spans="1:41" ht="16" customHeight="1" x14ac:dyDescent="0.2">
      <c r="A186" s="9">
        <v>2153</v>
      </c>
      <c r="B186" s="9" t="s">
        <v>26</v>
      </c>
      <c r="C186" s="9" t="s">
        <v>763</v>
      </c>
      <c r="D186" s="9" t="s">
        <v>505</v>
      </c>
      <c r="E186" s="9" t="s">
        <v>761</v>
      </c>
      <c r="F186" s="9" t="str">
        <f>IF(ISBLANK(E186), "", Table2[[#This Row],[unique_id]])</f>
        <v>graph_break</v>
      </c>
      <c r="G186" s="9" t="s">
        <v>762</v>
      </c>
      <c r="H186" s="9" t="s">
        <v>235</v>
      </c>
      <c r="I186" s="9" t="s">
        <v>141</v>
      </c>
      <c r="N186" s="9" t="s">
        <v>759</v>
      </c>
      <c r="O186" s="11"/>
      <c r="P186" s="11"/>
      <c r="Q186" s="11"/>
      <c r="R186" s="11"/>
      <c r="S186" s="11"/>
      <c r="T186" s="9"/>
      <c r="Y186" s="11"/>
      <c r="AA186" s="9" t="str">
        <f t="shared" ref="AA186:AA209" si="16">IF(ISBLANK(Z186),  "", _xlfn.CONCAT("haas/entity/sensor/", LOWER(C186), "/", E186, "/config"))</f>
        <v/>
      </c>
      <c r="AB186" s="9" t="str">
        <f t="shared" si="12"/>
        <v/>
      </c>
      <c r="AO186" s="13" t="str">
        <f t="shared" si="13"/>
        <v/>
      </c>
    </row>
    <row r="187" spans="1:41" ht="16" customHeight="1" x14ac:dyDescent="0.2">
      <c r="A187" s="9">
        <v>2154</v>
      </c>
      <c r="B187" s="9" t="s">
        <v>26</v>
      </c>
      <c r="C187" s="9" t="s">
        <v>259</v>
      </c>
      <c r="D187" s="9" t="s">
        <v>27</v>
      </c>
      <c r="E187" s="9" t="s">
        <v>282</v>
      </c>
      <c r="F187" s="9" t="str">
        <f>IF(ISBLANK(E187), "", Table2[[#This Row],[unique_id]])</f>
        <v>various_adhoc_outlet_today_s_consumption</v>
      </c>
      <c r="G187" s="9" t="s">
        <v>253</v>
      </c>
      <c r="H187" s="9" t="s">
        <v>235</v>
      </c>
      <c r="I187" s="9" t="s">
        <v>141</v>
      </c>
      <c r="L187" s="9" t="s">
        <v>136</v>
      </c>
      <c r="N187" s="9" t="s">
        <v>759</v>
      </c>
      <c r="O187" s="11"/>
      <c r="P187" s="11"/>
      <c r="Q187" s="11"/>
      <c r="R187" s="11"/>
      <c r="S187" s="11"/>
      <c r="T187" s="9"/>
      <c r="U187" s="9" t="s">
        <v>500</v>
      </c>
      <c r="W187" s="9" t="s">
        <v>294</v>
      </c>
      <c r="Y187" s="11"/>
      <c r="AA187" s="9" t="str">
        <f t="shared" si="16"/>
        <v/>
      </c>
      <c r="AB187" s="9" t="str">
        <f t="shared" si="12"/>
        <v/>
      </c>
      <c r="AE187" s="9"/>
      <c r="AI187" s="15"/>
      <c r="AO187" s="9" t="str">
        <f t="shared" si="13"/>
        <v/>
      </c>
    </row>
    <row r="188" spans="1:41" ht="16" customHeight="1" x14ac:dyDescent="0.2">
      <c r="A188" s="9">
        <v>2155</v>
      </c>
      <c r="B188" s="9" t="s">
        <v>26</v>
      </c>
      <c r="C188" s="9" t="s">
        <v>259</v>
      </c>
      <c r="D188" s="9" t="s">
        <v>27</v>
      </c>
      <c r="E188" s="9" t="s">
        <v>280</v>
      </c>
      <c r="F188" s="9" t="str">
        <f>IF(ISBLANK(E188), "", Table2[[#This Row],[unique_id]])</f>
        <v>study_battery_charger_today_s_consumption</v>
      </c>
      <c r="G188" s="9" t="s">
        <v>252</v>
      </c>
      <c r="H188" s="9" t="s">
        <v>235</v>
      </c>
      <c r="I188" s="9" t="s">
        <v>141</v>
      </c>
      <c r="L188" s="9" t="s">
        <v>136</v>
      </c>
      <c r="N188" s="9" t="s">
        <v>759</v>
      </c>
      <c r="O188" s="11"/>
      <c r="P188" s="11"/>
      <c r="Q188" s="11"/>
      <c r="R188" s="11"/>
      <c r="S188" s="11"/>
      <c r="T188" s="9"/>
      <c r="U188" s="9" t="s">
        <v>500</v>
      </c>
      <c r="W188" s="9" t="s">
        <v>294</v>
      </c>
      <c r="Y188" s="11"/>
      <c r="AA188" s="9" t="str">
        <f t="shared" si="16"/>
        <v/>
      </c>
      <c r="AB188" s="9" t="str">
        <f t="shared" si="12"/>
        <v/>
      </c>
      <c r="AE188" s="9"/>
      <c r="AO188" s="9" t="str">
        <f t="shared" si="13"/>
        <v/>
      </c>
    </row>
    <row r="189" spans="1:41" ht="16" customHeight="1" x14ac:dyDescent="0.2">
      <c r="A189" s="9">
        <v>2156</v>
      </c>
      <c r="B189" s="9" t="s">
        <v>26</v>
      </c>
      <c r="C189" s="9" t="s">
        <v>259</v>
      </c>
      <c r="D189" s="9" t="s">
        <v>27</v>
      </c>
      <c r="E189" s="9" t="s">
        <v>281</v>
      </c>
      <c r="F189" s="9" t="str">
        <f>IF(ISBLANK(E189), "", Table2[[#This Row],[unique_id]])</f>
        <v>laundry_vacuum_charger_today_s_consumption</v>
      </c>
      <c r="G189" s="9" t="s">
        <v>251</v>
      </c>
      <c r="H189" s="9" t="s">
        <v>235</v>
      </c>
      <c r="I189" s="9" t="s">
        <v>141</v>
      </c>
      <c r="L189" s="9" t="s">
        <v>136</v>
      </c>
      <c r="N189" s="9" t="s">
        <v>759</v>
      </c>
      <c r="O189" s="11"/>
      <c r="P189" s="11"/>
      <c r="Q189" s="11"/>
      <c r="R189" s="11"/>
      <c r="S189" s="11"/>
      <c r="T189" s="9"/>
      <c r="U189" s="9" t="s">
        <v>500</v>
      </c>
      <c r="W189" s="9" t="s">
        <v>294</v>
      </c>
      <c r="Y189" s="11"/>
      <c r="AA189" s="9" t="str">
        <f t="shared" si="16"/>
        <v/>
      </c>
      <c r="AB189" s="9" t="str">
        <f t="shared" si="12"/>
        <v/>
      </c>
      <c r="AE189" s="9"/>
      <c r="AO189" s="9" t="str">
        <f t="shared" si="13"/>
        <v/>
      </c>
    </row>
    <row r="190" spans="1:41" ht="16" customHeight="1" x14ac:dyDescent="0.2">
      <c r="A190" s="9">
        <v>2157</v>
      </c>
      <c r="B190" s="9" t="s">
        <v>26</v>
      </c>
      <c r="C190" s="9" t="s">
        <v>153</v>
      </c>
      <c r="D190" s="9" t="s">
        <v>27</v>
      </c>
      <c r="E190" s="9" t="s">
        <v>510</v>
      </c>
      <c r="F190" s="9" t="str">
        <f>IF(ISBLANK(E190), "", Table2[[#This Row],[unique_id]])</f>
        <v>home_lights_energy_daily</v>
      </c>
      <c r="G190" s="9" t="s">
        <v>491</v>
      </c>
      <c r="H190" s="9" t="s">
        <v>235</v>
      </c>
      <c r="I190" s="9" t="s">
        <v>141</v>
      </c>
      <c r="L190" s="9" t="s">
        <v>136</v>
      </c>
      <c r="N190" s="9" t="s">
        <v>759</v>
      </c>
      <c r="O190" s="11"/>
      <c r="P190" s="11"/>
      <c r="Q190" s="11"/>
      <c r="R190" s="11"/>
      <c r="S190" s="11"/>
      <c r="T190" s="9"/>
      <c r="U190" s="9" t="s">
        <v>500</v>
      </c>
      <c r="W190" s="9" t="s">
        <v>294</v>
      </c>
      <c r="Y190" s="11"/>
      <c r="AA190" s="9" t="str">
        <f t="shared" si="16"/>
        <v/>
      </c>
      <c r="AB190" s="9" t="str">
        <f t="shared" si="12"/>
        <v/>
      </c>
      <c r="AE190" s="9"/>
      <c r="AO190" s="9" t="str">
        <f t="shared" si="13"/>
        <v/>
      </c>
    </row>
    <row r="191" spans="1:41" ht="16" customHeight="1" x14ac:dyDescent="0.2">
      <c r="A191" s="9">
        <v>2158</v>
      </c>
      <c r="B191" s="9" t="s">
        <v>26</v>
      </c>
      <c r="C191" s="9" t="s">
        <v>153</v>
      </c>
      <c r="D191" s="9" t="s">
        <v>27</v>
      </c>
      <c r="E191" s="9" t="s">
        <v>511</v>
      </c>
      <c r="F191" s="9" t="str">
        <f>IF(ISBLANK(E191), "", Table2[[#This Row],[unique_id]])</f>
        <v>home_fans_energy_daily</v>
      </c>
      <c r="G191" s="9" t="s">
        <v>492</v>
      </c>
      <c r="H191" s="9" t="s">
        <v>235</v>
      </c>
      <c r="I191" s="9" t="s">
        <v>141</v>
      </c>
      <c r="L191" s="9" t="s">
        <v>136</v>
      </c>
      <c r="N191" s="9" t="s">
        <v>759</v>
      </c>
      <c r="O191" s="11"/>
      <c r="P191" s="11"/>
      <c r="Q191" s="11"/>
      <c r="R191" s="11"/>
      <c r="S191" s="11"/>
      <c r="T191" s="9"/>
      <c r="U191" s="9" t="s">
        <v>500</v>
      </c>
      <c r="W191" s="9" t="s">
        <v>294</v>
      </c>
      <c r="Y191" s="11"/>
      <c r="AA191" s="9" t="str">
        <f t="shared" si="16"/>
        <v/>
      </c>
      <c r="AB191" s="9" t="str">
        <f t="shared" si="12"/>
        <v/>
      </c>
      <c r="AE191" s="9"/>
      <c r="AO191" s="9" t="str">
        <f t="shared" si="13"/>
        <v/>
      </c>
    </row>
    <row r="192" spans="1:41" ht="16" customHeight="1" x14ac:dyDescent="0.2">
      <c r="A192" s="9">
        <v>2159</v>
      </c>
      <c r="B192" s="9" t="s">
        <v>234</v>
      </c>
      <c r="C192" s="9" t="s">
        <v>514</v>
      </c>
      <c r="D192" s="9" t="s">
        <v>27</v>
      </c>
      <c r="E192" s="9" t="s">
        <v>774</v>
      </c>
      <c r="F192" s="9" t="str">
        <f>IF(ISBLANK(E192), "", Table2[[#This Row],[unique_id]])</f>
        <v>outdoor_pool_filter_energy_daily</v>
      </c>
      <c r="G192" s="9" t="s">
        <v>481</v>
      </c>
      <c r="H192" s="9" t="s">
        <v>235</v>
      </c>
      <c r="I192" s="9" t="s">
        <v>141</v>
      </c>
      <c r="L192" s="9" t="s">
        <v>136</v>
      </c>
      <c r="N192" s="9" t="s">
        <v>759</v>
      </c>
      <c r="O192" s="11"/>
      <c r="P192" s="11"/>
      <c r="Q192" s="11"/>
      <c r="R192" s="11"/>
      <c r="S192" s="11"/>
      <c r="T192" s="9"/>
      <c r="U192" s="9" t="s">
        <v>500</v>
      </c>
      <c r="W192" s="9" t="s">
        <v>294</v>
      </c>
      <c r="Y192" s="11"/>
      <c r="AA192" s="9" t="str">
        <f t="shared" si="16"/>
        <v/>
      </c>
      <c r="AB192" s="9" t="str">
        <f t="shared" si="12"/>
        <v/>
      </c>
      <c r="AE192" s="9"/>
      <c r="AO192" s="9" t="str">
        <f t="shared" si="13"/>
        <v/>
      </c>
    </row>
    <row r="193" spans="1:41" ht="16" customHeight="1" x14ac:dyDescent="0.2">
      <c r="A193" s="9">
        <v>2160</v>
      </c>
      <c r="B193" s="9" t="s">
        <v>26</v>
      </c>
      <c r="C193" s="9" t="s">
        <v>514</v>
      </c>
      <c r="D193" s="9" t="s">
        <v>27</v>
      </c>
      <c r="E193" s="9" t="s">
        <v>776</v>
      </c>
      <c r="F193" s="9" t="str">
        <f>IF(ISBLANK(E193), "", Table2[[#This Row],[unique_id]])</f>
        <v>roof_water_heater_booster_energy_today</v>
      </c>
      <c r="G193" s="9" t="s">
        <v>777</v>
      </c>
      <c r="H193" s="9" t="s">
        <v>235</v>
      </c>
      <c r="I193" s="9" t="s">
        <v>141</v>
      </c>
      <c r="L193" s="9" t="s">
        <v>136</v>
      </c>
      <c r="N193" s="9" t="s">
        <v>759</v>
      </c>
      <c r="O193" s="11"/>
      <c r="P193" s="11"/>
      <c r="Q193" s="11"/>
      <c r="R193" s="11"/>
      <c r="S193" s="11"/>
      <c r="T193" s="9"/>
      <c r="U193" s="9" t="s">
        <v>500</v>
      </c>
      <c r="W193" s="9" t="s">
        <v>294</v>
      </c>
      <c r="Y193" s="11"/>
      <c r="AA193" s="9" t="str">
        <f t="shared" si="16"/>
        <v/>
      </c>
      <c r="AB193" s="9" t="str">
        <f t="shared" si="12"/>
        <v/>
      </c>
      <c r="AE193" s="9"/>
      <c r="AO193" s="9" t="str">
        <f t="shared" si="13"/>
        <v/>
      </c>
    </row>
    <row r="194" spans="1:41" ht="16" customHeight="1" x14ac:dyDescent="0.2">
      <c r="A194" s="9">
        <v>2161</v>
      </c>
      <c r="B194" s="9" t="s">
        <v>26</v>
      </c>
      <c r="C194" s="9" t="s">
        <v>259</v>
      </c>
      <c r="D194" s="9" t="s">
        <v>27</v>
      </c>
      <c r="E194" s="9" t="s">
        <v>270</v>
      </c>
      <c r="F194" s="9" t="str">
        <f>IF(ISBLANK(E194), "", Table2[[#This Row],[unique_id]])</f>
        <v>kitchen_dish_washer_today_s_consumption</v>
      </c>
      <c r="G194" s="9" t="s">
        <v>249</v>
      </c>
      <c r="H194" s="9" t="s">
        <v>235</v>
      </c>
      <c r="I194" s="9" t="s">
        <v>141</v>
      </c>
      <c r="L194" s="9" t="s">
        <v>136</v>
      </c>
      <c r="N194" s="9" t="s">
        <v>759</v>
      </c>
      <c r="O194" s="11"/>
      <c r="P194" s="11"/>
      <c r="Q194" s="11"/>
      <c r="R194" s="11"/>
      <c r="S194" s="11"/>
      <c r="T194" s="9"/>
      <c r="U194" s="9" t="s">
        <v>500</v>
      </c>
      <c r="W194" s="9" t="s">
        <v>294</v>
      </c>
      <c r="Y194" s="11"/>
      <c r="AA194" s="9" t="str">
        <f t="shared" si="16"/>
        <v/>
      </c>
      <c r="AB194" s="9" t="str">
        <f t="shared" si="12"/>
        <v/>
      </c>
      <c r="AE194" s="9"/>
      <c r="AO194" s="9" t="str">
        <f t="shared" si="13"/>
        <v/>
      </c>
    </row>
    <row r="195" spans="1:41" ht="16" customHeight="1" x14ac:dyDescent="0.2">
      <c r="A195" s="9">
        <v>2162</v>
      </c>
      <c r="B195" s="9" t="s">
        <v>26</v>
      </c>
      <c r="C195" s="9" t="s">
        <v>259</v>
      </c>
      <c r="D195" s="9" t="s">
        <v>27</v>
      </c>
      <c r="E195" s="9" t="s">
        <v>271</v>
      </c>
      <c r="F195" s="9" t="str">
        <f>IF(ISBLANK(E195), "", Table2[[#This Row],[unique_id]])</f>
        <v>laundry_clothes_dryer_today_s_consumption</v>
      </c>
      <c r="G195" s="9" t="s">
        <v>250</v>
      </c>
      <c r="H195" s="9" t="s">
        <v>235</v>
      </c>
      <c r="I195" s="9" t="s">
        <v>141</v>
      </c>
      <c r="L195" s="9" t="s">
        <v>136</v>
      </c>
      <c r="N195" s="9" t="s">
        <v>759</v>
      </c>
      <c r="O195" s="11"/>
      <c r="P195" s="11"/>
      <c r="Q195" s="11"/>
      <c r="R195" s="11"/>
      <c r="S195" s="11"/>
      <c r="T195" s="9"/>
      <c r="U195" s="9" t="s">
        <v>500</v>
      </c>
      <c r="W195" s="9" t="s">
        <v>294</v>
      </c>
      <c r="Y195" s="11"/>
      <c r="AA195" s="9" t="str">
        <f t="shared" si="16"/>
        <v/>
      </c>
      <c r="AB195" s="9" t="str">
        <f t="shared" si="12"/>
        <v/>
      </c>
      <c r="AE195" s="9"/>
      <c r="AO195" s="9" t="str">
        <f t="shared" si="13"/>
        <v/>
      </c>
    </row>
    <row r="196" spans="1:41" ht="16" customHeight="1" x14ac:dyDescent="0.2">
      <c r="A196" s="9">
        <v>2163</v>
      </c>
      <c r="B196" s="9" t="s">
        <v>26</v>
      </c>
      <c r="C196" s="9" t="s">
        <v>259</v>
      </c>
      <c r="D196" s="9" t="s">
        <v>27</v>
      </c>
      <c r="E196" s="9" t="s">
        <v>272</v>
      </c>
      <c r="F196" s="9" t="str">
        <f>IF(ISBLANK(E196), "", Table2[[#This Row],[unique_id]])</f>
        <v>laundry_washing_machine_today_s_consumption</v>
      </c>
      <c r="G196" s="9" t="s">
        <v>248</v>
      </c>
      <c r="H196" s="9" t="s">
        <v>235</v>
      </c>
      <c r="I196" s="9" t="s">
        <v>141</v>
      </c>
      <c r="L196" s="9" t="s">
        <v>136</v>
      </c>
      <c r="N196" s="9" t="s">
        <v>759</v>
      </c>
      <c r="O196" s="11"/>
      <c r="P196" s="11"/>
      <c r="Q196" s="11"/>
      <c r="R196" s="11"/>
      <c r="S196" s="11"/>
      <c r="T196" s="9"/>
      <c r="U196" s="9" t="s">
        <v>500</v>
      </c>
      <c r="W196" s="9" t="s">
        <v>294</v>
      </c>
      <c r="Y196" s="11"/>
      <c r="AA196" s="9" t="str">
        <f t="shared" si="16"/>
        <v/>
      </c>
      <c r="AB196" s="9" t="str">
        <f t="shared" ref="AB196:AB259" si="17">IF(ISBLANK(Z196),  "", _xlfn.CONCAT(LOWER(C196), "/", E196))</f>
        <v/>
      </c>
      <c r="AE196" s="9"/>
      <c r="AO196" s="9" t="str">
        <f t="shared" ref="AO196:AO259" si="18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9">
        <v>2164</v>
      </c>
      <c r="B197" s="9" t="s">
        <v>26</v>
      </c>
      <c r="C197" s="9" t="s">
        <v>259</v>
      </c>
      <c r="D197" s="9" t="s">
        <v>27</v>
      </c>
      <c r="E197" s="9" t="s">
        <v>273</v>
      </c>
      <c r="F197" s="9" t="str">
        <f>IF(ISBLANK(E197), "", Table2[[#This Row],[unique_id]])</f>
        <v>kitchen_coffee_machine_today_s_consumption</v>
      </c>
      <c r="G197" s="9" t="s">
        <v>135</v>
      </c>
      <c r="H197" s="9" t="s">
        <v>235</v>
      </c>
      <c r="I197" s="9" t="s">
        <v>141</v>
      </c>
      <c r="L197" s="9" t="s">
        <v>136</v>
      </c>
      <c r="N197" s="9" t="s">
        <v>759</v>
      </c>
      <c r="O197" s="11"/>
      <c r="P197" s="11"/>
      <c r="Q197" s="11"/>
      <c r="R197" s="11"/>
      <c r="S197" s="11"/>
      <c r="T197" s="9"/>
      <c r="U197" s="9" t="s">
        <v>500</v>
      </c>
      <c r="W197" s="9" t="s">
        <v>294</v>
      </c>
      <c r="Y197" s="11"/>
      <c r="AA197" s="9" t="str">
        <f t="shared" si="16"/>
        <v/>
      </c>
      <c r="AB197" s="9" t="str">
        <f t="shared" si="17"/>
        <v/>
      </c>
      <c r="AE197" s="9"/>
      <c r="AO197" s="9" t="str">
        <f t="shared" si="18"/>
        <v/>
      </c>
    </row>
    <row r="198" spans="1:41" ht="16" customHeight="1" x14ac:dyDescent="0.2">
      <c r="A198" s="9">
        <v>2165</v>
      </c>
      <c r="B198" s="9" t="s">
        <v>26</v>
      </c>
      <c r="C198" s="9" t="s">
        <v>259</v>
      </c>
      <c r="D198" s="9" t="s">
        <v>27</v>
      </c>
      <c r="E198" s="9" t="s">
        <v>274</v>
      </c>
      <c r="F198" s="9" t="str">
        <f>IF(ISBLANK(E198), "", Table2[[#This Row],[unique_id]])</f>
        <v>kitchen_fridge_today_s_consumption</v>
      </c>
      <c r="G198" s="9" t="s">
        <v>244</v>
      </c>
      <c r="H198" s="9" t="s">
        <v>235</v>
      </c>
      <c r="I198" s="9" t="s">
        <v>141</v>
      </c>
      <c r="L198" s="9" t="s">
        <v>136</v>
      </c>
      <c r="N198" s="9" t="s">
        <v>759</v>
      </c>
      <c r="O198" s="11"/>
      <c r="P198" s="11"/>
      <c r="Q198" s="11"/>
      <c r="R198" s="11"/>
      <c r="S198" s="11"/>
      <c r="T198" s="9"/>
      <c r="U198" s="9" t="s">
        <v>500</v>
      </c>
      <c r="W198" s="9" t="s">
        <v>294</v>
      </c>
      <c r="Y198" s="11"/>
      <c r="AA198" s="9" t="str">
        <f t="shared" si="16"/>
        <v/>
      </c>
      <c r="AB198" s="9" t="str">
        <f t="shared" si="17"/>
        <v/>
      </c>
      <c r="AE198" s="9"/>
      <c r="AO198" s="9" t="str">
        <f t="shared" si="18"/>
        <v/>
      </c>
    </row>
    <row r="199" spans="1:41" ht="16" customHeight="1" x14ac:dyDescent="0.2">
      <c r="A199" s="9">
        <v>2166</v>
      </c>
      <c r="B199" s="9" t="s">
        <v>26</v>
      </c>
      <c r="C199" s="9" t="s">
        <v>259</v>
      </c>
      <c r="D199" s="9" t="s">
        <v>27</v>
      </c>
      <c r="E199" s="9" t="s">
        <v>275</v>
      </c>
      <c r="F199" s="9" t="str">
        <f>IF(ISBLANK(E199), "", Table2[[#This Row],[unique_id]])</f>
        <v>deck_freezer_today_s_consumption</v>
      </c>
      <c r="G199" s="9" t="s">
        <v>245</v>
      </c>
      <c r="H199" s="9" t="s">
        <v>235</v>
      </c>
      <c r="I199" s="9" t="s">
        <v>141</v>
      </c>
      <c r="L199" s="9" t="s">
        <v>136</v>
      </c>
      <c r="N199" s="9" t="s">
        <v>759</v>
      </c>
      <c r="O199" s="11"/>
      <c r="P199" s="11"/>
      <c r="Q199" s="11"/>
      <c r="R199" s="11"/>
      <c r="S199" s="11"/>
      <c r="T199" s="9"/>
      <c r="U199" s="9" t="s">
        <v>500</v>
      </c>
      <c r="W199" s="9" t="s">
        <v>294</v>
      </c>
      <c r="Y199" s="11"/>
      <c r="AA199" s="9" t="str">
        <f t="shared" si="16"/>
        <v/>
      </c>
      <c r="AB199" s="9" t="str">
        <f t="shared" si="17"/>
        <v/>
      </c>
      <c r="AE199" s="9"/>
      <c r="AO199" s="9" t="str">
        <f t="shared" si="18"/>
        <v/>
      </c>
    </row>
    <row r="200" spans="1:41" ht="16" customHeight="1" x14ac:dyDescent="0.2">
      <c r="A200" s="9">
        <v>2167</v>
      </c>
      <c r="B200" s="9" t="s">
        <v>26</v>
      </c>
      <c r="C200" s="9" t="s">
        <v>259</v>
      </c>
      <c r="D200" s="9" t="s">
        <v>27</v>
      </c>
      <c r="E200" s="9" t="s">
        <v>524</v>
      </c>
      <c r="F200" s="9" t="str">
        <f>IF(ISBLANK(E200), "", Table2[[#This Row],[unique_id]])</f>
        <v>deck_festoons_today_s_consumption</v>
      </c>
      <c r="G200" s="9" t="s">
        <v>401</v>
      </c>
      <c r="H200" s="9" t="s">
        <v>235</v>
      </c>
      <c r="I200" s="9" t="s">
        <v>141</v>
      </c>
      <c r="L200" s="9" t="s">
        <v>136</v>
      </c>
      <c r="N200" s="9" t="s">
        <v>759</v>
      </c>
      <c r="O200" s="11"/>
      <c r="P200" s="11"/>
      <c r="Q200" s="11"/>
      <c r="R200" s="11"/>
      <c r="S200" s="11"/>
      <c r="T200" s="9"/>
      <c r="U200" s="9" t="s">
        <v>500</v>
      </c>
      <c r="W200" s="9" t="s">
        <v>294</v>
      </c>
      <c r="Y200" s="11"/>
      <c r="AA200" s="9" t="str">
        <f t="shared" si="16"/>
        <v/>
      </c>
      <c r="AB200" s="9" t="str">
        <f t="shared" si="17"/>
        <v/>
      </c>
      <c r="AE200" s="9"/>
      <c r="AO200" s="9" t="str">
        <f t="shared" si="18"/>
        <v/>
      </c>
    </row>
    <row r="201" spans="1:41" ht="16" customHeight="1" x14ac:dyDescent="0.2">
      <c r="A201" s="9">
        <v>2168</v>
      </c>
      <c r="B201" s="9" t="s">
        <v>26</v>
      </c>
      <c r="C201" s="9" t="s">
        <v>259</v>
      </c>
      <c r="D201" s="9" t="s">
        <v>27</v>
      </c>
      <c r="E201" s="9" t="s">
        <v>276</v>
      </c>
      <c r="F201" s="9" t="str">
        <f>IF(ISBLANK(E201), "", Table2[[#This Row],[unique_id]])</f>
        <v>lounge_tv_today_s_consumption</v>
      </c>
      <c r="G201" s="9" t="s">
        <v>190</v>
      </c>
      <c r="H201" s="9" t="s">
        <v>235</v>
      </c>
      <c r="I201" s="9" t="s">
        <v>141</v>
      </c>
      <c r="L201" s="9" t="s">
        <v>136</v>
      </c>
      <c r="N201" s="9" t="s">
        <v>759</v>
      </c>
      <c r="O201" s="11"/>
      <c r="P201" s="11"/>
      <c r="Q201" s="11"/>
      <c r="R201" s="11"/>
      <c r="S201" s="11"/>
      <c r="T201" s="9"/>
      <c r="U201" s="9" t="s">
        <v>500</v>
      </c>
      <c r="W201" s="9" t="s">
        <v>294</v>
      </c>
      <c r="Y201" s="11"/>
      <c r="AA201" s="9" t="str">
        <f t="shared" si="16"/>
        <v/>
      </c>
      <c r="AB201" s="9" t="str">
        <f t="shared" si="17"/>
        <v/>
      </c>
      <c r="AE201" s="9"/>
      <c r="AO201" s="9" t="str">
        <f t="shared" si="18"/>
        <v/>
      </c>
    </row>
    <row r="202" spans="1:41" ht="16" customHeight="1" x14ac:dyDescent="0.2">
      <c r="A202" s="9">
        <v>2169</v>
      </c>
      <c r="B202" s="9" t="s">
        <v>26</v>
      </c>
      <c r="C202" s="9" t="s">
        <v>259</v>
      </c>
      <c r="D202" s="9" t="s">
        <v>27</v>
      </c>
      <c r="E202" s="9" t="s">
        <v>277</v>
      </c>
      <c r="F202" s="9" t="str">
        <f>IF(ISBLANK(E202), "", Table2[[#This Row],[unique_id]])</f>
        <v>bathroom_rails_today_s_consumption</v>
      </c>
      <c r="G202" s="9" t="s">
        <v>780</v>
      </c>
      <c r="H202" s="9" t="s">
        <v>235</v>
      </c>
      <c r="I202" s="9" t="s">
        <v>141</v>
      </c>
      <c r="L202" s="9" t="s">
        <v>136</v>
      </c>
      <c r="N202" s="9" t="s">
        <v>759</v>
      </c>
      <c r="O202" s="11"/>
      <c r="P202" s="11"/>
      <c r="Q202" s="11"/>
      <c r="R202" s="11"/>
      <c r="S202" s="11"/>
      <c r="T202" s="9"/>
      <c r="U202" s="9" t="s">
        <v>500</v>
      </c>
      <c r="W202" s="9" t="s">
        <v>294</v>
      </c>
      <c r="Y202" s="11"/>
      <c r="AA202" s="9" t="str">
        <f t="shared" si="16"/>
        <v/>
      </c>
      <c r="AB202" s="9" t="str">
        <f t="shared" si="17"/>
        <v/>
      </c>
      <c r="AE202" s="9"/>
      <c r="AO202" s="9" t="str">
        <f t="shared" si="18"/>
        <v/>
      </c>
    </row>
    <row r="203" spans="1:41" ht="16" customHeight="1" x14ac:dyDescent="0.2">
      <c r="A203" s="9">
        <v>2170</v>
      </c>
      <c r="B203" s="9" t="s">
        <v>26</v>
      </c>
      <c r="C203" s="9" t="s">
        <v>259</v>
      </c>
      <c r="D203" s="9" t="s">
        <v>27</v>
      </c>
      <c r="E203" s="9" t="s">
        <v>278</v>
      </c>
      <c r="F203" s="9" t="str">
        <f>IF(ISBLANK(E203), "", Table2[[#This Row],[unique_id]])</f>
        <v>study_outlet_today_s_consumption</v>
      </c>
      <c r="G203" s="9" t="s">
        <v>247</v>
      </c>
      <c r="H203" s="9" t="s">
        <v>235</v>
      </c>
      <c r="I203" s="9" t="s">
        <v>141</v>
      </c>
      <c r="L203" s="9" t="s">
        <v>136</v>
      </c>
      <c r="N203" s="9" t="s">
        <v>759</v>
      </c>
      <c r="O203" s="11"/>
      <c r="P203" s="11"/>
      <c r="Q203" s="11"/>
      <c r="R203" s="11"/>
      <c r="S203" s="11"/>
      <c r="T203" s="9"/>
      <c r="U203" s="9" t="s">
        <v>500</v>
      </c>
      <c r="W203" s="9" t="s">
        <v>294</v>
      </c>
      <c r="Y203" s="11"/>
      <c r="AA203" s="9" t="str">
        <f t="shared" si="16"/>
        <v/>
      </c>
      <c r="AB203" s="9" t="str">
        <f t="shared" si="17"/>
        <v/>
      </c>
      <c r="AE203" s="9"/>
      <c r="AO203" s="9" t="str">
        <f t="shared" si="18"/>
        <v/>
      </c>
    </row>
    <row r="204" spans="1:41" ht="16" customHeight="1" x14ac:dyDescent="0.2">
      <c r="A204" s="9">
        <v>2171</v>
      </c>
      <c r="B204" s="9" t="s">
        <v>26</v>
      </c>
      <c r="C204" s="9" t="s">
        <v>259</v>
      </c>
      <c r="D204" s="9" t="s">
        <v>27</v>
      </c>
      <c r="E204" s="9" t="s">
        <v>279</v>
      </c>
      <c r="F204" s="9" t="str">
        <f>IF(ISBLANK(E204), "", Table2[[#This Row],[unique_id]])</f>
        <v>office_outlet_today_s_consumption</v>
      </c>
      <c r="G204" s="9" t="s">
        <v>246</v>
      </c>
      <c r="H204" s="9" t="s">
        <v>235</v>
      </c>
      <c r="I204" s="9" t="s">
        <v>141</v>
      </c>
      <c r="L204" s="9" t="s">
        <v>136</v>
      </c>
      <c r="N204" s="9" t="s">
        <v>759</v>
      </c>
      <c r="O204" s="11"/>
      <c r="P204" s="11"/>
      <c r="Q204" s="11"/>
      <c r="R204" s="11"/>
      <c r="S204" s="11"/>
      <c r="T204" s="9"/>
      <c r="U204" s="9" t="s">
        <v>500</v>
      </c>
      <c r="W204" s="9" t="s">
        <v>294</v>
      </c>
      <c r="Y204" s="11"/>
      <c r="AA204" s="9" t="str">
        <f t="shared" si="16"/>
        <v/>
      </c>
      <c r="AB204" s="9" t="str">
        <f t="shared" si="17"/>
        <v/>
      </c>
      <c r="AE204" s="9"/>
      <c r="AO204" s="9" t="str">
        <f t="shared" si="18"/>
        <v/>
      </c>
    </row>
    <row r="205" spans="1:41" ht="16" customHeight="1" x14ac:dyDescent="0.2">
      <c r="A205" s="9">
        <v>2172</v>
      </c>
      <c r="B205" s="9" t="s">
        <v>26</v>
      </c>
      <c r="C205" s="9" t="s">
        <v>259</v>
      </c>
      <c r="D205" s="9" t="s">
        <v>27</v>
      </c>
      <c r="E205" s="9" t="s">
        <v>704</v>
      </c>
      <c r="F205" s="13" t="str">
        <f>IF(ISBLANK(E205), "", Table2[[#This Row],[unique_id]])</f>
        <v>roof_network_switch_today_s_consumption</v>
      </c>
      <c r="G205" s="9" t="s">
        <v>240</v>
      </c>
      <c r="H205" s="9" t="s">
        <v>235</v>
      </c>
      <c r="I205" s="9" t="s">
        <v>141</v>
      </c>
      <c r="N205" s="9" t="s">
        <v>759</v>
      </c>
      <c r="O205" s="11"/>
      <c r="P205" s="11"/>
      <c r="Q205" s="11"/>
      <c r="R205" s="11"/>
      <c r="S205" s="11"/>
      <c r="T205" s="9"/>
      <c r="Y205" s="11"/>
      <c r="AA205" s="9" t="str">
        <f t="shared" si="16"/>
        <v/>
      </c>
      <c r="AB205" s="9" t="str">
        <f t="shared" si="17"/>
        <v/>
      </c>
      <c r="AE205" s="9"/>
      <c r="AO205" s="9" t="str">
        <f t="shared" si="18"/>
        <v/>
      </c>
    </row>
    <row r="206" spans="1:41" ht="16" customHeight="1" x14ac:dyDescent="0.2">
      <c r="A206" s="9">
        <v>2173</v>
      </c>
      <c r="B206" s="9" t="s">
        <v>26</v>
      </c>
      <c r="C206" s="9" t="s">
        <v>259</v>
      </c>
      <c r="D206" s="9" t="s">
        <v>27</v>
      </c>
      <c r="E206" s="9" t="s">
        <v>700</v>
      </c>
      <c r="F206" s="13" t="str">
        <f>IF(ISBLANK(E206), "", Table2[[#This Row],[unique_id]])</f>
        <v>rack_modem_today_s_consumption</v>
      </c>
      <c r="G206" s="9" t="s">
        <v>242</v>
      </c>
      <c r="H206" s="9" t="s">
        <v>235</v>
      </c>
      <c r="I206" s="9" t="s">
        <v>141</v>
      </c>
      <c r="N206" s="9" t="s">
        <v>759</v>
      </c>
      <c r="O206" s="11"/>
      <c r="P206" s="11"/>
      <c r="Q206" s="11"/>
      <c r="R206" s="11"/>
      <c r="S206" s="11"/>
      <c r="T206" s="9"/>
      <c r="Y206" s="11"/>
      <c r="AA206" s="9" t="str">
        <f t="shared" si="16"/>
        <v/>
      </c>
      <c r="AB206" s="9" t="str">
        <f t="shared" si="17"/>
        <v/>
      </c>
      <c r="AE206" s="9"/>
      <c r="AO206" s="9" t="str">
        <f t="shared" si="18"/>
        <v/>
      </c>
    </row>
    <row r="207" spans="1:41" ht="16" customHeight="1" x14ac:dyDescent="0.2">
      <c r="A207" s="9">
        <v>2174</v>
      </c>
      <c r="B207" s="9" t="s">
        <v>26</v>
      </c>
      <c r="C207" s="9" t="s">
        <v>259</v>
      </c>
      <c r="D207" s="9" t="s">
        <v>27</v>
      </c>
      <c r="E207" s="9" t="s">
        <v>513</v>
      </c>
      <c r="F207" s="9" t="str">
        <f>IF(ISBLANK(E207), "", Table2[[#This Row],[unique_id]])</f>
        <v>server_network_energy_daily</v>
      </c>
      <c r="G207" s="9" t="s">
        <v>749</v>
      </c>
      <c r="H207" s="9" t="s">
        <v>235</v>
      </c>
      <c r="I207" s="9" t="s">
        <v>141</v>
      </c>
      <c r="L207" s="9" t="s">
        <v>136</v>
      </c>
      <c r="N207" s="9" t="s">
        <v>759</v>
      </c>
      <c r="O207" s="11"/>
      <c r="P207" s="11"/>
      <c r="Q207" s="11"/>
      <c r="R207" s="11"/>
      <c r="S207" s="11"/>
      <c r="T207" s="9"/>
      <c r="U207" s="9" t="s">
        <v>500</v>
      </c>
      <c r="W207" s="9" t="s">
        <v>294</v>
      </c>
      <c r="Y207" s="11"/>
      <c r="AA207" s="9" t="str">
        <f t="shared" si="16"/>
        <v/>
      </c>
      <c r="AB207" s="9" t="str">
        <f t="shared" si="17"/>
        <v/>
      </c>
      <c r="AE207" s="9"/>
      <c r="AO207" s="9" t="str">
        <f t="shared" si="18"/>
        <v/>
      </c>
    </row>
    <row r="208" spans="1:41" ht="16" customHeight="1" x14ac:dyDescent="0.2">
      <c r="A208" s="9">
        <v>2175</v>
      </c>
      <c r="B208" s="9" t="s">
        <v>26</v>
      </c>
      <c r="C208" s="9" t="s">
        <v>259</v>
      </c>
      <c r="D208" s="9" t="s">
        <v>27</v>
      </c>
      <c r="E208" s="9" t="s">
        <v>701</v>
      </c>
      <c r="F208" s="13" t="str">
        <f>IF(ISBLANK(E208), "", Table2[[#This Row],[unique_id]])</f>
        <v>rack_outlet_today_s_consumption</v>
      </c>
      <c r="G208" s="9" t="s">
        <v>526</v>
      </c>
      <c r="H208" s="9" t="s">
        <v>235</v>
      </c>
      <c r="I208" s="9" t="s">
        <v>141</v>
      </c>
      <c r="N208" s="9" t="s">
        <v>759</v>
      </c>
      <c r="O208" s="11"/>
      <c r="P208" s="11"/>
      <c r="Q208" s="11"/>
      <c r="R208" s="11"/>
      <c r="S208" s="11"/>
      <c r="T208" s="9"/>
      <c r="Y208" s="11"/>
      <c r="AA208" s="9" t="str">
        <f t="shared" si="16"/>
        <v/>
      </c>
      <c r="AB208" s="9" t="str">
        <f t="shared" si="17"/>
        <v/>
      </c>
      <c r="AE208" s="9"/>
      <c r="AO208" s="9" t="str">
        <f t="shared" si="18"/>
        <v/>
      </c>
    </row>
    <row r="209" spans="1:41" ht="16" customHeight="1" x14ac:dyDescent="0.2">
      <c r="A209" s="9">
        <v>2176</v>
      </c>
      <c r="B209" s="9" t="s">
        <v>26</v>
      </c>
      <c r="C209" s="9" t="s">
        <v>259</v>
      </c>
      <c r="D209" s="9" t="s">
        <v>27</v>
      </c>
      <c r="E209" s="9" t="s">
        <v>702</v>
      </c>
      <c r="F209" s="13" t="str">
        <f>IF(ISBLANK(E209), "", Table2[[#This Row],[unique_id]])</f>
        <v>kitchen_fan_today_s_consumption</v>
      </c>
      <c r="G209" s="9" t="s">
        <v>241</v>
      </c>
      <c r="H209" s="9" t="s">
        <v>235</v>
      </c>
      <c r="I209" s="9" t="s">
        <v>141</v>
      </c>
      <c r="N209" s="9" t="s">
        <v>759</v>
      </c>
      <c r="O209" s="11"/>
      <c r="P209" s="11"/>
      <c r="Q209" s="11"/>
      <c r="R209" s="11"/>
      <c r="S209" s="11"/>
      <c r="T209" s="9"/>
      <c r="Y209" s="11"/>
      <c r="AA209" s="9" t="str">
        <f t="shared" si="16"/>
        <v/>
      </c>
      <c r="AB209" s="9" t="str">
        <f t="shared" si="17"/>
        <v/>
      </c>
      <c r="AE209" s="9"/>
      <c r="AO209" s="9" t="str">
        <f t="shared" si="18"/>
        <v/>
      </c>
    </row>
    <row r="210" spans="1:41" ht="16" customHeight="1" x14ac:dyDescent="0.2">
      <c r="A210" s="9">
        <v>2177</v>
      </c>
      <c r="B210" s="9" t="s">
        <v>26</v>
      </c>
      <c r="C210" s="9" t="s">
        <v>763</v>
      </c>
      <c r="D210" s="9" t="s">
        <v>505</v>
      </c>
      <c r="E210" s="9" t="s">
        <v>504</v>
      </c>
      <c r="F210" s="9" t="str">
        <f>IF(ISBLANK(E210), "", Table2[[#This Row],[unique_id]])</f>
        <v>column_break</v>
      </c>
      <c r="G210" s="9" t="s">
        <v>501</v>
      </c>
      <c r="H210" s="9" t="s">
        <v>235</v>
      </c>
      <c r="I210" s="9" t="s">
        <v>141</v>
      </c>
      <c r="L210" s="9" t="s">
        <v>502</v>
      </c>
      <c r="M210" s="9" t="s">
        <v>503</v>
      </c>
      <c r="N210" s="9"/>
      <c r="O210" s="11"/>
      <c r="P210" s="11"/>
      <c r="Q210" s="11"/>
      <c r="R210" s="11"/>
      <c r="S210" s="11"/>
      <c r="T210" s="9"/>
      <c r="Y210" s="11"/>
      <c r="AB210" s="9" t="str">
        <f t="shared" si="17"/>
        <v/>
      </c>
      <c r="AE210" s="9"/>
      <c r="AO210" s="9" t="str">
        <f t="shared" si="18"/>
        <v/>
      </c>
    </row>
    <row r="211" spans="1:41" ht="16" customHeight="1" x14ac:dyDescent="0.2">
      <c r="A211" s="9">
        <v>2200</v>
      </c>
      <c r="B211" s="9" t="s">
        <v>234</v>
      </c>
      <c r="C211" s="9" t="s">
        <v>153</v>
      </c>
      <c r="D211" s="9" t="s">
        <v>27</v>
      </c>
      <c r="E211" s="9" t="s">
        <v>287</v>
      </c>
      <c r="F211" s="9" t="str">
        <f>IF(ISBLANK(E211), "", Table2[[#This Row],[unique_id]])</f>
        <v>home_energy_weekly</v>
      </c>
      <c r="G211" s="9" t="s">
        <v>486</v>
      </c>
      <c r="H211" s="9" t="s">
        <v>286</v>
      </c>
      <c r="I211" s="9" t="s">
        <v>141</v>
      </c>
      <c r="L211" s="9" t="s">
        <v>90</v>
      </c>
      <c r="N211" s="9" t="s">
        <v>759</v>
      </c>
      <c r="O211" s="11"/>
      <c r="P211" s="11"/>
      <c r="Q211" s="11"/>
      <c r="R211" s="11"/>
      <c r="S211" s="11"/>
      <c r="T211" s="9"/>
      <c r="U211" s="9" t="s">
        <v>500</v>
      </c>
      <c r="W211" s="9" t="s">
        <v>294</v>
      </c>
      <c r="Y211" s="11"/>
      <c r="AA211" s="9" t="str">
        <f t="shared" ref="AA211:AA224" si="19">IF(ISBLANK(Z211),  "", _xlfn.CONCAT("haas/entity/sensor/", LOWER(C211), "/", E211, "/config"))</f>
        <v/>
      </c>
      <c r="AB211" s="9" t="str">
        <f t="shared" si="17"/>
        <v/>
      </c>
      <c r="AE211" s="9"/>
      <c r="AO211" s="9" t="str">
        <f t="shared" si="18"/>
        <v/>
      </c>
    </row>
    <row r="212" spans="1:41" ht="16" customHeight="1" x14ac:dyDescent="0.2">
      <c r="A212" s="9">
        <v>2201</v>
      </c>
      <c r="B212" s="9" t="s">
        <v>234</v>
      </c>
      <c r="C212" s="9" t="s">
        <v>153</v>
      </c>
      <c r="D212" s="9" t="s">
        <v>27</v>
      </c>
      <c r="E212" s="9" t="s">
        <v>497</v>
      </c>
      <c r="F212" s="9" t="str">
        <f>IF(ISBLANK(E212), "", Table2[[#This Row],[unique_id]])</f>
        <v>home_base_energy_weekly</v>
      </c>
      <c r="G212" s="9" t="s">
        <v>484</v>
      </c>
      <c r="H212" s="9" t="s">
        <v>286</v>
      </c>
      <c r="I212" s="9" t="s">
        <v>141</v>
      </c>
      <c r="L212" s="9" t="s">
        <v>90</v>
      </c>
      <c r="N212" s="9" t="s">
        <v>759</v>
      </c>
      <c r="O212" s="11"/>
      <c r="P212" s="11"/>
      <c r="Q212" s="11"/>
      <c r="R212" s="11"/>
      <c r="S212" s="11"/>
      <c r="T212" s="9"/>
      <c r="U212" s="9" t="s">
        <v>500</v>
      </c>
      <c r="W212" s="9" t="s">
        <v>294</v>
      </c>
      <c r="Y212" s="11"/>
      <c r="AA212" s="9" t="str">
        <f t="shared" si="19"/>
        <v/>
      </c>
      <c r="AB212" s="9" t="str">
        <f t="shared" si="17"/>
        <v/>
      </c>
      <c r="AE212" s="9"/>
      <c r="AO212" s="9" t="str">
        <f t="shared" si="18"/>
        <v/>
      </c>
    </row>
    <row r="213" spans="1:41" ht="16" customHeight="1" x14ac:dyDescent="0.2">
      <c r="A213" s="9">
        <v>2203</v>
      </c>
      <c r="B213" s="9" t="s">
        <v>234</v>
      </c>
      <c r="C213" s="9" t="s">
        <v>153</v>
      </c>
      <c r="D213" s="9" t="s">
        <v>27</v>
      </c>
      <c r="E213" s="9" t="s">
        <v>498</v>
      </c>
      <c r="F213" s="9" t="str">
        <f>IF(ISBLANK(E213), "", Table2[[#This Row],[unique_id]])</f>
        <v>home_peak_energy_weekly</v>
      </c>
      <c r="G213" s="9" t="s">
        <v>485</v>
      </c>
      <c r="H213" s="9" t="s">
        <v>286</v>
      </c>
      <c r="I213" s="9" t="s">
        <v>141</v>
      </c>
      <c r="L213" s="9" t="s">
        <v>90</v>
      </c>
      <c r="N213" s="9" t="s">
        <v>759</v>
      </c>
      <c r="O213" s="11"/>
      <c r="P213" s="11"/>
      <c r="Q213" s="11"/>
      <c r="R213" s="11"/>
      <c r="S213" s="11"/>
      <c r="T213" s="9"/>
      <c r="U213" s="9" t="s">
        <v>500</v>
      </c>
      <c r="W213" s="9" t="s">
        <v>294</v>
      </c>
      <c r="Y213" s="11"/>
      <c r="AA213" s="9" t="str">
        <f t="shared" si="19"/>
        <v/>
      </c>
      <c r="AB213" s="9" t="str">
        <f t="shared" si="17"/>
        <v/>
      </c>
      <c r="AE213" s="9"/>
      <c r="AO213" s="9" t="str">
        <f t="shared" si="18"/>
        <v/>
      </c>
    </row>
    <row r="214" spans="1:41" ht="16" customHeight="1" x14ac:dyDescent="0.2">
      <c r="A214" s="9">
        <v>2250</v>
      </c>
      <c r="B214" s="9" t="s">
        <v>234</v>
      </c>
      <c r="C214" s="9" t="s">
        <v>153</v>
      </c>
      <c r="D214" s="9" t="s">
        <v>27</v>
      </c>
      <c r="E214" s="9" t="s">
        <v>288</v>
      </c>
      <c r="F214" s="9" t="str">
        <f>IF(ISBLANK(E214), "", Table2[[#This Row],[unique_id]])</f>
        <v>home_energy_monthly</v>
      </c>
      <c r="G214" s="9" t="s">
        <v>486</v>
      </c>
      <c r="H214" s="9" t="s">
        <v>289</v>
      </c>
      <c r="I214" s="9" t="s">
        <v>141</v>
      </c>
      <c r="L214" s="9" t="s">
        <v>90</v>
      </c>
      <c r="N214" s="9" t="s">
        <v>759</v>
      </c>
      <c r="O214" s="11"/>
      <c r="P214" s="11"/>
      <c r="Q214" s="11"/>
      <c r="R214" s="11"/>
      <c r="S214" s="11"/>
      <c r="T214" s="9"/>
      <c r="U214" s="9" t="s">
        <v>500</v>
      </c>
      <c r="W214" s="9" t="s">
        <v>294</v>
      </c>
      <c r="Y214" s="11"/>
      <c r="AA214" s="9" t="str">
        <f t="shared" si="19"/>
        <v/>
      </c>
      <c r="AB214" s="9" t="str">
        <f t="shared" si="17"/>
        <v/>
      </c>
      <c r="AE214" s="9"/>
      <c r="AO214" s="9" t="str">
        <f t="shared" si="18"/>
        <v/>
      </c>
    </row>
    <row r="215" spans="1:41" ht="16" customHeight="1" x14ac:dyDescent="0.2">
      <c r="A215" s="9">
        <v>2251</v>
      </c>
      <c r="B215" s="9" t="s">
        <v>234</v>
      </c>
      <c r="C215" s="9" t="s">
        <v>153</v>
      </c>
      <c r="D215" s="9" t="s">
        <v>27</v>
      </c>
      <c r="E215" s="9" t="s">
        <v>495</v>
      </c>
      <c r="F215" s="9" t="str">
        <f>IF(ISBLANK(E215), "", Table2[[#This Row],[unique_id]])</f>
        <v>home_base_energy_monthly</v>
      </c>
      <c r="G215" s="9" t="s">
        <v>484</v>
      </c>
      <c r="H215" s="9" t="s">
        <v>289</v>
      </c>
      <c r="I215" s="9" t="s">
        <v>141</v>
      </c>
      <c r="L215" s="9" t="s">
        <v>90</v>
      </c>
      <c r="N215" s="9" t="s">
        <v>759</v>
      </c>
      <c r="O215" s="11"/>
      <c r="P215" s="11"/>
      <c r="Q215" s="11"/>
      <c r="R215" s="11"/>
      <c r="S215" s="11"/>
      <c r="T215" s="9"/>
      <c r="U215" s="9" t="s">
        <v>500</v>
      </c>
      <c r="W215" s="9" t="s">
        <v>294</v>
      </c>
      <c r="Y215" s="11"/>
      <c r="AA215" s="9" t="str">
        <f t="shared" si="19"/>
        <v/>
      </c>
      <c r="AB215" s="9" t="str">
        <f t="shared" si="17"/>
        <v/>
      </c>
      <c r="AE215" s="9"/>
      <c r="AO215" s="9" t="str">
        <f t="shared" si="18"/>
        <v/>
      </c>
    </row>
    <row r="216" spans="1:41" ht="16" customHeight="1" x14ac:dyDescent="0.2">
      <c r="A216" s="9">
        <v>2252</v>
      </c>
      <c r="B216" s="9" t="s">
        <v>234</v>
      </c>
      <c r="C216" s="9" t="s">
        <v>153</v>
      </c>
      <c r="D216" s="9" t="s">
        <v>27</v>
      </c>
      <c r="E216" s="9" t="s">
        <v>496</v>
      </c>
      <c r="F216" s="9" t="str">
        <f>IF(ISBLANK(E216), "", Table2[[#This Row],[unique_id]])</f>
        <v>home_peak_energy_monthly</v>
      </c>
      <c r="G216" s="9" t="s">
        <v>485</v>
      </c>
      <c r="H216" s="9" t="s">
        <v>289</v>
      </c>
      <c r="I216" s="9" t="s">
        <v>141</v>
      </c>
      <c r="L216" s="9" t="s">
        <v>90</v>
      </c>
      <c r="N216" s="9" t="s">
        <v>759</v>
      </c>
      <c r="O216" s="11"/>
      <c r="P216" s="11"/>
      <c r="Q216" s="11"/>
      <c r="R216" s="11"/>
      <c r="S216" s="11"/>
      <c r="T216" s="9"/>
      <c r="U216" s="9" t="s">
        <v>500</v>
      </c>
      <c r="W216" s="9" t="s">
        <v>294</v>
      </c>
      <c r="Y216" s="11"/>
      <c r="AA216" s="9" t="str">
        <f t="shared" si="19"/>
        <v/>
      </c>
      <c r="AB216" s="9" t="str">
        <f t="shared" si="17"/>
        <v/>
      </c>
      <c r="AE216" s="9"/>
      <c r="AO216" s="9" t="str">
        <f t="shared" si="18"/>
        <v/>
      </c>
    </row>
    <row r="217" spans="1:41" ht="16" customHeight="1" x14ac:dyDescent="0.2">
      <c r="A217" s="9">
        <v>2300</v>
      </c>
      <c r="B217" s="9" t="s">
        <v>234</v>
      </c>
      <c r="C217" s="9" t="s">
        <v>153</v>
      </c>
      <c r="D217" s="9" t="s">
        <v>27</v>
      </c>
      <c r="E217" s="9" t="s">
        <v>290</v>
      </c>
      <c r="F217" s="9" t="str">
        <f>IF(ISBLANK(E217), "", Table2[[#This Row],[unique_id]])</f>
        <v>home_energy_yearly</v>
      </c>
      <c r="G217" s="9" t="s">
        <v>486</v>
      </c>
      <c r="H217" s="9" t="s">
        <v>291</v>
      </c>
      <c r="I217" s="9" t="s">
        <v>141</v>
      </c>
      <c r="L217" s="9" t="s">
        <v>90</v>
      </c>
      <c r="N217" s="9" t="s">
        <v>759</v>
      </c>
      <c r="O217" s="11"/>
      <c r="P217" s="11"/>
      <c r="Q217" s="11"/>
      <c r="R217" s="11"/>
      <c r="S217" s="11"/>
      <c r="T217" s="9"/>
      <c r="U217" s="9" t="s">
        <v>500</v>
      </c>
      <c r="W217" s="9" t="s">
        <v>294</v>
      </c>
      <c r="Y217" s="11"/>
      <c r="AA217" s="9" t="str">
        <f t="shared" si="19"/>
        <v/>
      </c>
      <c r="AB217" s="9" t="str">
        <f t="shared" si="17"/>
        <v/>
      </c>
      <c r="AE217" s="9"/>
      <c r="AO217" s="9" t="str">
        <f t="shared" si="18"/>
        <v/>
      </c>
    </row>
    <row r="218" spans="1:41" ht="16" customHeight="1" x14ac:dyDescent="0.2">
      <c r="A218" s="9">
        <v>2301</v>
      </c>
      <c r="B218" s="9" t="s">
        <v>234</v>
      </c>
      <c r="C218" s="9" t="s">
        <v>153</v>
      </c>
      <c r="D218" s="9" t="s">
        <v>27</v>
      </c>
      <c r="E218" s="9" t="s">
        <v>493</v>
      </c>
      <c r="F218" s="9" t="str">
        <f>IF(ISBLANK(E218), "", Table2[[#This Row],[unique_id]])</f>
        <v>home_base_energy_yearly</v>
      </c>
      <c r="G218" s="9" t="s">
        <v>484</v>
      </c>
      <c r="H218" s="9" t="s">
        <v>291</v>
      </c>
      <c r="I218" s="9" t="s">
        <v>141</v>
      </c>
      <c r="L218" s="9" t="s">
        <v>90</v>
      </c>
      <c r="N218" s="9" t="s">
        <v>759</v>
      </c>
      <c r="O218" s="11"/>
      <c r="P218" s="11"/>
      <c r="Q218" s="11"/>
      <c r="R218" s="11"/>
      <c r="S218" s="11"/>
      <c r="T218" s="9"/>
      <c r="U218" s="9" t="s">
        <v>500</v>
      </c>
      <c r="W218" s="9" t="s">
        <v>294</v>
      </c>
      <c r="Y218" s="11"/>
      <c r="AA218" s="9" t="str">
        <f t="shared" si="19"/>
        <v/>
      </c>
      <c r="AB218" s="9" t="str">
        <f t="shared" si="17"/>
        <v/>
      </c>
      <c r="AE218" s="9"/>
      <c r="AO218" s="9" t="str">
        <f t="shared" si="18"/>
        <v/>
      </c>
    </row>
    <row r="219" spans="1:41" ht="16" customHeight="1" x14ac:dyDescent="0.2">
      <c r="A219" s="9">
        <v>2302</v>
      </c>
      <c r="B219" s="9" t="s">
        <v>234</v>
      </c>
      <c r="C219" s="9" t="s">
        <v>153</v>
      </c>
      <c r="D219" s="9" t="s">
        <v>27</v>
      </c>
      <c r="E219" s="9" t="s">
        <v>494</v>
      </c>
      <c r="F219" s="9" t="str">
        <f>IF(ISBLANK(E219), "", Table2[[#This Row],[unique_id]])</f>
        <v>home_peak_energy_yearly</v>
      </c>
      <c r="G219" s="9" t="s">
        <v>485</v>
      </c>
      <c r="H219" s="9" t="s">
        <v>291</v>
      </c>
      <c r="I219" s="9" t="s">
        <v>141</v>
      </c>
      <c r="L219" s="9" t="s">
        <v>90</v>
      </c>
      <c r="N219" s="9" t="s">
        <v>759</v>
      </c>
      <c r="O219" s="11"/>
      <c r="P219" s="11"/>
      <c r="Q219" s="11"/>
      <c r="R219" s="11"/>
      <c r="S219" s="11"/>
      <c r="T219" s="9"/>
      <c r="U219" s="9" t="s">
        <v>500</v>
      </c>
      <c r="W219" s="9" t="s">
        <v>294</v>
      </c>
      <c r="Y219" s="11"/>
      <c r="AA219" s="9" t="str">
        <f t="shared" si="19"/>
        <v/>
      </c>
      <c r="AB219" s="9" t="str">
        <f t="shared" si="17"/>
        <v/>
      </c>
      <c r="AE219" s="9"/>
      <c r="AO219" s="9" t="str">
        <f t="shared" si="18"/>
        <v/>
      </c>
    </row>
    <row r="220" spans="1:41" ht="16" customHeight="1" x14ac:dyDescent="0.2">
      <c r="A220" s="9">
        <v>2400</v>
      </c>
      <c r="B220" s="9" t="s">
        <v>26</v>
      </c>
      <c r="C220" s="9" t="s">
        <v>191</v>
      </c>
      <c r="D220" s="9" t="s">
        <v>27</v>
      </c>
      <c r="E220" s="9" t="s">
        <v>142</v>
      </c>
      <c r="F220" s="9" t="str">
        <f>IF(ISBLANK(E220), "", Table2[[#This Row],[unique_id]])</f>
        <v>withings_weight_kg_graham</v>
      </c>
      <c r="G220" s="9" t="s">
        <v>394</v>
      </c>
      <c r="H220" s="9" t="s">
        <v>395</v>
      </c>
      <c r="I220" s="9" t="s">
        <v>143</v>
      </c>
      <c r="N220" s="9"/>
      <c r="O220" s="11"/>
      <c r="P220" s="11"/>
      <c r="Q220" s="11"/>
      <c r="R220" s="11"/>
      <c r="S220" s="11"/>
      <c r="T220" s="9"/>
      <c r="Y220" s="11"/>
      <c r="AA220" s="9" t="str">
        <f t="shared" si="19"/>
        <v/>
      </c>
      <c r="AB220" s="9" t="str">
        <f t="shared" si="17"/>
        <v/>
      </c>
      <c r="AE220" s="9"/>
      <c r="AF220" s="9" t="s">
        <v>626</v>
      </c>
      <c r="AG220" s="11" t="s">
        <v>629</v>
      </c>
      <c r="AH220" s="9" t="s">
        <v>628</v>
      </c>
      <c r="AI220" s="9" t="s">
        <v>630</v>
      </c>
      <c r="AJ220" s="9" t="s">
        <v>191</v>
      </c>
      <c r="AK220" s="9" t="s">
        <v>627</v>
      </c>
      <c r="AL220" s="9" t="s">
        <v>644</v>
      </c>
      <c r="AM220" s="20" t="s">
        <v>741</v>
      </c>
      <c r="AO220" s="9" t="str">
        <f t="shared" si="18"/>
        <v>[["mac", "00:24:e4:af:5a:e6"]]</v>
      </c>
    </row>
    <row r="221" spans="1:41" ht="16" customHeight="1" x14ac:dyDescent="0.2">
      <c r="A221" s="9">
        <v>2500</v>
      </c>
      <c r="B221" s="9" t="s">
        <v>234</v>
      </c>
      <c r="C221" s="9" t="s">
        <v>371</v>
      </c>
      <c r="D221" s="9" t="s">
        <v>27</v>
      </c>
      <c r="E221" s="9" t="s">
        <v>361</v>
      </c>
      <c r="F221" s="9" t="str">
        <f>IF(ISBLANK(E221), "", Table2[[#This Row],[unique_id]])</f>
        <v>network_internet_uptime</v>
      </c>
      <c r="G221" s="9" t="s">
        <v>381</v>
      </c>
      <c r="H221" s="9" t="s">
        <v>371</v>
      </c>
      <c r="I221" s="9" t="s">
        <v>386</v>
      </c>
      <c r="L221" s="9" t="s">
        <v>136</v>
      </c>
      <c r="N221" s="9"/>
      <c r="O221" s="11"/>
      <c r="P221" s="11"/>
      <c r="Q221" s="11"/>
      <c r="R221" s="11"/>
      <c r="S221" s="11"/>
      <c r="T221" s="9" t="s">
        <v>31</v>
      </c>
      <c r="U221" s="9" t="s">
        <v>362</v>
      </c>
      <c r="W221" s="9" t="s">
        <v>383</v>
      </c>
      <c r="X221" s="9">
        <v>200</v>
      </c>
      <c r="Y221" s="11" t="s">
        <v>34</v>
      </c>
      <c r="Z221" s="9" t="s">
        <v>367</v>
      </c>
      <c r="AA221" s="9" t="str">
        <f t="shared" si="19"/>
        <v>haas/entity/sensor/internet/network_internet_uptime/config</v>
      </c>
      <c r="AB221" s="9" t="str">
        <f t="shared" si="17"/>
        <v>internet/network_internet_uptime</v>
      </c>
      <c r="AC221" s="9" t="s">
        <v>396</v>
      </c>
      <c r="AD221" s="9">
        <v>1</v>
      </c>
      <c r="AE221" s="12" t="s">
        <v>366</v>
      </c>
      <c r="AF221" s="9" t="s">
        <v>589</v>
      </c>
      <c r="AJ221" s="9" t="s">
        <v>365</v>
      </c>
      <c r="AK221" s="9" t="s">
        <v>174</v>
      </c>
      <c r="AO221" s="9" t="str">
        <f t="shared" si="18"/>
        <v/>
      </c>
    </row>
    <row r="222" spans="1:41" ht="16" customHeight="1" x14ac:dyDescent="0.2">
      <c r="A222" s="9">
        <v>2501</v>
      </c>
      <c r="B222" s="9" t="s">
        <v>234</v>
      </c>
      <c r="C222" s="9" t="s">
        <v>371</v>
      </c>
      <c r="D222" s="9" t="s">
        <v>27</v>
      </c>
      <c r="E222" s="9" t="s">
        <v>357</v>
      </c>
      <c r="F222" s="9" t="str">
        <f>IF(ISBLANK(E222), "", Table2[[#This Row],[unique_id]])</f>
        <v>network_internet_ping</v>
      </c>
      <c r="G222" s="9" t="s">
        <v>358</v>
      </c>
      <c r="H222" s="9" t="s">
        <v>371</v>
      </c>
      <c r="I222" s="9" t="s">
        <v>386</v>
      </c>
      <c r="L222" s="9" t="s">
        <v>136</v>
      </c>
      <c r="N222" s="9"/>
      <c r="O222" s="11"/>
      <c r="P222" s="11"/>
      <c r="Q222" s="11"/>
      <c r="R222" s="11"/>
      <c r="S222" s="11"/>
      <c r="T222" s="9" t="s">
        <v>31</v>
      </c>
      <c r="U222" s="9" t="s">
        <v>363</v>
      </c>
      <c r="W222" s="9" t="s">
        <v>382</v>
      </c>
      <c r="X222" s="9">
        <v>200</v>
      </c>
      <c r="Y222" s="11" t="s">
        <v>34</v>
      </c>
      <c r="Z222" s="9" t="s">
        <v>368</v>
      </c>
      <c r="AA222" s="9" t="str">
        <f t="shared" si="19"/>
        <v>haas/entity/sensor/internet/network_internet_ping/config</v>
      </c>
      <c r="AB222" s="9" t="str">
        <f t="shared" si="17"/>
        <v>internet/network_internet_ping</v>
      </c>
      <c r="AC222" s="17" t="s">
        <v>398</v>
      </c>
      <c r="AD222" s="9">
        <v>1</v>
      </c>
      <c r="AE222" s="12" t="s">
        <v>366</v>
      </c>
      <c r="AF222" s="9" t="s">
        <v>589</v>
      </c>
      <c r="AJ222" s="9" t="s">
        <v>365</v>
      </c>
      <c r="AK222" s="9" t="s">
        <v>174</v>
      </c>
      <c r="AO222" s="9" t="str">
        <f t="shared" si="18"/>
        <v/>
      </c>
    </row>
    <row r="223" spans="1:41" ht="16" customHeight="1" x14ac:dyDescent="0.2">
      <c r="A223" s="9">
        <v>2502</v>
      </c>
      <c r="B223" s="9" t="s">
        <v>234</v>
      </c>
      <c r="C223" s="9" t="s">
        <v>371</v>
      </c>
      <c r="D223" s="9" t="s">
        <v>27</v>
      </c>
      <c r="E223" s="9" t="s">
        <v>355</v>
      </c>
      <c r="F223" s="9" t="str">
        <f>IF(ISBLANK(E223), "", Table2[[#This Row],[unique_id]])</f>
        <v>network_internet_upload</v>
      </c>
      <c r="G223" s="9" t="s">
        <v>359</v>
      </c>
      <c r="H223" s="9" t="s">
        <v>371</v>
      </c>
      <c r="I223" s="9" t="s">
        <v>386</v>
      </c>
      <c r="L223" s="9" t="s">
        <v>136</v>
      </c>
      <c r="N223" s="9"/>
      <c r="O223" s="11"/>
      <c r="P223" s="11"/>
      <c r="Q223" s="11"/>
      <c r="R223" s="11"/>
      <c r="S223" s="11"/>
      <c r="T223" s="9" t="s">
        <v>31</v>
      </c>
      <c r="U223" s="9" t="s">
        <v>364</v>
      </c>
      <c r="W223" s="9" t="s">
        <v>384</v>
      </c>
      <c r="X223" s="9">
        <v>200</v>
      </c>
      <c r="Y223" s="11" t="s">
        <v>34</v>
      </c>
      <c r="Z223" s="9" t="s">
        <v>369</v>
      </c>
      <c r="AA223" s="9" t="str">
        <f t="shared" si="19"/>
        <v>haas/entity/sensor/internet/network_internet_upload/config</v>
      </c>
      <c r="AB223" s="9" t="str">
        <f t="shared" si="17"/>
        <v>internet/network_internet_upload</v>
      </c>
      <c r="AC223" s="17" t="s">
        <v>400</v>
      </c>
      <c r="AD223" s="9">
        <v>1</v>
      </c>
      <c r="AE223" s="12" t="s">
        <v>366</v>
      </c>
      <c r="AF223" s="9" t="s">
        <v>589</v>
      </c>
      <c r="AJ223" s="9" t="s">
        <v>365</v>
      </c>
      <c r="AK223" s="9" t="s">
        <v>174</v>
      </c>
      <c r="AO223" s="9" t="str">
        <f t="shared" si="18"/>
        <v/>
      </c>
    </row>
    <row r="224" spans="1:41" ht="16" customHeight="1" x14ac:dyDescent="0.2">
      <c r="A224" s="9">
        <v>2503</v>
      </c>
      <c r="B224" s="9" t="s">
        <v>234</v>
      </c>
      <c r="C224" s="9" t="s">
        <v>371</v>
      </c>
      <c r="D224" s="9" t="s">
        <v>27</v>
      </c>
      <c r="E224" s="9" t="s">
        <v>356</v>
      </c>
      <c r="F224" s="9" t="str">
        <f>IF(ISBLANK(E224), "", Table2[[#This Row],[unique_id]])</f>
        <v>network_internet_download</v>
      </c>
      <c r="G224" s="9" t="s">
        <v>360</v>
      </c>
      <c r="H224" s="9" t="s">
        <v>371</v>
      </c>
      <c r="I224" s="9" t="s">
        <v>386</v>
      </c>
      <c r="L224" s="9" t="s">
        <v>136</v>
      </c>
      <c r="N224" s="9"/>
      <c r="O224" s="11"/>
      <c r="P224" s="11"/>
      <c r="Q224" s="11"/>
      <c r="R224" s="11"/>
      <c r="S224" s="11"/>
      <c r="T224" s="9" t="s">
        <v>31</v>
      </c>
      <c r="U224" s="9" t="s">
        <v>364</v>
      </c>
      <c r="W224" s="9" t="s">
        <v>385</v>
      </c>
      <c r="X224" s="9">
        <v>200</v>
      </c>
      <c r="Y224" s="11" t="s">
        <v>34</v>
      </c>
      <c r="Z224" s="9" t="s">
        <v>370</v>
      </c>
      <c r="AA224" s="9" t="str">
        <f t="shared" si="19"/>
        <v>haas/entity/sensor/internet/network_internet_download/config</v>
      </c>
      <c r="AB224" s="9" t="str">
        <f t="shared" si="17"/>
        <v>internet/network_internet_download</v>
      </c>
      <c r="AC224" s="17" t="s">
        <v>400</v>
      </c>
      <c r="AD224" s="9">
        <v>1</v>
      </c>
      <c r="AE224" s="12" t="s">
        <v>366</v>
      </c>
      <c r="AF224" s="9" t="s">
        <v>589</v>
      </c>
      <c r="AJ224" s="9" t="s">
        <v>365</v>
      </c>
      <c r="AK224" s="9" t="s">
        <v>174</v>
      </c>
      <c r="AO224" s="9" t="str">
        <f t="shared" si="18"/>
        <v/>
      </c>
    </row>
    <row r="225" spans="1:41" ht="16" customHeight="1" x14ac:dyDescent="0.2">
      <c r="A225" s="9">
        <v>2504</v>
      </c>
      <c r="B225" s="9" t="s">
        <v>234</v>
      </c>
      <c r="C225" s="9" t="s">
        <v>763</v>
      </c>
      <c r="D225" s="9" t="s">
        <v>505</v>
      </c>
      <c r="E225" s="9" t="s">
        <v>504</v>
      </c>
      <c r="F225" s="9" t="str">
        <f>IF(ISBLANK(E225), "", Table2[[#This Row],[unique_id]])</f>
        <v>column_break</v>
      </c>
      <c r="G225" s="9" t="s">
        <v>501</v>
      </c>
      <c r="H225" s="9" t="s">
        <v>371</v>
      </c>
      <c r="I225" s="9" t="s">
        <v>386</v>
      </c>
      <c r="L225" s="9" t="s">
        <v>502</v>
      </c>
      <c r="M225" s="9" t="s">
        <v>503</v>
      </c>
      <c r="N225" s="9"/>
      <c r="O225" s="11"/>
      <c r="P225" s="11"/>
      <c r="Q225" s="11"/>
      <c r="R225" s="11"/>
      <c r="S225" s="11"/>
      <c r="T225" s="9"/>
      <c r="Y225" s="11"/>
      <c r="AB225" s="9" t="str">
        <f t="shared" si="17"/>
        <v/>
      </c>
      <c r="AC225" s="17"/>
      <c r="AE225" s="12"/>
      <c r="AO225" s="9" t="str">
        <f t="shared" si="18"/>
        <v/>
      </c>
    </row>
    <row r="226" spans="1:41" ht="16" customHeight="1" x14ac:dyDescent="0.2">
      <c r="A226" s="9">
        <v>2510</v>
      </c>
      <c r="B226" s="9" t="s">
        <v>26</v>
      </c>
      <c r="C226" s="9" t="s">
        <v>374</v>
      </c>
      <c r="D226" s="9" t="s">
        <v>134</v>
      </c>
      <c r="E226" s="9" t="s">
        <v>372</v>
      </c>
      <c r="F226" s="9" t="str">
        <f>IF(ISBLANK(E226), "", Table2[[#This Row],[unique_id]])</f>
        <v>adaptive_lighting_default</v>
      </c>
      <c r="G226" s="9" t="s">
        <v>380</v>
      </c>
      <c r="H226" s="9" t="s">
        <v>389</v>
      </c>
      <c r="I226" s="9" t="s">
        <v>386</v>
      </c>
      <c r="L226" s="9" t="s">
        <v>326</v>
      </c>
      <c r="N226" s="9"/>
      <c r="O226" s="11"/>
      <c r="P226" s="11"/>
      <c r="Q226" s="11"/>
      <c r="R226" s="11"/>
      <c r="S226" s="11"/>
      <c r="T226" s="9"/>
      <c r="Y226" s="11"/>
      <c r="AA226" s="9" t="str">
        <f t="shared" ref="AA226:AA237" si="20">IF(ISBLANK(Z226),  "", _xlfn.CONCAT("haas/entity/sensor/", LOWER(C226), "/", E226, "/config"))</f>
        <v/>
      </c>
      <c r="AB226" s="9" t="str">
        <f t="shared" si="17"/>
        <v/>
      </c>
      <c r="AE226" s="9"/>
      <c r="AO226" s="9" t="str">
        <f t="shared" si="18"/>
        <v/>
      </c>
    </row>
    <row r="227" spans="1:41" ht="16" customHeight="1" x14ac:dyDescent="0.2">
      <c r="A227" s="9">
        <v>2511</v>
      </c>
      <c r="B227" s="9" t="s">
        <v>26</v>
      </c>
      <c r="C227" s="9" t="s">
        <v>374</v>
      </c>
      <c r="D227" s="9" t="s">
        <v>134</v>
      </c>
      <c r="E227" s="9" t="s">
        <v>373</v>
      </c>
      <c r="F227" s="9" t="str">
        <f>IF(ISBLANK(E227), "", Table2[[#This Row],[unique_id]])</f>
        <v>adaptive_lighting_sleep_mode_default</v>
      </c>
      <c r="G227" s="9" t="s">
        <v>377</v>
      </c>
      <c r="H227" s="9" t="s">
        <v>389</v>
      </c>
      <c r="I227" s="9" t="s">
        <v>386</v>
      </c>
      <c r="L227" s="9" t="s">
        <v>326</v>
      </c>
      <c r="N227" s="9"/>
      <c r="O227" s="11"/>
      <c r="P227" s="11"/>
      <c r="Q227" s="11"/>
      <c r="R227" s="11"/>
      <c r="S227" s="11"/>
      <c r="T227" s="9"/>
      <c r="Y227" s="11"/>
      <c r="AA227" s="9" t="str">
        <f t="shared" si="20"/>
        <v/>
      </c>
      <c r="AB227" s="9" t="str">
        <f t="shared" si="17"/>
        <v/>
      </c>
      <c r="AE227" s="9"/>
      <c r="AO227" s="9" t="str">
        <f t="shared" si="18"/>
        <v/>
      </c>
    </row>
    <row r="228" spans="1:41" ht="16" customHeight="1" x14ac:dyDescent="0.2">
      <c r="A228" s="9">
        <v>2512</v>
      </c>
      <c r="B228" s="9" t="s">
        <v>26</v>
      </c>
      <c r="C228" s="9" t="s">
        <v>374</v>
      </c>
      <c r="D228" s="9" t="s">
        <v>134</v>
      </c>
      <c r="E228" s="9" t="s">
        <v>375</v>
      </c>
      <c r="F228" s="9" t="str">
        <f>IF(ISBLANK(E228), "", Table2[[#This Row],[unique_id]])</f>
        <v>adaptive_lighting_adapt_color_default</v>
      </c>
      <c r="G228" s="9" t="s">
        <v>378</v>
      </c>
      <c r="H228" s="9" t="s">
        <v>389</v>
      </c>
      <c r="I228" s="9" t="s">
        <v>386</v>
      </c>
      <c r="N228" s="9"/>
      <c r="O228" s="11"/>
      <c r="P228" s="11"/>
      <c r="Q228" s="11"/>
      <c r="R228" s="11"/>
      <c r="S228" s="11"/>
      <c r="T228" s="9"/>
      <c r="Y228" s="11"/>
      <c r="AA228" s="9" t="str">
        <f t="shared" si="20"/>
        <v/>
      </c>
      <c r="AB228" s="9" t="str">
        <f t="shared" si="17"/>
        <v/>
      </c>
      <c r="AE228" s="9"/>
      <c r="AO228" s="9" t="str">
        <f t="shared" si="18"/>
        <v/>
      </c>
    </row>
    <row r="229" spans="1:41" ht="16" customHeight="1" x14ac:dyDescent="0.2">
      <c r="A229" s="9">
        <v>2513</v>
      </c>
      <c r="B229" s="9" t="s">
        <v>26</v>
      </c>
      <c r="C229" s="9" t="s">
        <v>374</v>
      </c>
      <c r="D229" s="9" t="s">
        <v>134</v>
      </c>
      <c r="E229" s="9" t="s">
        <v>376</v>
      </c>
      <c r="F229" s="9" t="str">
        <f>IF(ISBLANK(E229), "", Table2[[#This Row],[unique_id]])</f>
        <v>adaptive_lighting_adapt_brightness_default</v>
      </c>
      <c r="G229" s="9" t="s">
        <v>379</v>
      </c>
      <c r="H229" s="9" t="s">
        <v>389</v>
      </c>
      <c r="I229" s="9" t="s">
        <v>386</v>
      </c>
      <c r="N229" s="9"/>
      <c r="O229" s="11"/>
      <c r="P229" s="11"/>
      <c r="Q229" s="11"/>
      <c r="R229" s="11"/>
      <c r="S229" s="11"/>
      <c r="T229" s="9"/>
      <c r="Y229" s="11"/>
      <c r="AA229" s="9" t="str">
        <f t="shared" si="20"/>
        <v/>
      </c>
      <c r="AB229" s="9" t="str">
        <f t="shared" si="17"/>
        <v/>
      </c>
      <c r="AE229" s="9"/>
      <c r="AO229" s="9" t="str">
        <f t="shared" si="18"/>
        <v/>
      </c>
    </row>
    <row r="230" spans="1:41" ht="16" customHeight="1" x14ac:dyDescent="0.2">
      <c r="A230" s="9">
        <v>2514</v>
      </c>
      <c r="B230" s="9" t="s">
        <v>26</v>
      </c>
      <c r="C230" s="9" t="s">
        <v>374</v>
      </c>
      <c r="D230" s="9" t="s">
        <v>134</v>
      </c>
      <c r="E230" s="9" t="s">
        <v>390</v>
      </c>
      <c r="F230" s="9" t="str">
        <f>IF(ISBLANK(E230), "", Table2[[#This Row],[unique_id]])</f>
        <v>adaptive_lighting_bedroom</v>
      </c>
      <c r="G230" s="9" t="s">
        <v>380</v>
      </c>
      <c r="H230" s="9" t="s">
        <v>388</v>
      </c>
      <c r="I230" s="9" t="s">
        <v>386</v>
      </c>
      <c r="L230" s="9" t="s">
        <v>326</v>
      </c>
      <c r="N230" s="9"/>
      <c r="O230" s="11"/>
      <c r="P230" s="11"/>
      <c r="Q230" s="11"/>
      <c r="R230" s="11"/>
      <c r="S230" s="11"/>
      <c r="T230" s="9"/>
      <c r="Y230" s="11"/>
      <c r="AA230" s="9" t="str">
        <f t="shared" si="20"/>
        <v/>
      </c>
      <c r="AB230" s="9" t="str">
        <f t="shared" si="17"/>
        <v/>
      </c>
      <c r="AE230" s="9"/>
      <c r="AO230" s="9" t="str">
        <f t="shared" si="18"/>
        <v/>
      </c>
    </row>
    <row r="231" spans="1:41" ht="16" customHeight="1" x14ac:dyDescent="0.2">
      <c r="A231" s="9">
        <v>2515</v>
      </c>
      <c r="B231" s="9" t="s">
        <v>26</v>
      </c>
      <c r="C231" s="9" t="s">
        <v>374</v>
      </c>
      <c r="D231" s="9" t="s">
        <v>134</v>
      </c>
      <c r="E231" s="9" t="s">
        <v>391</v>
      </c>
      <c r="F231" s="9" t="str">
        <f>IF(ISBLANK(E231), "", Table2[[#This Row],[unique_id]])</f>
        <v>adaptive_lighting_sleep_mode_bedroom</v>
      </c>
      <c r="G231" s="9" t="s">
        <v>377</v>
      </c>
      <c r="H231" s="9" t="s">
        <v>388</v>
      </c>
      <c r="I231" s="9" t="s">
        <v>386</v>
      </c>
      <c r="L231" s="9" t="s">
        <v>326</v>
      </c>
      <c r="N231" s="9"/>
      <c r="O231" s="11"/>
      <c r="P231" s="11"/>
      <c r="Q231" s="11"/>
      <c r="R231" s="11"/>
      <c r="S231" s="11"/>
      <c r="T231" s="9"/>
      <c r="Y231" s="11"/>
      <c r="AA231" s="9" t="str">
        <f t="shared" si="20"/>
        <v/>
      </c>
      <c r="AB231" s="9" t="str">
        <f t="shared" si="17"/>
        <v/>
      </c>
      <c r="AE231" s="9"/>
      <c r="AO231" s="9" t="str">
        <f t="shared" si="18"/>
        <v/>
      </c>
    </row>
    <row r="232" spans="1:41" ht="16" customHeight="1" x14ac:dyDescent="0.2">
      <c r="A232" s="9">
        <v>2516</v>
      </c>
      <c r="B232" s="9" t="s">
        <v>26</v>
      </c>
      <c r="C232" s="9" t="s">
        <v>374</v>
      </c>
      <c r="D232" s="9" t="s">
        <v>134</v>
      </c>
      <c r="E232" s="9" t="s">
        <v>392</v>
      </c>
      <c r="F232" s="9" t="str">
        <f>IF(ISBLANK(E232), "", Table2[[#This Row],[unique_id]])</f>
        <v>adaptive_lighting_adapt_color_bedroom</v>
      </c>
      <c r="G232" s="9" t="s">
        <v>378</v>
      </c>
      <c r="H232" s="9" t="s">
        <v>388</v>
      </c>
      <c r="I232" s="9" t="s">
        <v>386</v>
      </c>
      <c r="N232" s="9"/>
      <c r="O232" s="11"/>
      <c r="P232" s="11"/>
      <c r="Q232" s="11"/>
      <c r="R232" s="11"/>
      <c r="S232" s="11"/>
      <c r="T232" s="9"/>
      <c r="Y232" s="11"/>
      <c r="AA232" s="9" t="str">
        <f t="shared" si="20"/>
        <v/>
      </c>
      <c r="AB232" s="9" t="str">
        <f t="shared" si="17"/>
        <v/>
      </c>
      <c r="AE232" s="9"/>
      <c r="AO232" s="9" t="str">
        <f t="shared" si="18"/>
        <v/>
      </c>
    </row>
    <row r="233" spans="1:41" ht="16" customHeight="1" x14ac:dyDescent="0.2">
      <c r="A233" s="9">
        <v>2517</v>
      </c>
      <c r="B233" s="9" t="s">
        <v>26</v>
      </c>
      <c r="C233" s="9" t="s">
        <v>374</v>
      </c>
      <c r="D233" s="9" t="s">
        <v>134</v>
      </c>
      <c r="E233" s="9" t="s">
        <v>393</v>
      </c>
      <c r="F233" s="9" t="str">
        <f>IF(ISBLANK(E233), "", Table2[[#This Row],[unique_id]])</f>
        <v>adaptive_lighting_adapt_brightness_bedroom</v>
      </c>
      <c r="G233" s="9" t="s">
        <v>379</v>
      </c>
      <c r="H233" s="9" t="s">
        <v>388</v>
      </c>
      <c r="I233" s="9" t="s">
        <v>386</v>
      </c>
      <c r="N233" s="9"/>
      <c r="O233" s="11"/>
      <c r="P233" s="11"/>
      <c r="Q233" s="11"/>
      <c r="R233" s="11"/>
      <c r="S233" s="11"/>
      <c r="T233" s="9"/>
      <c r="Y233" s="11"/>
      <c r="AA233" s="9" t="str">
        <f t="shared" si="20"/>
        <v/>
      </c>
      <c r="AB233" s="9" t="str">
        <f t="shared" si="17"/>
        <v/>
      </c>
      <c r="AE233" s="9"/>
      <c r="AO233" s="9" t="str">
        <f t="shared" si="18"/>
        <v/>
      </c>
    </row>
    <row r="234" spans="1:41" ht="16" customHeight="1" x14ac:dyDescent="0.2">
      <c r="A234" s="9">
        <v>2518</v>
      </c>
      <c r="B234" s="17" t="s">
        <v>26</v>
      </c>
      <c r="C234" s="17" t="s">
        <v>374</v>
      </c>
      <c r="D234" s="17" t="s">
        <v>134</v>
      </c>
      <c r="E234" s="17" t="s">
        <v>421</v>
      </c>
      <c r="F234" s="9" t="str">
        <f>IF(ISBLANK(E234), "", Table2[[#This Row],[unique_id]])</f>
        <v>adaptive_lighting_night_light</v>
      </c>
      <c r="G234" s="17" t="s">
        <v>380</v>
      </c>
      <c r="H234" s="17" t="s">
        <v>404</v>
      </c>
      <c r="I234" s="9" t="s">
        <v>386</v>
      </c>
      <c r="K234" s="17"/>
      <c r="L234" s="9" t="s">
        <v>326</v>
      </c>
      <c r="N234" s="9"/>
      <c r="O234" s="11"/>
      <c r="P234" s="11"/>
      <c r="Q234" s="11"/>
      <c r="R234" s="11"/>
      <c r="S234" s="11"/>
      <c r="T234" s="9"/>
      <c r="Y234" s="11"/>
      <c r="AA234" s="9" t="str">
        <f t="shared" si="20"/>
        <v/>
      </c>
      <c r="AB234" s="9" t="str">
        <f t="shared" si="17"/>
        <v/>
      </c>
      <c r="AE234" s="9"/>
      <c r="AO234" s="9" t="str">
        <f t="shared" si="18"/>
        <v/>
      </c>
    </row>
    <row r="235" spans="1:41" ht="16" customHeight="1" x14ac:dyDescent="0.2">
      <c r="A235" s="9">
        <v>2519</v>
      </c>
      <c r="B235" s="17" t="s">
        <v>26</v>
      </c>
      <c r="C235" s="17" t="s">
        <v>374</v>
      </c>
      <c r="D235" s="17" t="s">
        <v>134</v>
      </c>
      <c r="E235" s="17" t="s">
        <v>422</v>
      </c>
      <c r="F235" s="9" t="str">
        <f>IF(ISBLANK(E235), "", Table2[[#This Row],[unique_id]])</f>
        <v>adaptive_lighting_sleep_mode_night_light</v>
      </c>
      <c r="G235" s="17" t="s">
        <v>377</v>
      </c>
      <c r="H235" s="17" t="s">
        <v>404</v>
      </c>
      <c r="I235" s="9" t="s">
        <v>386</v>
      </c>
      <c r="K235" s="17"/>
      <c r="L235" s="9" t="s">
        <v>326</v>
      </c>
      <c r="N235" s="9"/>
      <c r="O235" s="11"/>
      <c r="P235" s="11"/>
      <c r="Q235" s="11"/>
      <c r="R235" s="11"/>
      <c r="S235" s="11"/>
      <c r="T235" s="9"/>
      <c r="Y235" s="11"/>
      <c r="AA235" s="9" t="str">
        <f t="shared" si="20"/>
        <v/>
      </c>
      <c r="AB235" s="9" t="str">
        <f t="shared" si="17"/>
        <v/>
      </c>
      <c r="AE235" s="9"/>
      <c r="AO235" s="9" t="str">
        <f t="shared" si="18"/>
        <v/>
      </c>
    </row>
    <row r="236" spans="1:41" ht="16" customHeight="1" x14ac:dyDescent="0.2">
      <c r="A236" s="9">
        <v>2520</v>
      </c>
      <c r="B236" s="17" t="s">
        <v>26</v>
      </c>
      <c r="C236" s="17" t="s">
        <v>374</v>
      </c>
      <c r="D236" s="17" t="s">
        <v>134</v>
      </c>
      <c r="E236" s="17" t="s">
        <v>423</v>
      </c>
      <c r="F236" s="9" t="str">
        <f>IF(ISBLANK(E236), "", Table2[[#This Row],[unique_id]])</f>
        <v>adaptive_lighting_adapt_color_night_light</v>
      </c>
      <c r="G236" s="17" t="s">
        <v>378</v>
      </c>
      <c r="H236" s="17" t="s">
        <v>404</v>
      </c>
      <c r="I236" s="9" t="s">
        <v>386</v>
      </c>
      <c r="K236" s="17"/>
      <c r="N236" s="9"/>
      <c r="O236" s="11"/>
      <c r="P236" s="11"/>
      <c r="Q236" s="11"/>
      <c r="R236" s="11"/>
      <c r="S236" s="11"/>
      <c r="T236" s="9"/>
      <c r="Y236" s="11"/>
      <c r="AA236" s="9" t="str">
        <f t="shared" si="20"/>
        <v/>
      </c>
      <c r="AB236" s="9" t="str">
        <f t="shared" si="17"/>
        <v/>
      </c>
      <c r="AE236" s="9"/>
      <c r="AI236" s="15"/>
      <c r="AO236" s="9" t="str">
        <f t="shared" si="18"/>
        <v/>
      </c>
    </row>
    <row r="237" spans="1:41" ht="16" customHeight="1" x14ac:dyDescent="0.2">
      <c r="A237" s="9">
        <v>2521</v>
      </c>
      <c r="B237" s="17" t="s">
        <v>26</v>
      </c>
      <c r="C237" s="17" t="s">
        <v>374</v>
      </c>
      <c r="D237" s="17" t="s">
        <v>134</v>
      </c>
      <c r="E237" s="17" t="s">
        <v>424</v>
      </c>
      <c r="F237" s="9" t="str">
        <f>IF(ISBLANK(E237), "", Table2[[#This Row],[unique_id]])</f>
        <v>adaptive_lighting_adapt_brightness_night_light</v>
      </c>
      <c r="G237" s="17" t="s">
        <v>379</v>
      </c>
      <c r="H237" s="17" t="s">
        <v>404</v>
      </c>
      <c r="I237" s="9" t="s">
        <v>386</v>
      </c>
      <c r="K237" s="17"/>
      <c r="N237" s="9"/>
      <c r="O237" s="11"/>
      <c r="P237" s="11"/>
      <c r="Q237" s="11"/>
      <c r="R237" s="11"/>
      <c r="S237" s="11"/>
      <c r="T237" s="9"/>
      <c r="Y237" s="11"/>
      <c r="AA237" s="9" t="str">
        <f t="shared" si="20"/>
        <v/>
      </c>
      <c r="AB237" s="9" t="str">
        <f t="shared" si="17"/>
        <v/>
      </c>
      <c r="AE237" s="9"/>
      <c r="AO237" s="9" t="str">
        <f t="shared" si="18"/>
        <v/>
      </c>
    </row>
    <row r="238" spans="1:41" ht="16" customHeight="1" x14ac:dyDescent="0.2">
      <c r="A238" s="9">
        <v>2522</v>
      </c>
      <c r="B238" s="9" t="s">
        <v>26</v>
      </c>
      <c r="C238" s="9" t="s">
        <v>763</v>
      </c>
      <c r="D238" s="9" t="s">
        <v>505</v>
      </c>
      <c r="E238" s="9" t="s">
        <v>504</v>
      </c>
      <c r="F238" s="9" t="str">
        <f>IF(ISBLANK(E238), "", Table2[[#This Row],[unique_id]])</f>
        <v>column_break</v>
      </c>
      <c r="G238" s="9" t="s">
        <v>501</v>
      </c>
      <c r="H238" s="17" t="s">
        <v>404</v>
      </c>
      <c r="I238" s="9" t="s">
        <v>386</v>
      </c>
      <c r="L238" s="9" t="s">
        <v>502</v>
      </c>
      <c r="M238" s="9" t="s">
        <v>503</v>
      </c>
      <c r="N238" s="9"/>
      <c r="O238" s="11"/>
      <c r="P238" s="11"/>
      <c r="Q238" s="11"/>
      <c r="R238" s="11"/>
      <c r="S238" s="11"/>
      <c r="T238" s="9"/>
      <c r="Y238" s="11"/>
      <c r="AB238" s="9" t="str">
        <f t="shared" si="17"/>
        <v/>
      </c>
      <c r="AI238" s="15"/>
      <c r="AO238" s="9" t="str">
        <f t="shared" si="18"/>
        <v/>
      </c>
    </row>
    <row r="239" spans="1:41" ht="16" customHeight="1" x14ac:dyDescent="0.2">
      <c r="A239" s="9">
        <v>2530</v>
      </c>
      <c r="B239" s="9" t="s">
        <v>26</v>
      </c>
      <c r="C239" s="9" t="s">
        <v>153</v>
      </c>
      <c r="D239" s="9" t="s">
        <v>426</v>
      </c>
      <c r="E239" t="s">
        <v>910</v>
      </c>
      <c r="F239" s="13" t="str">
        <f>IF(ISBLANK(E239), "", Table2[[#This Row],[unique_id]])</f>
        <v>lighting_reset_adaptive_lighting_ada_lamp</v>
      </c>
      <c r="G239" t="s">
        <v>210</v>
      </c>
      <c r="H239" s="9" t="s">
        <v>924</v>
      </c>
      <c r="I239" s="9" t="s">
        <v>386</v>
      </c>
      <c r="J239" s="9" t="s">
        <v>909</v>
      </c>
      <c r="L239" s="9" t="s">
        <v>326</v>
      </c>
      <c r="N239" s="9"/>
      <c r="O239" s="11"/>
      <c r="P239" s="11"/>
      <c r="Q239" s="11"/>
      <c r="R239" s="11"/>
      <c r="S239" s="11"/>
      <c r="T239" s="9"/>
      <c r="W239" s="9" t="s">
        <v>387</v>
      </c>
      <c r="Y239" s="11"/>
      <c r="AA239" s="9" t="str">
        <f t="shared" ref="AA239:AA252" si="21">IF(ISBLANK(Z239),  "", _xlfn.CONCAT("haas/entity/sensor/", LOWER(C239), "/", E239, "/config"))</f>
        <v/>
      </c>
      <c r="AB239" s="9" t="str">
        <f t="shared" si="17"/>
        <v/>
      </c>
      <c r="AE239" s="12"/>
      <c r="AI239" s="15"/>
      <c r="AK239" s="9" t="s">
        <v>130</v>
      </c>
      <c r="AO239" s="13" t="str">
        <f t="shared" si="18"/>
        <v/>
      </c>
    </row>
    <row r="240" spans="1:41" ht="16" customHeight="1" x14ac:dyDescent="0.2">
      <c r="A240" s="9">
        <v>2531</v>
      </c>
      <c r="B240" s="9" t="s">
        <v>26</v>
      </c>
      <c r="C240" s="9" t="s">
        <v>153</v>
      </c>
      <c r="D240" s="9" t="s">
        <v>426</v>
      </c>
      <c r="E240" t="s">
        <v>902</v>
      </c>
      <c r="F240" s="13" t="str">
        <f>IF(ISBLANK(E240), "", Table2[[#This Row],[unique_id]])</f>
        <v>lighting_reset_adaptive_lighting_edwin_lamp</v>
      </c>
      <c r="G240" t="s">
        <v>220</v>
      </c>
      <c r="H240" s="9" t="s">
        <v>924</v>
      </c>
      <c r="I240" s="9" t="s">
        <v>386</v>
      </c>
      <c r="J240" s="9" t="s">
        <v>909</v>
      </c>
      <c r="L240" s="9" t="s">
        <v>326</v>
      </c>
      <c r="N240" s="9"/>
      <c r="O240" s="11"/>
      <c r="P240" s="11"/>
      <c r="Q240" s="11"/>
      <c r="R240" s="11"/>
      <c r="S240" s="11"/>
      <c r="T240" s="9"/>
      <c r="W240" s="9" t="s">
        <v>387</v>
      </c>
      <c r="Y240" s="11"/>
      <c r="AA240" s="9" t="str">
        <f t="shared" si="21"/>
        <v/>
      </c>
      <c r="AB240" s="9" t="str">
        <f t="shared" si="17"/>
        <v/>
      </c>
      <c r="AI240" s="15"/>
      <c r="AK240" s="9" t="s">
        <v>127</v>
      </c>
      <c r="AO240" s="13" t="str">
        <f t="shared" si="18"/>
        <v/>
      </c>
    </row>
    <row r="241" spans="1:41" ht="16" customHeight="1" x14ac:dyDescent="0.2">
      <c r="A241" s="9">
        <v>2532</v>
      </c>
      <c r="B241" s="9" t="s">
        <v>26</v>
      </c>
      <c r="C241" s="9" t="s">
        <v>153</v>
      </c>
      <c r="D241" s="9" t="s">
        <v>426</v>
      </c>
      <c r="E241" t="s">
        <v>911</v>
      </c>
      <c r="F241" s="13" t="str">
        <f>IF(ISBLANK(E241), "", Table2[[#This Row],[unique_id]])</f>
        <v>lighting_reset_adaptive_lighting_edwin_night_light</v>
      </c>
      <c r="G241" t="s">
        <v>689</v>
      </c>
      <c r="H241" s="9" t="s">
        <v>924</v>
      </c>
      <c r="I241" s="9" t="s">
        <v>386</v>
      </c>
      <c r="J241" s="9" t="s">
        <v>922</v>
      </c>
      <c r="L241" s="9" t="s">
        <v>326</v>
      </c>
      <c r="N241" s="9"/>
      <c r="O241" s="11"/>
      <c r="P241" s="11"/>
      <c r="Q241" s="11"/>
      <c r="R241" s="11"/>
      <c r="S241" s="11"/>
      <c r="T241" s="9"/>
      <c r="W241" s="9" t="s">
        <v>387</v>
      </c>
      <c r="Y241" s="11"/>
      <c r="AA241" s="9" t="str">
        <f t="shared" si="21"/>
        <v/>
      </c>
      <c r="AB241" s="9" t="str">
        <f t="shared" si="17"/>
        <v/>
      </c>
      <c r="AK241" s="9" t="s">
        <v>127</v>
      </c>
      <c r="AO241" s="13" t="str">
        <f t="shared" si="18"/>
        <v/>
      </c>
    </row>
    <row r="242" spans="1:41" ht="16" customHeight="1" x14ac:dyDescent="0.2">
      <c r="A242" s="9">
        <v>2533</v>
      </c>
      <c r="B242" s="9" t="s">
        <v>26</v>
      </c>
      <c r="C242" s="9" t="s">
        <v>153</v>
      </c>
      <c r="D242" s="9" t="s">
        <v>426</v>
      </c>
      <c r="E242" t="s">
        <v>912</v>
      </c>
      <c r="F242" s="13" t="str">
        <f>IF(ISBLANK(E242), "", Table2[[#This Row],[unique_id]])</f>
        <v>lighting_reset_adaptive_lighting_hallway_main</v>
      </c>
      <c r="G242" t="s">
        <v>215</v>
      </c>
      <c r="H242" s="9" t="s">
        <v>924</v>
      </c>
      <c r="I242" s="9" t="s">
        <v>386</v>
      </c>
      <c r="J242" s="9" t="s">
        <v>386</v>
      </c>
      <c r="L242" s="9" t="s">
        <v>326</v>
      </c>
      <c r="N242" s="9"/>
      <c r="O242" s="11"/>
      <c r="P242" s="11"/>
      <c r="Q242" s="11"/>
      <c r="R242" s="11"/>
      <c r="S242" s="11"/>
      <c r="T242" s="9"/>
      <c r="W242" s="9" t="s">
        <v>387</v>
      </c>
      <c r="Y242" s="11"/>
      <c r="AA242" s="9" t="str">
        <f t="shared" si="21"/>
        <v/>
      </c>
      <c r="AB242" s="9" t="str">
        <f t="shared" si="17"/>
        <v/>
      </c>
      <c r="AK242" s="9" t="s">
        <v>652</v>
      </c>
      <c r="AO242" s="13" t="str">
        <f t="shared" si="18"/>
        <v/>
      </c>
    </row>
    <row r="243" spans="1:41" ht="16" customHeight="1" x14ac:dyDescent="0.2">
      <c r="A243" s="9">
        <v>2534</v>
      </c>
      <c r="B243" s="9" t="s">
        <v>26</v>
      </c>
      <c r="C243" s="9" t="s">
        <v>153</v>
      </c>
      <c r="D243" s="9" t="s">
        <v>426</v>
      </c>
      <c r="E243" t="s">
        <v>913</v>
      </c>
      <c r="F243" s="13" t="str">
        <f>IF(ISBLANK(E243), "", Table2[[#This Row],[unique_id]])</f>
        <v>lighting_reset_adaptive_lighting_dining_main</v>
      </c>
      <c r="G243" t="s">
        <v>138</v>
      </c>
      <c r="H243" s="9" t="s">
        <v>924</v>
      </c>
      <c r="I243" s="9" t="s">
        <v>386</v>
      </c>
      <c r="J243" s="9" t="s">
        <v>934</v>
      </c>
      <c r="L243" s="9" t="s">
        <v>326</v>
      </c>
      <c r="N243" s="9"/>
      <c r="O243" s="11"/>
      <c r="P243" s="11"/>
      <c r="Q243" s="11"/>
      <c r="R243" s="11"/>
      <c r="S243" s="11"/>
      <c r="T243" s="9"/>
      <c r="W243" s="9" t="s">
        <v>387</v>
      </c>
      <c r="Y243" s="11"/>
      <c r="AA243" s="9" t="str">
        <f t="shared" si="21"/>
        <v/>
      </c>
      <c r="AB243" s="9" t="str">
        <f t="shared" si="17"/>
        <v/>
      </c>
      <c r="AK243" s="9" t="s">
        <v>208</v>
      </c>
      <c r="AO243" s="13" t="str">
        <f t="shared" si="18"/>
        <v/>
      </c>
    </row>
    <row r="244" spans="1:41" ht="16" customHeight="1" x14ac:dyDescent="0.2">
      <c r="A244" s="9">
        <v>2535</v>
      </c>
      <c r="B244" s="9" t="s">
        <v>26</v>
      </c>
      <c r="C244" s="9" t="s">
        <v>153</v>
      </c>
      <c r="D244" s="9" t="s">
        <v>426</v>
      </c>
      <c r="E244" t="s">
        <v>914</v>
      </c>
      <c r="F244" s="13" t="str">
        <f>IF(ISBLANK(E244), "", Table2[[#This Row],[unique_id]])</f>
        <v>lighting_reset_adaptive_lighting_lounge_main</v>
      </c>
      <c r="G244" t="s">
        <v>222</v>
      </c>
      <c r="H244" s="9" t="s">
        <v>924</v>
      </c>
      <c r="I244" s="9" t="s">
        <v>386</v>
      </c>
      <c r="J244" s="9" t="s">
        <v>934</v>
      </c>
      <c r="L244" s="9" t="s">
        <v>326</v>
      </c>
      <c r="N244" s="9"/>
      <c r="O244" s="11"/>
      <c r="P244" s="11"/>
      <c r="Q244" s="11"/>
      <c r="R244" s="11"/>
      <c r="S244" s="11"/>
      <c r="T244" s="9"/>
      <c r="W244" s="9" t="s">
        <v>387</v>
      </c>
      <c r="Y244" s="11"/>
      <c r="AA244" s="9" t="str">
        <f t="shared" si="21"/>
        <v/>
      </c>
      <c r="AB244" s="9" t="str">
        <f t="shared" si="17"/>
        <v/>
      </c>
      <c r="AK244" s="9" t="s">
        <v>209</v>
      </c>
      <c r="AO244" s="13" t="str">
        <f t="shared" si="18"/>
        <v/>
      </c>
    </row>
    <row r="245" spans="1:41" ht="16" customHeight="1" x14ac:dyDescent="0.2">
      <c r="A245" s="9">
        <v>2536</v>
      </c>
      <c r="B245" s="9" t="s">
        <v>26</v>
      </c>
      <c r="C245" s="9" t="s">
        <v>153</v>
      </c>
      <c r="D245" s="9" t="s">
        <v>426</v>
      </c>
      <c r="E245" t="s">
        <v>915</v>
      </c>
      <c r="F245" s="13" t="str">
        <f>IF(ISBLANK(E245), "", Table2[[#This Row],[unique_id]])</f>
        <v>lighting_reset_adaptive_lighting_parents_main</v>
      </c>
      <c r="G245" t="s">
        <v>211</v>
      </c>
      <c r="H245" s="9" t="s">
        <v>924</v>
      </c>
      <c r="I245" s="9" t="s">
        <v>386</v>
      </c>
      <c r="J245" s="9" t="s">
        <v>934</v>
      </c>
      <c r="L245" s="9" t="s">
        <v>326</v>
      </c>
      <c r="N245" s="9"/>
      <c r="O245" s="11"/>
      <c r="P245" s="11"/>
      <c r="Q245" s="11"/>
      <c r="R245" s="11"/>
      <c r="S245" s="11"/>
      <c r="T245" s="9"/>
      <c r="W245" s="9" t="s">
        <v>387</v>
      </c>
      <c r="Y245" s="11"/>
      <c r="AA245" s="9" t="str">
        <f t="shared" si="21"/>
        <v/>
      </c>
      <c r="AB245" s="9" t="str">
        <f t="shared" si="17"/>
        <v/>
      </c>
      <c r="AK245" s="9" t="s">
        <v>207</v>
      </c>
      <c r="AO245" s="13" t="str">
        <f t="shared" si="18"/>
        <v/>
      </c>
    </row>
    <row r="246" spans="1:41" ht="16" customHeight="1" x14ac:dyDescent="0.2">
      <c r="A246" s="9">
        <v>2537</v>
      </c>
      <c r="B246" s="9" t="s">
        <v>26</v>
      </c>
      <c r="C246" s="9" t="s">
        <v>153</v>
      </c>
      <c r="D246" s="9" t="s">
        <v>426</v>
      </c>
      <c r="E246" t="s">
        <v>916</v>
      </c>
      <c r="F246" s="13" t="str">
        <f>IF(ISBLANK(E246), "", Table2[[#This Row],[unique_id]])</f>
        <v>lighting_reset_adaptive_lighting_kitchen_main</v>
      </c>
      <c r="G246" t="s">
        <v>217</v>
      </c>
      <c r="H246" s="9" t="s">
        <v>924</v>
      </c>
      <c r="I246" s="9" t="s">
        <v>386</v>
      </c>
      <c r="J246" s="9" t="s">
        <v>934</v>
      </c>
      <c r="L246" s="9" t="s">
        <v>326</v>
      </c>
      <c r="N246" s="9"/>
      <c r="O246" s="11"/>
      <c r="P246" s="11"/>
      <c r="Q246" s="11"/>
      <c r="R246" s="11"/>
      <c r="S246" s="11"/>
      <c r="T246" s="9"/>
      <c r="W246" s="9" t="s">
        <v>387</v>
      </c>
      <c r="Y246" s="11"/>
      <c r="AA246" s="9" t="str">
        <f t="shared" si="21"/>
        <v/>
      </c>
      <c r="AB246" s="9" t="str">
        <f t="shared" si="17"/>
        <v/>
      </c>
      <c r="AI246" s="15"/>
      <c r="AK246" s="9" t="s">
        <v>221</v>
      </c>
      <c r="AO246" s="13" t="str">
        <f t="shared" si="18"/>
        <v/>
      </c>
    </row>
    <row r="247" spans="1:41" ht="16" customHeight="1" x14ac:dyDescent="0.2">
      <c r="A247" s="9">
        <v>2538</v>
      </c>
      <c r="B247" s="9" t="s">
        <v>26</v>
      </c>
      <c r="C247" s="9" t="s">
        <v>153</v>
      </c>
      <c r="D247" s="9" t="s">
        <v>426</v>
      </c>
      <c r="E247" t="s">
        <v>917</v>
      </c>
      <c r="F247" s="13" t="str">
        <f>IF(ISBLANK(E247), "", Table2[[#This Row],[unique_id]])</f>
        <v>lighting_reset_adaptive_lighting_laundry_main</v>
      </c>
      <c r="G247" t="s">
        <v>219</v>
      </c>
      <c r="H247" s="9" t="s">
        <v>924</v>
      </c>
      <c r="I247" s="9" t="s">
        <v>386</v>
      </c>
      <c r="J247" s="9" t="s">
        <v>934</v>
      </c>
      <c r="L247" s="9" t="s">
        <v>326</v>
      </c>
      <c r="N247" s="9"/>
      <c r="O247" s="11"/>
      <c r="P247" s="11"/>
      <c r="Q247" s="11"/>
      <c r="R247" s="11"/>
      <c r="S247" s="11"/>
      <c r="T247" s="9"/>
      <c r="W247" s="9" t="s">
        <v>387</v>
      </c>
      <c r="Y247" s="11"/>
      <c r="AA247" s="9" t="str">
        <f t="shared" si="21"/>
        <v/>
      </c>
      <c r="AB247" s="9" t="str">
        <f t="shared" si="17"/>
        <v/>
      </c>
      <c r="AK247" s="9" t="s">
        <v>229</v>
      </c>
      <c r="AO247" s="13" t="str">
        <f t="shared" si="18"/>
        <v/>
      </c>
    </row>
    <row r="248" spans="1:41" ht="16" customHeight="1" x14ac:dyDescent="0.2">
      <c r="A248" s="9">
        <v>2539</v>
      </c>
      <c r="B248" s="9" t="s">
        <v>26</v>
      </c>
      <c r="C248" s="9" t="s">
        <v>153</v>
      </c>
      <c r="D248" s="9" t="s">
        <v>426</v>
      </c>
      <c r="E248" t="s">
        <v>918</v>
      </c>
      <c r="F248" s="13" t="str">
        <f>IF(ISBLANK(E248), "", Table2[[#This Row],[unique_id]])</f>
        <v>lighting_reset_adaptive_lighting_pantry_main</v>
      </c>
      <c r="G248" t="s">
        <v>218</v>
      </c>
      <c r="H248" s="9" t="s">
        <v>924</v>
      </c>
      <c r="I248" s="9" t="s">
        <v>386</v>
      </c>
      <c r="J248" s="9" t="s">
        <v>934</v>
      </c>
      <c r="L248" s="9" t="s">
        <v>326</v>
      </c>
      <c r="N248" s="9"/>
      <c r="O248" s="11"/>
      <c r="P248" s="11"/>
      <c r="Q248" s="11"/>
      <c r="R248" s="11"/>
      <c r="S248" s="11"/>
      <c r="T248" s="9"/>
      <c r="W248" s="9" t="s">
        <v>387</v>
      </c>
      <c r="Y248" s="11"/>
      <c r="AA248" s="9" t="str">
        <f t="shared" si="21"/>
        <v/>
      </c>
      <c r="AB248" s="9" t="str">
        <f t="shared" si="17"/>
        <v/>
      </c>
      <c r="AK248" s="9" t="s">
        <v>227</v>
      </c>
      <c r="AO248" s="13" t="str">
        <f t="shared" si="18"/>
        <v/>
      </c>
    </row>
    <row r="249" spans="1:41" ht="16" customHeight="1" x14ac:dyDescent="0.2">
      <c r="A249" s="9">
        <v>2540</v>
      </c>
      <c r="B249" s="9" t="s">
        <v>26</v>
      </c>
      <c r="C249" s="9" t="s">
        <v>153</v>
      </c>
      <c r="D249" s="9" t="s">
        <v>426</v>
      </c>
      <c r="E249" t="s">
        <v>939</v>
      </c>
      <c r="F249" s="13" t="str">
        <f>IF(ISBLANK(E249), "", Table2[[#This Row],[unique_id]])</f>
        <v>lighting_reset_adaptive_lighting_office_main</v>
      </c>
      <c r="G249" t="s">
        <v>214</v>
      </c>
      <c r="H249" s="9" t="s">
        <v>924</v>
      </c>
      <c r="I249" s="9" t="s">
        <v>386</v>
      </c>
      <c r="J249" s="9" t="s">
        <v>934</v>
      </c>
      <c r="L249" s="9" t="s">
        <v>326</v>
      </c>
      <c r="N249" s="9"/>
      <c r="O249" s="11"/>
      <c r="P249" s="11"/>
      <c r="Q249" s="11"/>
      <c r="R249" s="11"/>
      <c r="S249" s="11"/>
      <c r="T249" s="9"/>
      <c r="W249" s="9" t="s">
        <v>387</v>
      </c>
      <c r="Y249" s="11"/>
      <c r="AA249" s="9" t="str">
        <f t="shared" si="21"/>
        <v/>
      </c>
      <c r="AB249" s="9" t="str">
        <f t="shared" si="17"/>
        <v/>
      </c>
      <c r="AK249" s="9" t="s">
        <v>228</v>
      </c>
      <c r="AO249" s="13" t="str">
        <f t="shared" si="18"/>
        <v/>
      </c>
    </row>
    <row r="250" spans="1:41" ht="16" customHeight="1" x14ac:dyDescent="0.2">
      <c r="A250" s="9">
        <v>2541</v>
      </c>
      <c r="B250" s="9" t="s">
        <v>26</v>
      </c>
      <c r="C250" s="9" t="s">
        <v>153</v>
      </c>
      <c r="D250" s="9" t="s">
        <v>426</v>
      </c>
      <c r="E250" t="s">
        <v>919</v>
      </c>
      <c r="F250" s="13" t="str">
        <f>IF(ISBLANK(E250), "", Table2[[#This Row],[unique_id]])</f>
        <v>lighting_reset_adaptive_lighting_bathroom_main</v>
      </c>
      <c r="G250" t="s">
        <v>213</v>
      </c>
      <c r="H250" s="9" t="s">
        <v>924</v>
      </c>
      <c r="I250" s="9" t="s">
        <v>386</v>
      </c>
      <c r="J250" s="9" t="s">
        <v>934</v>
      </c>
      <c r="L250" s="9" t="s">
        <v>326</v>
      </c>
      <c r="N250" s="9"/>
      <c r="O250" s="11"/>
      <c r="P250" s="11"/>
      <c r="Q250" s="11"/>
      <c r="R250" s="11"/>
      <c r="S250" s="11"/>
      <c r="T250" s="9"/>
      <c r="W250" s="9" t="s">
        <v>387</v>
      </c>
      <c r="Y250" s="11"/>
      <c r="AA250" s="9" t="str">
        <f t="shared" si="21"/>
        <v/>
      </c>
      <c r="AB250" s="9" t="str">
        <f t="shared" si="17"/>
        <v/>
      </c>
      <c r="AK250" s="9" t="s">
        <v>547</v>
      </c>
      <c r="AO250" s="13" t="str">
        <f t="shared" si="18"/>
        <v/>
      </c>
    </row>
    <row r="251" spans="1:41" ht="16" customHeight="1" x14ac:dyDescent="0.2">
      <c r="A251" s="9">
        <v>2542</v>
      </c>
      <c r="B251" s="9" t="s">
        <v>26</v>
      </c>
      <c r="C251" s="9" t="s">
        <v>153</v>
      </c>
      <c r="D251" s="9" t="s">
        <v>426</v>
      </c>
      <c r="E251" t="s">
        <v>920</v>
      </c>
      <c r="F251" s="13" t="str">
        <f>IF(ISBLANK(E251), "", Table2[[#This Row],[unique_id]])</f>
        <v>lighting_reset_adaptive_lighting_ensuite_main</v>
      </c>
      <c r="G251" t="s">
        <v>212</v>
      </c>
      <c r="H251" s="9" t="s">
        <v>924</v>
      </c>
      <c r="I251" s="9" t="s">
        <v>386</v>
      </c>
      <c r="J251" s="9" t="s">
        <v>934</v>
      </c>
      <c r="L251" s="9" t="s">
        <v>326</v>
      </c>
      <c r="N251" s="9"/>
      <c r="O251" s="11"/>
      <c r="P251" s="11"/>
      <c r="Q251" s="11"/>
      <c r="R251" s="11"/>
      <c r="S251" s="11"/>
      <c r="T251" s="9"/>
      <c r="W251" s="9" t="s">
        <v>387</v>
      </c>
      <c r="Y251" s="11"/>
      <c r="AA251" s="9" t="str">
        <f t="shared" si="21"/>
        <v/>
      </c>
      <c r="AB251" s="9" t="str">
        <f t="shared" si="17"/>
        <v/>
      </c>
      <c r="AI251" s="15"/>
      <c r="AK251" s="9" t="s">
        <v>627</v>
      </c>
      <c r="AO251" s="13" t="str">
        <f t="shared" si="18"/>
        <v/>
      </c>
    </row>
    <row r="252" spans="1:41" ht="16" customHeight="1" x14ac:dyDescent="0.2">
      <c r="A252" s="9">
        <v>2543</v>
      </c>
      <c r="B252" s="9" t="s">
        <v>26</v>
      </c>
      <c r="C252" s="9" t="s">
        <v>153</v>
      </c>
      <c r="D252" s="9" t="s">
        <v>426</v>
      </c>
      <c r="E252" t="s">
        <v>921</v>
      </c>
      <c r="F252" s="13" t="str">
        <f>IF(ISBLANK(E252), "", Table2[[#This Row],[unique_id]])</f>
        <v>lighting_reset_adaptive_lighting_wardrobe_main</v>
      </c>
      <c r="G252" t="s">
        <v>216</v>
      </c>
      <c r="H252" s="9" t="s">
        <v>924</v>
      </c>
      <c r="I252" s="9" t="s">
        <v>386</v>
      </c>
      <c r="J252" s="9" t="s">
        <v>934</v>
      </c>
      <c r="L252" s="9" t="s">
        <v>326</v>
      </c>
      <c r="N252" s="9"/>
      <c r="O252" s="11"/>
      <c r="P252" s="11"/>
      <c r="Q252" s="11"/>
      <c r="R252" s="11"/>
      <c r="S252" s="11"/>
      <c r="T252" s="9"/>
      <c r="W252" s="9" t="s">
        <v>387</v>
      </c>
      <c r="Y252" s="11"/>
      <c r="AA252" s="9" t="str">
        <f t="shared" si="21"/>
        <v/>
      </c>
      <c r="AB252" s="9" t="str">
        <f t="shared" si="17"/>
        <v/>
      </c>
      <c r="AK252" s="9" t="s">
        <v>862</v>
      </c>
      <c r="AO252" s="13" t="str">
        <f t="shared" si="18"/>
        <v/>
      </c>
    </row>
    <row r="253" spans="1:41" ht="16" customHeight="1" x14ac:dyDescent="0.2">
      <c r="A253" s="9">
        <v>2544</v>
      </c>
      <c r="B253" s="9" t="s">
        <v>26</v>
      </c>
      <c r="C253" s="9" t="s">
        <v>763</v>
      </c>
      <c r="D253" s="9" t="s">
        <v>505</v>
      </c>
      <c r="E253" s="9" t="s">
        <v>504</v>
      </c>
      <c r="F253" s="9" t="str">
        <f>IF(ISBLANK(E253), "", Table2[[#This Row],[unique_id]])</f>
        <v>column_break</v>
      </c>
      <c r="G253" s="9" t="s">
        <v>501</v>
      </c>
      <c r="H253" s="9" t="s">
        <v>924</v>
      </c>
      <c r="I253" s="9" t="s">
        <v>386</v>
      </c>
      <c r="L253" s="9" t="s">
        <v>502</v>
      </c>
      <c r="M253" s="9" t="s">
        <v>503</v>
      </c>
      <c r="N253" s="9"/>
      <c r="O253" s="11"/>
      <c r="P253" s="11"/>
      <c r="Q253" s="11"/>
      <c r="R253" s="11"/>
      <c r="S253" s="11"/>
      <c r="T253" s="9"/>
      <c r="Y253" s="11"/>
      <c r="AB253" s="9" t="str">
        <f t="shared" si="17"/>
        <v/>
      </c>
      <c r="AO253" s="9" t="str">
        <f t="shared" si="18"/>
        <v/>
      </c>
    </row>
    <row r="254" spans="1:41" ht="16" customHeight="1" x14ac:dyDescent="0.2">
      <c r="A254" s="9">
        <v>2550</v>
      </c>
      <c r="B254" s="9" t="s">
        <v>26</v>
      </c>
      <c r="C254" s="9" t="s">
        <v>259</v>
      </c>
      <c r="D254" s="9" t="s">
        <v>134</v>
      </c>
      <c r="E254" s="9" t="s">
        <v>189</v>
      </c>
      <c r="F254" s="9" t="str">
        <f>IF(ISBLANK(E254), "", Table2[[#This Row],[unique_id]])</f>
        <v>lounge_tv</v>
      </c>
      <c r="G254" s="9" t="s">
        <v>190</v>
      </c>
      <c r="H254" s="9" t="s">
        <v>904</v>
      </c>
      <c r="I254" s="9" t="s">
        <v>386</v>
      </c>
      <c r="L254" s="9" t="s">
        <v>326</v>
      </c>
      <c r="N254" s="9"/>
      <c r="O254" s="11"/>
      <c r="P254" s="11"/>
      <c r="Q254" s="11"/>
      <c r="R254" s="11"/>
      <c r="S254" s="11"/>
      <c r="T254" s="9"/>
      <c r="W254" s="9" t="s">
        <v>318</v>
      </c>
      <c r="Y254" s="11"/>
      <c r="AA254" s="9" t="str">
        <f t="shared" ref="AA254:AA268" si="22">IF(ISBLANK(Z254),  "", _xlfn.CONCAT("haas/entity/sensor/", LOWER(C254), "/", E254, "/config"))</f>
        <v/>
      </c>
      <c r="AB254" s="9" t="str">
        <f t="shared" si="17"/>
        <v/>
      </c>
      <c r="AF254" s="9" t="str">
        <f>IF(OR(ISBLANK(AM254), ISBLANK(AN254)), "", LOWER(_xlfn.CONCAT(Table2[[#This Row],[device_manufacturer]], "-",Table2[[#This Row],[device_suggested_area]], "-", Table2[[#This Row],[device_identifiers]])))</f>
        <v>tplink-lounge-tv</v>
      </c>
      <c r="AG254" s="11" t="s">
        <v>551</v>
      </c>
      <c r="AH254" s="9" t="s">
        <v>558</v>
      </c>
      <c r="AI254" s="9" t="s">
        <v>548</v>
      </c>
      <c r="AJ254" s="9" t="str">
        <f>IF(OR(ISBLANK(AM254), ISBLANK(AN254)), "", Table2[[#This Row],[device_via_device]])</f>
        <v>TPLink</v>
      </c>
      <c r="AK254" s="9" t="s">
        <v>209</v>
      </c>
      <c r="AL254" s="9" t="s">
        <v>688</v>
      </c>
      <c r="AM254" s="9" t="s">
        <v>537</v>
      </c>
      <c r="AN254" s="9" t="s">
        <v>680</v>
      </c>
      <c r="AO254" s="9" t="str">
        <f t="shared" si="18"/>
        <v>[["mac", "ac:84:c6:54:a3:a2"], ["ip", "10.0.6.80"]]</v>
      </c>
    </row>
    <row r="255" spans="1:41" ht="16" customHeight="1" x14ac:dyDescent="0.2">
      <c r="A255" s="9">
        <v>2551</v>
      </c>
      <c r="B255" s="9" t="s">
        <v>26</v>
      </c>
      <c r="C255" s="9" t="s">
        <v>259</v>
      </c>
      <c r="D255" s="9" t="s">
        <v>134</v>
      </c>
      <c r="E255" s="9" t="s">
        <v>311</v>
      </c>
      <c r="F255" s="9" t="str">
        <f>IF(ISBLANK(E255), "", Table2[[#This Row],[unique_id]])</f>
        <v>various_adhoc_outlet</v>
      </c>
      <c r="G255" s="9" t="s">
        <v>253</v>
      </c>
      <c r="H255" s="9" t="s">
        <v>904</v>
      </c>
      <c r="I255" s="9" t="s">
        <v>386</v>
      </c>
      <c r="L255" s="9" t="s">
        <v>326</v>
      </c>
      <c r="N255" s="9"/>
      <c r="O255" s="11"/>
      <c r="P255" s="11"/>
      <c r="Q255" s="11"/>
      <c r="R255" s="11"/>
      <c r="S255" s="11"/>
      <c r="T255" s="9"/>
      <c r="W255" s="9" t="s">
        <v>320</v>
      </c>
      <c r="Y255" s="11"/>
      <c r="AA255" s="9" t="str">
        <f t="shared" si="22"/>
        <v/>
      </c>
      <c r="AB255" s="9" t="str">
        <f t="shared" si="17"/>
        <v/>
      </c>
      <c r="AF255" s="9" t="str">
        <f>IF(OR(ISBLANK(AM255), ISBLANK(AN255)), "", LOWER(_xlfn.CONCAT(Table2[[#This Row],[device_manufacturer]], "-",Table2[[#This Row],[device_suggested_area]], "-", Table2[[#This Row],[device_identifiers]])))</f>
        <v>tplink-various-adhoc-outlet</v>
      </c>
      <c r="AG255" s="11" t="s">
        <v>550</v>
      </c>
      <c r="AH255" s="9" t="s">
        <v>583</v>
      </c>
      <c r="AI255" s="17" t="s">
        <v>549</v>
      </c>
      <c r="AJ255" s="9" t="str">
        <f>IF(OR(ISBLANK(AM255), ISBLANK(AN255)), "", Table2[[#This Row],[device_via_device]])</f>
        <v>TPLink</v>
      </c>
      <c r="AK255" s="9" t="s">
        <v>544</v>
      </c>
      <c r="AL255" s="9" t="s">
        <v>688</v>
      </c>
      <c r="AM255" s="9" t="s">
        <v>527</v>
      </c>
      <c r="AN255" s="9" t="s">
        <v>670</v>
      </c>
      <c r="AO255" s="9" t="str">
        <f t="shared" si="18"/>
        <v>[["mac", "10:27:f5:31:f2:2b"], ["ip", "10.0.6.70"]]</v>
      </c>
    </row>
    <row r="256" spans="1:41" ht="16" customHeight="1" x14ac:dyDescent="0.2">
      <c r="A256" s="9">
        <v>2552</v>
      </c>
      <c r="B256" s="9" t="s">
        <v>26</v>
      </c>
      <c r="C256" s="9" t="s">
        <v>259</v>
      </c>
      <c r="D256" s="9" t="s">
        <v>134</v>
      </c>
      <c r="E256" s="9" t="s">
        <v>305</v>
      </c>
      <c r="F256" s="9" t="str">
        <f>IF(ISBLANK(E256), "", Table2[[#This Row],[unique_id]])</f>
        <v>study_outlet</v>
      </c>
      <c r="G256" s="9" t="s">
        <v>247</v>
      </c>
      <c r="H256" s="9" t="s">
        <v>904</v>
      </c>
      <c r="I256" s="9" t="s">
        <v>386</v>
      </c>
      <c r="L256" s="9" t="s">
        <v>326</v>
      </c>
      <c r="N256" s="9"/>
      <c r="O256" s="11"/>
      <c r="P256" s="11"/>
      <c r="Q256" s="11"/>
      <c r="R256" s="11"/>
      <c r="S256" s="11"/>
      <c r="T256" s="9"/>
      <c r="W256" s="9" t="s">
        <v>320</v>
      </c>
      <c r="Y256" s="11"/>
      <c r="AA256" s="9" t="str">
        <f t="shared" si="22"/>
        <v/>
      </c>
      <c r="AB256" s="9" t="str">
        <f t="shared" si="17"/>
        <v/>
      </c>
      <c r="AF256" s="9" t="str">
        <f>IF(OR(ISBLANK(AM256), ISBLANK(AN256)), "", LOWER(_xlfn.CONCAT(Table2[[#This Row],[device_manufacturer]], "-",Table2[[#This Row],[device_suggested_area]], "-", Table2[[#This Row],[device_identifiers]])))</f>
        <v>tplink-study-outlet</v>
      </c>
      <c r="AG256" s="11" t="s">
        <v>550</v>
      </c>
      <c r="AH256" s="9" t="s">
        <v>560</v>
      </c>
      <c r="AI256" s="17" t="s">
        <v>549</v>
      </c>
      <c r="AJ256" s="9" t="str">
        <f>IF(OR(ISBLANK(AM256), ISBLANK(AN256)), "", Table2[[#This Row],[device_via_device]])</f>
        <v>TPLink</v>
      </c>
      <c r="AK256" s="9" t="s">
        <v>545</v>
      </c>
      <c r="AL256" s="9" t="s">
        <v>688</v>
      </c>
      <c r="AM256" s="9" t="s">
        <v>539</v>
      </c>
      <c r="AN256" s="9" t="s">
        <v>682</v>
      </c>
      <c r="AO256" s="9" t="str">
        <f t="shared" si="18"/>
        <v>[["mac", "60:a4:b7:1f:72:0a"], ["ip", "10.0.6.82"]]</v>
      </c>
    </row>
    <row r="257" spans="1:41" ht="16" customHeight="1" x14ac:dyDescent="0.2">
      <c r="A257" s="9">
        <v>2553</v>
      </c>
      <c r="B257" s="9" t="s">
        <v>26</v>
      </c>
      <c r="C257" s="9" t="s">
        <v>259</v>
      </c>
      <c r="D257" s="9" t="s">
        <v>134</v>
      </c>
      <c r="E257" s="9" t="s">
        <v>306</v>
      </c>
      <c r="F257" s="9" t="str">
        <f>IF(ISBLANK(E257), "", Table2[[#This Row],[unique_id]])</f>
        <v>office_outlet</v>
      </c>
      <c r="G257" s="9" t="s">
        <v>246</v>
      </c>
      <c r="H257" s="9" t="s">
        <v>904</v>
      </c>
      <c r="I257" s="9" t="s">
        <v>386</v>
      </c>
      <c r="L257" s="9" t="s">
        <v>326</v>
      </c>
      <c r="N257" s="9"/>
      <c r="O257" s="11"/>
      <c r="P257" s="11"/>
      <c r="Q257" s="11"/>
      <c r="R257" s="11"/>
      <c r="S257" s="11"/>
      <c r="T257" s="9"/>
      <c r="W257" s="9" t="s">
        <v>320</v>
      </c>
      <c r="Y257" s="11"/>
      <c r="AA257" s="9" t="str">
        <f t="shared" si="22"/>
        <v/>
      </c>
      <c r="AB257" s="9" t="str">
        <f t="shared" si="17"/>
        <v/>
      </c>
      <c r="AF257" s="9" t="str">
        <f>IF(OR(ISBLANK(AM257), ISBLANK(AN257)), "", LOWER(_xlfn.CONCAT(Table2[[#This Row],[device_manufacturer]], "-",Table2[[#This Row],[device_suggested_area]], "-", Table2[[#This Row],[device_identifiers]])))</f>
        <v>tplink-office-outlet</v>
      </c>
      <c r="AG257" s="11" t="s">
        <v>550</v>
      </c>
      <c r="AH257" s="9" t="s">
        <v>560</v>
      </c>
      <c r="AI257" s="17" t="s">
        <v>549</v>
      </c>
      <c r="AJ257" s="9" t="str">
        <f>IF(OR(ISBLANK(AM257), ISBLANK(AN257)), "", Table2[[#This Row],[device_via_device]])</f>
        <v>TPLink</v>
      </c>
      <c r="AK257" s="9" t="s">
        <v>228</v>
      </c>
      <c r="AL257" s="9" t="s">
        <v>688</v>
      </c>
      <c r="AM257" s="9" t="s">
        <v>540</v>
      </c>
      <c r="AN257" s="9" t="s">
        <v>683</v>
      </c>
      <c r="AO257" s="9" t="str">
        <f t="shared" si="18"/>
        <v>[["mac", "10:27:f5:31:ec:58"], ["ip", "10.0.6.83"]]</v>
      </c>
    </row>
    <row r="258" spans="1:41" ht="16" customHeight="1" x14ac:dyDescent="0.2">
      <c r="A258" s="9">
        <v>2554</v>
      </c>
      <c r="B258" s="9" t="s">
        <v>26</v>
      </c>
      <c r="C258" s="9" t="s">
        <v>259</v>
      </c>
      <c r="D258" s="9" t="s">
        <v>134</v>
      </c>
      <c r="E258" s="9" t="s">
        <v>298</v>
      </c>
      <c r="F258" s="9" t="str">
        <f>IF(ISBLANK(E258), "", Table2[[#This Row],[unique_id]])</f>
        <v>kitchen_dish_washer</v>
      </c>
      <c r="G258" s="9" t="s">
        <v>249</v>
      </c>
      <c r="H258" s="9" t="s">
        <v>904</v>
      </c>
      <c r="I258" s="9" t="s">
        <v>386</v>
      </c>
      <c r="L258" s="9" t="s">
        <v>326</v>
      </c>
      <c r="N258" s="9"/>
      <c r="O258" s="11"/>
      <c r="P258" s="11"/>
      <c r="Q258" s="11"/>
      <c r="R258" s="11"/>
      <c r="S258" s="11"/>
      <c r="T258" s="9"/>
      <c r="W258" s="9" t="s">
        <v>312</v>
      </c>
      <c r="Y258" s="11"/>
      <c r="AA258" s="9" t="str">
        <f t="shared" si="22"/>
        <v/>
      </c>
      <c r="AB258" s="9" t="str">
        <f t="shared" si="17"/>
        <v/>
      </c>
      <c r="AF258" s="9" t="str">
        <f>IF(OR(ISBLANK(AM258), ISBLANK(AN258)), "", LOWER(_xlfn.CONCAT(Table2[[#This Row],[device_manufacturer]], "-",Table2[[#This Row],[device_suggested_area]], "-", Table2[[#This Row],[device_identifiers]])))</f>
        <v>tplink-kitchen-dish_washer</v>
      </c>
      <c r="AG258" s="11" t="s">
        <v>550</v>
      </c>
      <c r="AH258" s="9" t="s">
        <v>562</v>
      </c>
      <c r="AI258" s="17" t="s">
        <v>549</v>
      </c>
      <c r="AJ258" s="9" t="str">
        <f>IF(OR(ISBLANK(AM258), ISBLANK(AN258)), "", Table2[[#This Row],[device_via_device]])</f>
        <v>TPLink</v>
      </c>
      <c r="AK258" s="9" t="s">
        <v>221</v>
      </c>
      <c r="AL258" s="9" t="s">
        <v>688</v>
      </c>
      <c r="AM258" s="9" t="s">
        <v>530</v>
      </c>
      <c r="AN258" s="9" t="s">
        <v>673</v>
      </c>
      <c r="AO258" s="9" t="str">
        <f t="shared" si="18"/>
        <v>[["mac", "5c:a6:e6:25:55:f7"], ["ip", "10.0.6.73"]]</v>
      </c>
    </row>
    <row r="259" spans="1:41" ht="16" customHeight="1" x14ac:dyDescent="0.2">
      <c r="A259" s="9">
        <v>2555</v>
      </c>
      <c r="B259" s="9" t="s">
        <v>26</v>
      </c>
      <c r="C259" s="9" t="s">
        <v>259</v>
      </c>
      <c r="D259" s="9" t="s">
        <v>134</v>
      </c>
      <c r="E259" s="9" t="s">
        <v>299</v>
      </c>
      <c r="F259" s="9" t="str">
        <f>IF(ISBLANK(E259), "", Table2[[#This Row],[unique_id]])</f>
        <v>laundry_clothes_dryer</v>
      </c>
      <c r="G259" s="9" t="s">
        <v>250</v>
      </c>
      <c r="H259" s="9" t="s">
        <v>904</v>
      </c>
      <c r="I259" s="9" t="s">
        <v>386</v>
      </c>
      <c r="L259" s="9" t="s">
        <v>326</v>
      </c>
      <c r="N259" s="9"/>
      <c r="O259" s="11"/>
      <c r="P259" s="11"/>
      <c r="Q259" s="11"/>
      <c r="R259" s="11"/>
      <c r="S259" s="11"/>
      <c r="T259" s="9"/>
      <c r="W259" s="9" t="s">
        <v>313</v>
      </c>
      <c r="Y259" s="11"/>
      <c r="AA259" s="9" t="str">
        <f t="shared" si="22"/>
        <v/>
      </c>
      <c r="AB259" s="9" t="str">
        <f t="shared" si="17"/>
        <v/>
      </c>
      <c r="AF259" s="9" t="str">
        <f>IF(OR(ISBLANK(AM259), ISBLANK(AN259)), "", LOWER(_xlfn.CONCAT(Table2[[#This Row],[device_manufacturer]], "-",Table2[[#This Row],[device_suggested_area]], "-", Table2[[#This Row],[device_identifiers]])))</f>
        <v>tplink-laundry-clothes-dryer</v>
      </c>
      <c r="AG259" s="11" t="s">
        <v>550</v>
      </c>
      <c r="AH259" s="9" t="s">
        <v>586</v>
      </c>
      <c r="AI259" s="17" t="s">
        <v>549</v>
      </c>
      <c r="AJ259" s="9" t="str">
        <f>IF(OR(ISBLANK(AM259), ISBLANK(AN259)), "", Table2[[#This Row],[device_via_device]])</f>
        <v>TPLink</v>
      </c>
      <c r="AK259" s="9" t="s">
        <v>229</v>
      </c>
      <c r="AL259" s="9" t="s">
        <v>688</v>
      </c>
      <c r="AM259" s="9" t="s">
        <v>531</v>
      </c>
      <c r="AN259" s="9" t="s">
        <v>674</v>
      </c>
      <c r="AO259" s="9" t="str">
        <f t="shared" si="18"/>
        <v>[["mac", "5c:a6:e6:25:55:f0"], ["ip", "10.0.6.74"]]</v>
      </c>
    </row>
    <row r="260" spans="1:41" ht="16" customHeight="1" x14ac:dyDescent="0.2">
      <c r="A260" s="9">
        <v>2556</v>
      </c>
      <c r="B260" s="9" t="s">
        <v>26</v>
      </c>
      <c r="C260" s="9" t="s">
        <v>259</v>
      </c>
      <c r="D260" s="9" t="s">
        <v>134</v>
      </c>
      <c r="E260" s="9" t="s">
        <v>300</v>
      </c>
      <c r="F260" s="9" t="str">
        <f>IF(ISBLANK(E260), "", Table2[[#This Row],[unique_id]])</f>
        <v>laundry_washing_machine</v>
      </c>
      <c r="G260" s="9" t="s">
        <v>248</v>
      </c>
      <c r="H260" s="9" t="s">
        <v>904</v>
      </c>
      <c r="I260" s="9" t="s">
        <v>386</v>
      </c>
      <c r="L260" s="9" t="s">
        <v>326</v>
      </c>
      <c r="N260" s="9"/>
      <c r="O260" s="11"/>
      <c r="P260" s="11"/>
      <c r="Q260" s="11"/>
      <c r="R260" s="11"/>
      <c r="S260" s="11"/>
      <c r="T260" s="9"/>
      <c r="W260" s="9" t="s">
        <v>314</v>
      </c>
      <c r="Y260" s="11"/>
      <c r="AA260" s="9" t="str">
        <f t="shared" si="22"/>
        <v/>
      </c>
      <c r="AB260" s="9" t="str">
        <f t="shared" ref="AB260:AB324" si="23">IF(ISBLANK(Z260),  "", _xlfn.CONCAT(LOWER(C260), "/", E260))</f>
        <v/>
      </c>
      <c r="AF260" s="9" t="str">
        <f>IF(OR(ISBLANK(AM260), ISBLANK(AN260)), "", LOWER(_xlfn.CONCAT(Table2[[#This Row],[device_manufacturer]], "-",Table2[[#This Row],[device_suggested_area]], "-", Table2[[#This Row],[device_identifiers]])))</f>
        <v>tplink-laundry-washing-machine</v>
      </c>
      <c r="AG260" s="11" t="s">
        <v>550</v>
      </c>
      <c r="AH260" s="9" t="s">
        <v>587</v>
      </c>
      <c r="AI260" s="17" t="s">
        <v>549</v>
      </c>
      <c r="AJ260" s="9" t="str">
        <f>IF(OR(ISBLANK(AM260), ISBLANK(AN260)), "", Table2[[#This Row],[device_via_device]])</f>
        <v>TPLink</v>
      </c>
      <c r="AK260" s="9" t="s">
        <v>229</v>
      </c>
      <c r="AL260" s="9" t="s">
        <v>688</v>
      </c>
      <c r="AM260" s="9" t="s">
        <v>532</v>
      </c>
      <c r="AN260" s="9" t="s">
        <v>675</v>
      </c>
      <c r="AO260" s="9" t="str">
        <f t="shared" ref="AO260:AO324" si="24">IF(AND(ISBLANK(AM260), ISBLANK(AN260)), "", _xlfn.CONCAT("[", IF(ISBLANK(AM260), "", _xlfn.CONCAT("[""mac"", """, AM260, """]")), IF(ISBLANK(AN260), "", _xlfn.CONCAT(", [""ip"", """, AN260, """]")), "]"))</f>
        <v>[["mac", "5c:a6:e6:25:5a:a3"], ["ip", "10.0.6.75"]]</v>
      </c>
    </row>
    <row r="261" spans="1:41" ht="16" customHeight="1" x14ac:dyDescent="0.2">
      <c r="A261" s="9">
        <v>2557</v>
      </c>
      <c r="B261" s="9" t="s">
        <v>26</v>
      </c>
      <c r="C261" s="9" t="s">
        <v>259</v>
      </c>
      <c r="D261" s="9" t="s">
        <v>134</v>
      </c>
      <c r="E261" s="9" t="s">
        <v>301</v>
      </c>
      <c r="F261" s="9" t="str">
        <f>IF(ISBLANK(E261), "", Table2[[#This Row],[unique_id]])</f>
        <v>kitchen_coffee_machine</v>
      </c>
      <c r="G261" s="9" t="s">
        <v>135</v>
      </c>
      <c r="H261" s="9" t="s">
        <v>904</v>
      </c>
      <c r="I261" s="9" t="s">
        <v>386</v>
      </c>
      <c r="L261" s="9" t="s">
        <v>326</v>
      </c>
      <c r="N261" s="9"/>
      <c r="O261" s="11"/>
      <c r="P261" s="11"/>
      <c r="Q261" s="11"/>
      <c r="R261" s="11"/>
      <c r="S261" s="11"/>
      <c r="T261" s="9"/>
      <c r="W261" s="9" t="s">
        <v>315</v>
      </c>
      <c r="Y261" s="11"/>
      <c r="AA261" s="9" t="str">
        <f t="shared" si="22"/>
        <v/>
      </c>
      <c r="AB261" s="9" t="str">
        <f t="shared" si="23"/>
        <v/>
      </c>
      <c r="AF261" s="9" t="str">
        <f>IF(OR(ISBLANK(AM261), ISBLANK(AN261)), "", LOWER(_xlfn.CONCAT(Table2[[#This Row],[device_manufacturer]], "-",Table2[[#This Row],[device_suggested_area]], "-", Table2[[#This Row],[device_identifiers]])))</f>
        <v>tplink-kitchen-coffee-machine</v>
      </c>
      <c r="AG261" s="11" t="s">
        <v>550</v>
      </c>
      <c r="AH261" s="9" t="s">
        <v>588</v>
      </c>
      <c r="AI261" s="9" t="s">
        <v>549</v>
      </c>
      <c r="AJ261" s="9" t="str">
        <f>IF(OR(ISBLANK(AM261), ISBLANK(AN261)), "", Table2[[#This Row],[device_via_device]])</f>
        <v>TPLink</v>
      </c>
      <c r="AK261" s="9" t="s">
        <v>221</v>
      </c>
      <c r="AL261" s="9" t="s">
        <v>688</v>
      </c>
      <c r="AM261" s="9" t="s">
        <v>533</v>
      </c>
      <c r="AN261" s="9" t="s">
        <v>676</v>
      </c>
      <c r="AO261" s="9" t="str">
        <f t="shared" si="24"/>
        <v>[["mac", "60:a4:b7:1f:71:0a"], ["ip", "10.0.6.76"]]</v>
      </c>
    </row>
    <row r="262" spans="1:41" ht="16" customHeight="1" x14ac:dyDescent="0.2">
      <c r="A262" s="9">
        <v>2558</v>
      </c>
      <c r="B262" s="9" t="s">
        <v>26</v>
      </c>
      <c r="C262" s="9" t="s">
        <v>259</v>
      </c>
      <c r="D262" s="9" t="s">
        <v>134</v>
      </c>
      <c r="E262" s="9" t="s">
        <v>302</v>
      </c>
      <c r="F262" s="9" t="str">
        <f>IF(ISBLANK(E262), "", Table2[[#This Row],[unique_id]])</f>
        <v>kitchen_fridge</v>
      </c>
      <c r="G262" s="9" t="s">
        <v>244</v>
      </c>
      <c r="H262" s="9" t="s">
        <v>904</v>
      </c>
      <c r="I262" s="9" t="s">
        <v>386</v>
      </c>
      <c r="L262" s="9" t="s">
        <v>326</v>
      </c>
      <c r="N262" s="9"/>
      <c r="O262" s="11"/>
      <c r="P262" s="11"/>
      <c r="Q262" s="11"/>
      <c r="R262" s="11"/>
      <c r="S262" s="11"/>
      <c r="T262" s="9"/>
      <c r="W262" s="9" t="s">
        <v>316</v>
      </c>
      <c r="Y262" s="11"/>
      <c r="AA262" s="9" t="str">
        <f t="shared" si="22"/>
        <v/>
      </c>
      <c r="AB262" s="9" t="str">
        <f t="shared" si="23"/>
        <v/>
      </c>
      <c r="AF262" s="9" t="str">
        <f>IF(OR(ISBLANK(AM262), ISBLANK(AN262)), "", LOWER(_xlfn.CONCAT(Table2[[#This Row],[device_manufacturer]], "-",Table2[[#This Row],[device_suggested_area]], "-", Table2[[#This Row],[device_identifiers]])))</f>
        <v>tplink-kitchen-fridge</v>
      </c>
      <c r="AG262" s="11" t="s">
        <v>551</v>
      </c>
      <c r="AH262" s="9" t="s">
        <v>555</v>
      </c>
      <c r="AI262" s="9" t="s">
        <v>548</v>
      </c>
      <c r="AJ262" s="9" t="str">
        <f>IF(OR(ISBLANK(AM262), ISBLANK(AN262)), "", Table2[[#This Row],[device_via_device]])</f>
        <v>TPLink</v>
      </c>
      <c r="AK262" s="9" t="s">
        <v>221</v>
      </c>
      <c r="AL262" s="9" t="s">
        <v>688</v>
      </c>
      <c r="AM262" s="9" t="s">
        <v>534</v>
      </c>
      <c r="AN262" s="9" t="s">
        <v>677</v>
      </c>
      <c r="AO262" s="9" t="str">
        <f t="shared" si="24"/>
        <v>[["mac", "ac:84:c6:54:96:50"], ["ip", "10.0.6.77"]]</v>
      </c>
    </row>
    <row r="263" spans="1:41" ht="16" customHeight="1" x14ac:dyDescent="0.2">
      <c r="A263" s="9">
        <v>2559</v>
      </c>
      <c r="B263" s="9" t="s">
        <v>26</v>
      </c>
      <c r="C263" s="9" t="s">
        <v>259</v>
      </c>
      <c r="D263" s="9" t="s">
        <v>134</v>
      </c>
      <c r="E263" s="9" t="s">
        <v>303</v>
      </c>
      <c r="F263" s="9" t="str">
        <f>IF(ISBLANK(E263), "", Table2[[#This Row],[unique_id]])</f>
        <v>deck_freezer</v>
      </c>
      <c r="G263" s="9" t="s">
        <v>245</v>
      </c>
      <c r="H263" s="9" t="s">
        <v>904</v>
      </c>
      <c r="I263" s="9" t="s">
        <v>386</v>
      </c>
      <c r="L263" s="9" t="s">
        <v>326</v>
      </c>
      <c r="N263" s="9"/>
      <c r="O263" s="11"/>
      <c r="P263" s="11"/>
      <c r="Q263" s="11"/>
      <c r="R263" s="11"/>
      <c r="S263" s="11"/>
      <c r="T263" s="9"/>
      <c r="W263" s="9" t="s">
        <v>317</v>
      </c>
      <c r="Y263" s="11"/>
      <c r="AA263" s="9" t="str">
        <f t="shared" si="22"/>
        <v/>
      </c>
      <c r="AB263" s="9" t="str">
        <f t="shared" si="23"/>
        <v/>
      </c>
      <c r="AF263" s="9" t="str">
        <f>IF(OR(ISBLANK(AM263), ISBLANK(AN263)), "", LOWER(_xlfn.CONCAT(Table2[[#This Row],[device_manufacturer]], "-",Table2[[#This Row],[device_suggested_area]], "-", Table2[[#This Row],[device_identifiers]])))</f>
        <v>tplink-deck-freezer</v>
      </c>
      <c r="AG263" s="11" t="s">
        <v>551</v>
      </c>
      <c r="AH263" s="9" t="s">
        <v>556</v>
      </c>
      <c r="AI263" s="9" t="s">
        <v>548</v>
      </c>
      <c r="AJ263" s="9" t="str">
        <f>IF(OR(ISBLANK(AM263), ISBLANK(AN263)), "", Table2[[#This Row],[device_via_device]])</f>
        <v>TPLink</v>
      </c>
      <c r="AK263" s="9" t="s">
        <v>546</v>
      </c>
      <c r="AL263" s="9" t="s">
        <v>688</v>
      </c>
      <c r="AM263" s="9" t="s">
        <v>535</v>
      </c>
      <c r="AN263" s="9" t="s">
        <v>678</v>
      </c>
      <c r="AO263" s="9" t="str">
        <f t="shared" si="24"/>
        <v>[["mac", "ac:84:c6:54:9e:cf"], ["ip", "10.0.6.78"]]</v>
      </c>
    </row>
    <row r="264" spans="1:41" ht="16" customHeight="1" x14ac:dyDescent="0.2">
      <c r="A264" s="9">
        <v>2560</v>
      </c>
      <c r="B264" s="9" t="s">
        <v>26</v>
      </c>
      <c r="C264" s="9" t="s">
        <v>259</v>
      </c>
      <c r="D264" s="9" t="s">
        <v>134</v>
      </c>
      <c r="E264" s="9" t="s">
        <v>309</v>
      </c>
      <c r="F264" s="9" t="str">
        <f>IF(ISBLANK(E264), "", Table2[[#This Row],[unique_id]])</f>
        <v>study_battery_charger</v>
      </c>
      <c r="G264" s="9" t="s">
        <v>252</v>
      </c>
      <c r="H264" s="9" t="s">
        <v>904</v>
      </c>
      <c r="I264" s="9" t="s">
        <v>386</v>
      </c>
      <c r="L264" s="9" t="s">
        <v>326</v>
      </c>
      <c r="N264" s="9"/>
      <c r="O264" s="11"/>
      <c r="P264" s="11"/>
      <c r="Q264" s="11"/>
      <c r="R264" s="11"/>
      <c r="S264" s="11"/>
      <c r="T264" s="9"/>
      <c r="W264" s="9" t="s">
        <v>324</v>
      </c>
      <c r="Y264" s="11"/>
      <c r="AA264" s="9" t="str">
        <f t="shared" si="22"/>
        <v/>
      </c>
      <c r="AB264" s="9" t="str">
        <f t="shared" si="23"/>
        <v/>
      </c>
      <c r="AF264" s="9" t="str">
        <f>IF(OR(ISBLANK(AM264), ISBLANK(AN264)), "", LOWER(_xlfn.CONCAT(Table2[[#This Row],[device_manufacturer]], "-",Table2[[#This Row],[device_suggested_area]], "-", Table2[[#This Row],[device_identifiers]])))</f>
        <v>tplink-study-battery-charger</v>
      </c>
      <c r="AG264" s="11" t="s">
        <v>550</v>
      </c>
      <c r="AH264" s="9" t="s">
        <v>584</v>
      </c>
      <c r="AI264" s="17" t="s">
        <v>549</v>
      </c>
      <c r="AJ264" s="9" t="str">
        <f>IF(OR(ISBLANK(AM264), ISBLANK(AN264)), "", Table2[[#This Row],[device_via_device]])</f>
        <v>TPLink</v>
      </c>
      <c r="AK264" s="9" t="s">
        <v>545</v>
      </c>
      <c r="AL264" s="9" t="s">
        <v>688</v>
      </c>
      <c r="AM264" s="9" t="s">
        <v>528</v>
      </c>
      <c r="AN264" s="9" t="s">
        <v>671</v>
      </c>
      <c r="AO264" s="9" t="str">
        <f t="shared" si="24"/>
        <v>[["mac", "5c:a6:e6:25:64:e9"], ["ip", "10.0.6.71"]]</v>
      </c>
    </row>
    <row r="265" spans="1:41" ht="16" customHeight="1" x14ac:dyDescent="0.2">
      <c r="A265" s="9">
        <v>2561</v>
      </c>
      <c r="B265" s="9" t="s">
        <v>26</v>
      </c>
      <c r="C265" s="9" t="s">
        <v>259</v>
      </c>
      <c r="D265" s="9" t="s">
        <v>134</v>
      </c>
      <c r="E265" s="9" t="s">
        <v>310</v>
      </c>
      <c r="F265" s="9" t="str">
        <f>IF(ISBLANK(E265), "", Table2[[#This Row],[unique_id]])</f>
        <v>laundry_vacuum_charger</v>
      </c>
      <c r="G265" s="9" t="s">
        <v>251</v>
      </c>
      <c r="H265" s="9" t="s">
        <v>904</v>
      </c>
      <c r="I265" s="9" t="s">
        <v>386</v>
      </c>
      <c r="L265" s="9" t="s">
        <v>326</v>
      </c>
      <c r="N265" s="9"/>
      <c r="O265" s="11"/>
      <c r="P265" s="11"/>
      <c r="Q265" s="11"/>
      <c r="R265" s="11"/>
      <c r="S265" s="11"/>
      <c r="T265" s="9"/>
      <c r="W265" s="9" t="s">
        <v>324</v>
      </c>
      <c r="Y265" s="11"/>
      <c r="AA265" s="9" t="str">
        <f t="shared" si="22"/>
        <v/>
      </c>
      <c r="AB265" s="9" t="str">
        <f t="shared" si="23"/>
        <v/>
      </c>
      <c r="AF265" s="9" t="str">
        <f>IF(OR(ISBLANK(AM265), ISBLANK(AN265)), "", LOWER(_xlfn.CONCAT(Table2[[#This Row],[device_manufacturer]], "-",Table2[[#This Row],[device_suggested_area]], "-", Table2[[#This Row],[device_identifiers]])))</f>
        <v>tplink-laundry-vacuum-charger</v>
      </c>
      <c r="AG265" s="11" t="s">
        <v>550</v>
      </c>
      <c r="AH265" s="9" t="s">
        <v>585</v>
      </c>
      <c r="AI265" s="17" t="s">
        <v>549</v>
      </c>
      <c r="AJ265" s="9" t="str">
        <f>IF(OR(ISBLANK(AM265), ISBLANK(AN265)), "", Table2[[#This Row],[device_via_device]])</f>
        <v>TPLink</v>
      </c>
      <c r="AK265" s="9" t="s">
        <v>229</v>
      </c>
      <c r="AL265" s="9" t="s">
        <v>688</v>
      </c>
      <c r="AM265" s="9" t="s">
        <v>529</v>
      </c>
      <c r="AN265" s="9" t="s">
        <v>672</v>
      </c>
      <c r="AO265" s="9" t="str">
        <f t="shared" si="24"/>
        <v>[["mac", "5c:a6:e6:25:57:fd"], ["ip", "10.0.6.72"]]</v>
      </c>
    </row>
    <row r="266" spans="1:41" ht="16" customHeight="1" x14ac:dyDescent="0.2">
      <c r="A266" s="9">
        <v>2562</v>
      </c>
      <c r="B266" s="9" t="s">
        <v>26</v>
      </c>
      <c r="C266" s="9" t="s">
        <v>259</v>
      </c>
      <c r="D266" s="9" t="s">
        <v>134</v>
      </c>
      <c r="E266" s="9" t="s">
        <v>307</v>
      </c>
      <c r="F266" s="9" t="str">
        <f>IF(ISBLANK(E266), "", Table2[[#This Row],[unique_id]])</f>
        <v>rack_outlet</v>
      </c>
      <c r="G266" s="9" t="s">
        <v>243</v>
      </c>
      <c r="H266" s="9" t="s">
        <v>904</v>
      </c>
      <c r="I266" s="9" t="s">
        <v>386</v>
      </c>
      <c r="L266" s="9" t="s">
        <v>326</v>
      </c>
      <c r="N266" s="9"/>
      <c r="O266" s="11"/>
      <c r="P266" s="11"/>
      <c r="Q266" s="11"/>
      <c r="R266" s="11"/>
      <c r="S266" s="11"/>
      <c r="T266" s="9"/>
      <c r="W266" s="9" t="s">
        <v>321</v>
      </c>
      <c r="Y266" s="11"/>
      <c r="AA266" s="9" t="str">
        <f t="shared" si="22"/>
        <v/>
      </c>
      <c r="AB266" s="9" t="str">
        <f t="shared" si="23"/>
        <v/>
      </c>
      <c r="AF266" s="9" t="str">
        <f>IF(OR(ISBLANK(AM266), ISBLANK(AN266)), "", LOWER(_xlfn.CONCAT(Table2[[#This Row],[device_manufacturer]], "-",Table2[[#This Row],[device_suggested_area]], "-", Table2[[#This Row],[device_identifiers]])))</f>
        <v>tplink-rack-outlet</v>
      </c>
      <c r="AG266" s="11" t="s">
        <v>551</v>
      </c>
      <c r="AH266" s="9" t="s">
        <v>560</v>
      </c>
      <c r="AI266" s="9" t="s">
        <v>548</v>
      </c>
      <c r="AJ266" s="9" t="str">
        <f>IF(OR(ISBLANK(AM266), ISBLANK(AN266)), "", Table2[[#This Row],[device_via_device]])</f>
        <v>TPLink</v>
      </c>
      <c r="AK266" s="9" t="s">
        <v>28</v>
      </c>
      <c r="AL266" s="9" t="s">
        <v>688</v>
      </c>
      <c r="AM266" s="9" t="s">
        <v>543</v>
      </c>
      <c r="AN266" s="9" t="s">
        <v>686</v>
      </c>
      <c r="AO266" s="9" t="str">
        <f t="shared" si="24"/>
        <v>[["mac", "ac:84:c6:54:95:8b"], ["ip", "10.0.6.86"]]</v>
      </c>
    </row>
    <row r="267" spans="1:41" ht="16" customHeight="1" x14ac:dyDescent="0.2">
      <c r="A267" s="9">
        <v>2563</v>
      </c>
      <c r="B267" s="9" t="s">
        <v>26</v>
      </c>
      <c r="C267" s="9" t="s">
        <v>259</v>
      </c>
      <c r="D267" s="9" t="s">
        <v>134</v>
      </c>
      <c r="E267" s="9" t="s">
        <v>308</v>
      </c>
      <c r="F267" s="9" t="str">
        <f>IF(ISBLANK(E267), "", Table2[[#This Row],[unique_id]])</f>
        <v>roof_network_switch</v>
      </c>
      <c r="G267" s="9" t="s">
        <v>240</v>
      </c>
      <c r="H267" s="9" t="s">
        <v>904</v>
      </c>
      <c r="I267" s="9" t="s">
        <v>386</v>
      </c>
      <c r="L267" s="9" t="s">
        <v>326</v>
      </c>
      <c r="N267" s="9"/>
      <c r="O267" s="11"/>
      <c r="P267" s="11"/>
      <c r="Q267" s="11"/>
      <c r="R267" s="11"/>
      <c r="S267" s="11"/>
      <c r="T267" s="9"/>
      <c r="W267" s="9" t="s">
        <v>322</v>
      </c>
      <c r="Y267" s="11"/>
      <c r="AA267" s="9" t="str">
        <f t="shared" si="22"/>
        <v/>
      </c>
      <c r="AB267" s="9" t="str">
        <f t="shared" si="23"/>
        <v/>
      </c>
      <c r="AF267" s="9" t="str">
        <f>IF(OR(ISBLANK(AM267), ISBLANK(AN267)), "", LOWER(_xlfn.CONCAT(Table2[[#This Row],[device_manufacturer]], "-",Table2[[#This Row],[device_suggested_area]], "-", Table2[[#This Row],[device_identifiers]])))</f>
        <v>tplink-roof-network-switch</v>
      </c>
      <c r="AG267" s="11" t="s">
        <v>551</v>
      </c>
      <c r="AH267" s="9" t="s">
        <v>699</v>
      </c>
      <c r="AI267" s="9" t="s">
        <v>548</v>
      </c>
      <c r="AJ267" s="9" t="str">
        <f>IF(OR(ISBLANK(AM267), ISBLANK(AN267)), "", Table2[[#This Row],[device_via_device]])</f>
        <v>TPLink</v>
      </c>
      <c r="AK267" s="9" t="s">
        <v>38</v>
      </c>
      <c r="AL267" s="9" t="s">
        <v>688</v>
      </c>
      <c r="AM267" s="9" t="s">
        <v>541</v>
      </c>
      <c r="AN267" s="9" t="s">
        <v>684</v>
      </c>
      <c r="AO267" s="9" t="str">
        <f t="shared" si="24"/>
        <v>[["mac", "ac:84:c6:0d:20:9e"], ["ip", "10.0.6.84"]]</v>
      </c>
    </row>
    <row r="268" spans="1:41" ht="16" customHeight="1" x14ac:dyDescent="0.2">
      <c r="A268" s="9">
        <v>2564</v>
      </c>
      <c r="B268" s="9" t="s">
        <v>26</v>
      </c>
      <c r="C268" s="9" t="s">
        <v>259</v>
      </c>
      <c r="D268" s="9" t="s">
        <v>134</v>
      </c>
      <c r="E268" s="9" t="s">
        <v>698</v>
      </c>
      <c r="F268" s="9" t="str">
        <f>IF(ISBLANK(E268), "", Table2[[#This Row],[unique_id]])</f>
        <v>rack_modem</v>
      </c>
      <c r="G268" s="9" t="s">
        <v>242</v>
      </c>
      <c r="H268" s="9" t="s">
        <v>904</v>
      </c>
      <c r="I268" s="9" t="s">
        <v>386</v>
      </c>
      <c r="L268" s="9" t="s">
        <v>326</v>
      </c>
      <c r="N268" s="9"/>
      <c r="O268" s="11"/>
      <c r="P268" s="11"/>
      <c r="Q268" s="11"/>
      <c r="R268" s="11"/>
      <c r="S268" s="11"/>
      <c r="T268" s="9"/>
      <c r="W268" s="9" t="s">
        <v>323</v>
      </c>
      <c r="Y268" s="11"/>
      <c r="AA268" s="9" t="str">
        <f t="shared" si="22"/>
        <v/>
      </c>
      <c r="AB268" s="9" t="str">
        <f t="shared" si="23"/>
        <v/>
      </c>
      <c r="AF268" s="9" t="str">
        <f>IF(OR(ISBLANK(AM268), ISBLANK(AN268)), "", LOWER(_xlfn.CONCAT(Table2[[#This Row],[device_manufacturer]], "-",Table2[[#This Row],[device_suggested_area]], "-", Table2[[#This Row],[device_identifiers]])))</f>
        <v>tplink-rack-modem</v>
      </c>
      <c r="AG268" s="11" t="s">
        <v>550</v>
      </c>
      <c r="AH268" s="9" t="s">
        <v>561</v>
      </c>
      <c r="AI268" s="17" t="s">
        <v>549</v>
      </c>
      <c r="AJ268" s="9" t="str">
        <f>IF(OR(ISBLANK(AM268), ISBLANK(AN268)), "", Table2[[#This Row],[device_via_device]])</f>
        <v>TPLink</v>
      </c>
      <c r="AK268" s="9" t="s">
        <v>28</v>
      </c>
      <c r="AL268" s="9" t="s">
        <v>688</v>
      </c>
      <c r="AM268" s="9" t="s">
        <v>542</v>
      </c>
      <c r="AN268" s="9" t="s">
        <v>685</v>
      </c>
      <c r="AO268" s="9" t="str">
        <f t="shared" si="24"/>
        <v>[["mac", "10:27:f5:31:f6:7e"], ["ip", "10.0.6.85"]]</v>
      </c>
    </row>
    <row r="269" spans="1:41" ht="16" customHeight="1" x14ac:dyDescent="0.2">
      <c r="A269" s="9">
        <v>2565</v>
      </c>
      <c r="B269" s="9" t="s">
        <v>26</v>
      </c>
      <c r="C269" s="9" t="s">
        <v>763</v>
      </c>
      <c r="D269" s="9" t="s">
        <v>505</v>
      </c>
      <c r="E269" s="9" t="s">
        <v>504</v>
      </c>
      <c r="F269" s="9" t="str">
        <f>IF(ISBLANK(E269), "", Table2[[#This Row],[unique_id]])</f>
        <v>column_break</v>
      </c>
      <c r="G269" s="9" t="s">
        <v>501</v>
      </c>
      <c r="H269" s="9" t="s">
        <v>904</v>
      </c>
      <c r="I269" s="9" t="s">
        <v>386</v>
      </c>
      <c r="L269" s="9" t="s">
        <v>502</v>
      </c>
      <c r="M269" s="9" t="s">
        <v>503</v>
      </c>
      <c r="N269" s="9"/>
      <c r="O269" s="11"/>
      <c r="P269" s="11"/>
      <c r="Q269" s="11"/>
      <c r="R269" s="11"/>
      <c r="S269" s="11"/>
      <c r="T269" s="9"/>
      <c r="Y269" s="11"/>
      <c r="AB269" s="9" t="str">
        <f t="shared" si="23"/>
        <v/>
      </c>
      <c r="AO269" s="9" t="str">
        <f t="shared" si="24"/>
        <v/>
      </c>
    </row>
    <row r="270" spans="1:41" ht="16" customHeight="1" x14ac:dyDescent="0.2">
      <c r="A270" s="9">
        <v>2570</v>
      </c>
      <c r="B270" s="9" t="s">
        <v>26</v>
      </c>
      <c r="C270" s="9" t="s">
        <v>128</v>
      </c>
      <c r="D270" s="9" t="s">
        <v>27</v>
      </c>
      <c r="E270" s="17" t="s">
        <v>349</v>
      </c>
      <c r="F270" s="9" t="str">
        <f>IF(ISBLANK(E270), "", Table2[[#This Row],[unique_id]])</f>
        <v>netatmo_bertram_2_office_pantry_battery_percent</v>
      </c>
      <c r="G270" s="9" t="s">
        <v>791</v>
      </c>
      <c r="H270" s="9" t="s">
        <v>903</v>
      </c>
      <c r="I270" s="9" t="s">
        <v>386</v>
      </c>
      <c r="L270" s="9" t="s">
        <v>136</v>
      </c>
      <c r="N270" s="9"/>
      <c r="O270" s="11"/>
      <c r="P270" s="11"/>
      <c r="Q270" s="11"/>
      <c r="R270" s="11"/>
      <c r="S270" s="11"/>
      <c r="T270" s="9"/>
      <c r="W270" s="9" t="s">
        <v>354</v>
      </c>
      <c r="Y270" s="11"/>
      <c r="AA270" s="9" t="str">
        <f t="shared" ref="AA270:AA277" si="25">IF(ISBLANK(Z270),  "", _xlfn.CONCAT("haas/entity/sensor/", LOWER(C270), "/", E270, "/config"))</f>
        <v/>
      </c>
      <c r="AB270" s="9" t="str">
        <f t="shared" si="23"/>
        <v/>
      </c>
      <c r="AC270" s="15"/>
      <c r="AF270" s="9" t="s">
        <v>818</v>
      </c>
      <c r="AG270" s="11" t="s">
        <v>733</v>
      </c>
      <c r="AH270" s="9" t="s">
        <v>734</v>
      </c>
      <c r="AI270" s="9" t="s">
        <v>731</v>
      </c>
      <c r="AJ270" s="9" t="s">
        <v>128</v>
      </c>
      <c r="AK270" s="9" t="s">
        <v>227</v>
      </c>
      <c r="AO270" s="9" t="str">
        <f t="shared" si="24"/>
        <v/>
      </c>
    </row>
    <row r="271" spans="1:41" ht="16" customHeight="1" x14ac:dyDescent="0.2">
      <c r="A271" s="9">
        <v>2571</v>
      </c>
      <c r="B271" s="9" t="s">
        <v>26</v>
      </c>
      <c r="C271" s="9" t="s">
        <v>128</v>
      </c>
      <c r="D271" s="9" t="s">
        <v>27</v>
      </c>
      <c r="E271" s="17" t="s">
        <v>350</v>
      </c>
      <c r="F271" s="9" t="str">
        <f>IF(ISBLANK(E271), "", Table2[[#This Row],[unique_id]])</f>
        <v>netatmo_bertram_2_office_lounge_battery_percent</v>
      </c>
      <c r="G271" s="9" t="s">
        <v>792</v>
      </c>
      <c r="H271" s="9" t="s">
        <v>903</v>
      </c>
      <c r="I271" s="9" t="s">
        <v>386</v>
      </c>
      <c r="L271" s="9" t="s">
        <v>136</v>
      </c>
      <c r="N271" s="9"/>
      <c r="O271" s="11"/>
      <c r="P271" s="11"/>
      <c r="Q271" s="11"/>
      <c r="R271" s="11"/>
      <c r="S271" s="11"/>
      <c r="T271" s="9"/>
      <c r="W271" s="9" t="s">
        <v>354</v>
      </c>
      <c r="Y271" s="11"/>
      <c r="AA271" s="9" t="str">
        <f t="shared" si="25"/>
        <v/>
      </c>
      <c r="AB271" s="9" t="str">
        <f t="shared" si="23"/>
        <v/>
      </c>
      <c r="AC271" s="15"/>
      <c r="AF271" s="9" t="s">
        <v>817</v>
      </c>
      <c r="AG271" s="11" t="s">
        <v>733</v>
      </c>
      <c r="AH271" s="9" t="s">
        <v>734</v>
      </c>
      <c r="AI271" s="9" t="s">
        <v>731</v>
      </c>
      <c r="AJ271" s="9" t="s">
        <v>128</v>
      </c>
      <c r="AK271" s="9" t="s">
        <v>209</v>
      </c>
      <c r="AO271" s="9" t="str">
        <f t="shared" si="24"/>
        <v/>
      </c>
    </row>
    <row r="272" spans="1:41" ht="16" customHeight="1" x14ac:dyDescent="0.2">
      <c r="A272" s="40">
        <v>2572</v>
      </c>
      <c r="B272" s="9" t="s">
        <v>26</v>
      </c>
      <c r="C272" s="9" t="s">
        <v>128</v>
      </c>
      <c r="D272" s="9" t="s">
        <v>27</v>
      </c>
      <c r="E272" s="17" t="s">
        <v>351</v>
      </c>
      <c r="F272" s="9" t="str">
        <f>IF(ISBLANK(E272), "", Table2[[#This Row],[unique_id]])</f>
        <v>netatmo_bertram_2_office_dining_battery_percent</v>
      </c>
      <c r="G272" s="9" t="s">
        <v>793</v>
      </c>
      <c r="H272" s="9" t="s">
        <v>903</v>
      </c>
      <c r="I272" s="9" t="s">
        <v>386</v>
      </c>
      <c r="L272" s="9" t="s">
        <v>136</v>
      </c>
      <c r="N272" s="9"/>
      <c r="O272" s="11"/>
      <c r="P272" s="11"/>
      <c r="Q272" s="11"/>
      <c r="R272" s="11"/>
      <c r="S272" s="11"/>
      <c r="T272" s="9"/>
      <c r="W272" s="9" t="s">
        <v>354</v>
      </c>
      <c r="Y272" s="11"/>
      <c r="AA272" s="9" t="str">
        <f t="shared" si="25"/>
        <v/>
      </c>
      <c r="AB272" s="9" t="str">
        <f t="shared" si="23"/>
        <v/>
      </c>
      <c r="AC272" s="15"/>
      <c r="AF272" s="9" t="s">
        <v>819</v>
      </c>
      <c r="AG272" s="11" t="s">
        <v>733</v>
      </c>
      <c r="AH272" s="9" t="s">
        <v>734</v>
      </c>
      <c r="AI272" s="9" t="s">
        <v>731</v>
      </c>
      <c r="AJ272" s="9" t="s">
        <v>128</v>
      </c>
      <c r="AK272" s="9" t="s">
        <v>208</v>
      </c>
      <c r="AO272" s="9" t="str">
        <f t="shared" si="24"/>
        <v/>
      </c>
    </row>
    <row r="273" spans="1:41" ht="16" customHeight="1" x14ac:dyDescent="0.2">
      <c r="A273" s="9">
        <v>2573</v>
      </c>
      <c r="B273" s="9" t="s">
        <v>26</v>
      </c>
      <c r="C273" s="9" t="s">
        <v>128</v>
      </c>
      <c r="D273" s="9" t="s">
        <v>27</v>
      </c>
      <c r="E273" s="17" t="s">
        <v>352</v>
      </c>
      <c r="F273" s="9" t="str">
        <f>IF(ISBLANK(E273), "", Table2[[#This Row],[unique_id]])</f>
        <v>netatmo_bertram_2_office_basement_battery_percent</v>
      </c>
      <c r="G273" s="9" t="s">
        <v>794</v>
      </c>
      <c r="H273" s="9" t="s">
        <v>903</v>
      </c>
      <c r="I273" s="9" t="s">
        <v>386</v>
      </c>
      <c r="L273" s="9" t="s">
        <v>136</v>
      </c>
      <c r="N273" s="9"/>
      <c r="O273" s="11"/>
      <c r="P273" s="11"/>
      <c r="Q273" s="11"/>
      <c r="R273" s="11"/>
      <c r="S273" s="11"/>
      <c r="T273" s="9"/>
      <c r="W273" s="9" t="s">
        <v>354</v>
      </c>
      <c r="Y273" s="11"/>
      <c r="AA273" s="9" t="str">
        <f t="shared" si="25"/>
        <v/>
      </c>
      <c r="AB273" s="9" t="str">
        <f t="shared" si="23"/>
        <v/>
      </c>
      <c r="AF273" s="9" t="s">
        <v>820</v>
      </c>
      <c r="AG273" s="11" t="s">
        <v>733</v>
      </c>
      <c r="AH273" s="9" t="s">
        <v>734</v>
      </c>
      <c r="AI273" s="9" t="s">
        <v>731</v>
      </c>
      <c r="AJ273" s="9" t="s">
        <v>128</v>
      </c>
      <c r="AK273" s="9" t="s">
        <v>226</v>
      </c>
      <c r="AO273" s="9" t="str">
        <f t="shared" si="24"/>
        <v/>
      </c>
    </row>
    <row r="274" spans="1:41" ht="16" customHeight="1" x14ac:dyDescent="0.2">
      <c r="A274" s="9">
        <v>2574</v>
      </c>
      <c r="B274" s="9" t="s">
        <v>26</v>
      </c>
      <c r="C274" s="9" t="s">
        <v>790</v>
      </c>
      <c r="D274" s="9" t="s">
        <v>27</v>
      </c>
      <c r="E274" s="9" t="s">
        <v>845</v>
      </c>
      <c r="F274" s="9" t="str">
        <f>IF(ISBLANK(E274), "", Table2[[#This Row],[unique_id]])</f>
        <v>home_cube_remote_battery</v>
      </c>
      <c r="G274" s="9" t="s">
        <v>798</v>
      </c>
      <c r="H274" s="9" t="s">
        <v>903</v>
      </c>
      <c r="I274" s="9" t="s">
        <v>386</v>
      </c>
      <c r="L274" s="9" t="s">
        <v>136</v>
      </c>
      <c r="N274" s="9"/>
      <c r="O274" s="11"/>
      <c r="P274" s="11"/>
      <c r="Q274" s="11"/>
      <c r="R274" s="11"/>
      <c r="S274" s="11"/>
      <c r="T274" s="9"/>
      <c r="W274" s="9" t="s">
        <v>354</v>
      </c>
      <c r="Y274" s="11"/>
      <c r="AA274" s="9" t="str">
        <f t="shared" si="25"/>
        <v/>
      </c>
      <c r="AB274" s="9" t="str">
        <f t="shared" si="23"/>
        <v/>
      </c>
      <c r="AO274" s="13" t="str">
        <f t="shared" si="24"/>
        <v/>
      </c>
    </row>
    <row r="275" spans="1:41" ht="16" customHeight="1" x14ac:dyDescent="0.2">
      <c r="A275" s="40">
        <v>2575</v>
      </c>
      <c r="B275" s="9" t="s">
        <v>26</v>
      </c>
      <c r="C275" s="9" t="s">
        <v>192</v>
      </c>
      <c r="D275" s="9" t="s">
        <v>27</v>
      </c>
      <c r="E275" s="9" t="s">
        <v>144</v>
      </c>
      <c r="F275" s="9" t="str">
        <f>IF(ISBLANK(E275), "", Table2[[#This Row],[unique_id]])</f>
        <v>parents_speaker_battery</v>
      </c>
      <c r="G275" s="9" t="s">
        <v>795</v>
      </c>
      <c r="H275" s="9" t="s">
        <v>903</v>
      </c>
      <c r="I275" s="9" t="s">
        <v>386</v>
      </c>
      <c r="L275" s="9" t="s">
        <v>136</v>
      </c>
      <c r="N275" s="9"/>
      <c r="O275" s="11"/>
      <c r="P275" s="11"/>
      <c r="Q275" s="11"/>
      <c r="R275" s="11"/>
      <c r="S275" s="11"/>
      <c r="T275" s="9"/>
      <c r="W275" s="9" t="s">
        <v>354</v>
      </c>
      <c r="Y275" s="11"/>
      <c r="AA275" s="9" t="str">
        <f t="shared" si="25"/>
        <v/>
      </c>
      <c r="AB275" s="9" t="str">
        <f t="shared" si="23"/>
        <v/>
      </c>
      <c r="AO275" s="9" t="str">
        <f t="shared" si="24"/>
        <v/>
      </c>
    </row>
    <row r="276" spans="1:41" ht="16" customHeight="1" x14ac:dyDescent="0.2">
      <c r="A276" s="9">
        <v>2576</v>
      </c>
      <c r="B276" s="9" t="s">
        <v>26</v>
      </c>
      <c r="C276" s="9" t="s">
        <v>192</v>
      </c>
      <c r="D276" s="9" t="s">
        <v>27</v>
      </c>
      <c r="E276" s="9" t="s">
        <v>353</v>
      </c>
      <c r="F276" s="9" t="str">
        <f>IF(ISBLANK(E276), "", Table2[[#This Row],[unique_id]])</f>
        <v>kitchen_home_battery</v>
      </c>
      <c r="G276" s="9" t="s">
        <v>796</v>
      </c>
      <c r="H276" s="9" t="s">
        <v>903</v>
      </c>
      <c r="I276" s="9" t="s">
        <v>386</v>
      </c>
      <c r="L276" s="9" t="s">
        <v>136</v>
      </c>
      <c r="N276" s="9"/>
      <c r="O276" s="11"/>
      <c r="P276" s="11"/>
      <c r="Q276" s="11"/>
      <c r="R276" s="11"/>
      <c r="S276" s="11"/>
      <c r="T276" s="9"/>
      <c r="W276" s="9" t="s">
        <v>354</v>
      </c>
      <c r="Y276" s="11"/>
      <c r="AA276" s="9" t="str">
        <f t="shared" si="25"/>
        <v/>
      </c>
      <c r="AB276" s="9" t="str">
        <f t="shared" si="23"/>
        <v/>
      </c>
      <c r="AO276" s="9" t="str">
        <f t="shared" si="24"/>
        <v/>
      </c>
    </row>
    <row r="277" spans="1:41" ht="16" customHeight="1" x14ac:dyDescent="0.2">
      <c r="A277" s="9">
        <v>2577</v>
      </c>
      <c r="B277" s="9" t="s">
        <v>26</v>
      </c>
      <c r="C277" s="9" t="s">
        <v>39</v>
      </c>
      <c r="D277" s="9" t="s">
        <v>27</v>
      </c>
      <c r="E277" s="9" t="s">
        <v>179</v>
      </c>
      <c r="F277" s="9" t="str">
        <f>IF(ISBLANK(E277), "", Table2[[#This Row],[unique_id]])</f>
        <v>weatherstation_console_battery_voltage</v>
      </c>
      <c r="G277" s="9" t="s">
        <v>797</v>
      </c>
      <c r="H277" s="9" t="s">
        <v>903</v>
      </c>
      <c r="I277" s="9" t="s">
        <v>386</v>
      </c>
      <c r="L277" s="9" t="s">
        <v>136</v>
      </c>
      <c r="N277" s="9"/>
      <c r="O277" s="11"/>
      <c r="P277" s="11"/>
      <c r="Q277" s="11"/>
      <c r="R277" s="11"/>
      <c r="S277" s="11"/>
      <c r="T277" s="9" t="s">
        <v>31</v>
      </c>
      <c r="U277" s="9" t="s">
        <v>83</v>
      </c>
      <c r="V277" s="9" t="s">
        <v>84</v>
      </c>
      <c r="W277" s="9" t="s">
        <v>354</v>
      </c>
      <c r="X277" s="9">
        <v>300</v>
      </c>
      <c r="Y277" s="11" t="s">
        <v>34</v>
      </c>
      <c r="Z277" s="9" t="s">
        <v>85</v>
      </c>
      <c r="AA277" s="9" t="str">
        <f t="shared" si="25"/>
        <v>haas/entity/sensor/weewx/weatherstation_console_battery_voltage/config</v>
      </c>
      <c r="AB277" s="9" t="str">
        <f t="shared" si="23"/>
        <v>weewx/weatherstation_console_battery_voltage</v>
      </c>
      <c r="AC277" s="17" t="s">
        <v>397</v>
      </c>
      <c r="AD277" s="9">
        <v>1</v>
      </c>
      <c r="AE277" s="12" t="s">
        <v>194</v>
      </c>
      <c r="AF277" s="9" t="s">
        <v>580</v>
      </c>
      <c r="AG277" s="11">
        <v>3.15</v>
      </c>
      <c r="AH277" s="9" t="s">
        <v>553</v>
      </c>
      <c r="AI277" s="9" t="s">
        <v>36</v>
      </c>
      <c r="AJ277" s="9" t="s">
        <v>37</v>
      </c>
      <c r="AK277" s="9" t="s">
        <v>28</v>
      </c>
      <c r="AO277" s="9" t="str">
        <f t="shared" si="24"/>
        <v/>
      </c>
    </row>
    <row r="278" spans="1:41" ht="16" customHeight="1" x14ac:dyDescent="0.2">
      <c r="A278" s="40">
        <v>2578</v>
      </c>
      <c r="B278" s="9" t="s">
        <v>26</v>
      </c>
      <c r="C278" s="9" t="s">
        <v>763</v>
      </c>
      <c r="D278" s="9" t="s">
        <v>505</v>
      </c>
      <c r="E278" s="9" t="s">
        <v>504</v>
      </c>
      <c r="F278" s="9" t="str">
        <f>IF(ISBLANK(E278), "", Table2[[#This Row],[unique_id]])</f>
        <v>column_break</v>
      </c>
      <c r="G278" s="9" t="s">
        <v>501</v>
      </c>
      <c r="H278" s="9" t="s">
        <v>903</v>
      </c>
      <c r="I278" s="9" t="s">
        <v>386</v>
      </c>
      <c r="L278" s="9" t="s">
        <v>502</v>
      </c>
      <c r="M278" s="9" t="s">
        <v>503</v>
      </c>
      <c r="N278" s="9"/>
      <c r="O278" s="11"/>
      <c r="P278" s="11"/>
      <c r="Q278" s="11"/>
      <c r="R278" s="11"/>
      <c r="S278" s="11"/>
      <c r="T278" s="9"/>
      <c r="Y278" s="11"/>
      <c r="AB278" s="9" t="str">
        <f t="shared" si="23"/>
        <v/>
      </c>
      <c r="AC278" s="17"/>
      <c r="AE278" s="12"/>
      <c r="AO278" s="9" t="str">
        <f t="shared" si="24"/>
        <v/>
      </c>
    </row>
    <row r="279" spans="1:41" ht="16" customHeight="1" x14ac:dyDescent="0.2">
      <c r="A279" s="9">
        <v>2579</v>
      </c>
      <c r="B279" s="9" t="s">
        <v>26</v>
      </c>
      <c r="C279" s="9" t="s">
        <v>39</v>
      </c>
      <c r="D279" s="9" t="s">
        <v>27</v>
      </c>
      <c r="E279" s="9" t="s">
        <v>180</v>
      </c>
      <c r="F279" s="9" t="str">
        <f>IF(ISBLANK(E279), "", Table2[[#This Row],[unique_id]])</f>
        <v>weatherstation_coms_signal_quality</v>
      </c>
      <c r="G279" s="9" t="s">
        <v>926</v>
      </c>
      <c r="H279" s="9" t="s">
        <v>925</v>
      </c>
      <c r="I279" s="9" t="s">
        <v>386</v>
      </c>
      <c r="L279" s="9" t="s">
        <v>136</v>
      </c>
      <c r="N279" s="9"/>
      <c r="O279" s="11"/>
      <c r="P279" s="11"/>
      <c r="Q279" s="11"/>
      <c r="R279" s="11"/>
      <c r="S279" s="11"/>
      <c r="T279" s="9" t="s">
        <v>31</v>
      </c>
      <c r="U279" s="9" t="s">
        <v>32</v>
      </c>
      <c r="W279" s="9" t="s">
        <v>198</v>
      </c>
      <c r="X279" s="9">
        <v>300</v>
      </c>
      <c r="Y279" s="11" t="s">
        <v>34</v>
      </c>
      <c r="Z279" s="9" t="s">
        <v>86</v>
      </c>
      <c r="AA279" s="9" t="str">
        <f>IF(ISBLANK(Z279),  "", _xlfn.CONCAT("haas/entity/sensor/", LOWER(C279), "/", E279, "/config"))</f>
        <v>haas/entity/sensor/weewx/weatherstation_coms_signal_quality/config</v>
      </c>
      <c r="AB279" s="9" t="str">
        <f t="shared" si="23"/>
        <v>weewx/weatherstation_coms_signal_quality</v>
      </c>
      <c r="AC279" s="17" t="s">
        <v>398</v>
      </c>
      <c r="AD279" s="9">
        <v>1</v>
      </c>
      <c r="AE279" s="12" t="s">
        <v>194</v>
      </c>
      <c r="AF279" s="9" t="s">
        <v>580</v>
      </c>
      <c r="AG279" s="11">
        <v>3.15</v>
      </c>
      <c r="AH279" s="9" t="s">
        <v>553</v>
      </c>
      <c r="AI279" s="9" t="s">
        <v>36</v>
      </c>
      <c r="AJ279" s="9" t="s">
        <v>37</v>
      </c>
      <c r="AK279" s="9" t="s">
        <v>28</v>
      </c>
      <c r="AO279" s="9" t="str">
        <f t="shared" si="24"/>
        <v/>
      </c>
    </row>
    <row r="280" spans="1:41" ht="16" customHeight="1" x14ac:dyDescent="0.2">
      <c r="A280" s="9">
        <v>2600</v>
      </c>
      <c r="B280" s="9" t="s">
        <v>26</v>
      </c>
      <c r="C280" s="9" t="s">
        <v>261</v>
      </c>
      <c r="D280" s="9" t="s">
        <v>146</v>
      </c>
      <c r="E280" s="9" t="s">
        <v>147</v>
      </c>
      <c r="F280" s="9" t="str">
        <f>IF(ISBLANK(E280), "", Table2[[#This Row],[unique_id]])</f>
        <v>ada_home</v>
      </c>
      <c r="G280" s="9" t="s">
        <v>199</v>
      </c>
      <c r="H280" s="9" t="s">
        <v>346</v>
      </c>
      <c r="I280" s="9" t="s">
        <v>145</v>
      </c>
      <c r="L280" s="9" t="s">
        <v>136</v>
      </c>
      <c r="M280" s="9" t="s">
        <v>345</v>
      </c>
      <c r="N280" s="9"/>
      <c r="O280" s="11"/>
      <c r="P280" s="11"/>
      <c r="Q280" s="11"/>
      <c r="R280" s="11"/>
      <c r="S280" s="11"/>
      <c r="T280" s="9"/>
      <c r="Y280" s="11"/>
      <c r="AA280" s="9" t="str">
        <f>IF(ISBLANK(Z280),  "", _xlfn.CONCAT("haas/entity/sensor/", LOWER(C280), "/", E280, "/config"))</f>
        <v/>
      </c>
      <c r="AB280" s="9" t="str">
        <f t="shared" si="23"/>
        <v/>
      </c>
      <c r="AF280" s="9" t="str">
        <f>IF(OR(ISBLANK(AM280), ISBLANK(AN280)), "", LOWER(_xlfn.CONCAT(Table2[[#This Row],[device_manufacturer]], "-",Table2[[#This Row],[device_suggested_area]], "-", Table2[[#This Row],[device_identifiers]])))</f>
        <v>google-ada-home</v>
      </c>
      <c r="AG280" s="11" t="s">
        <v>625</v>
      </c>
      <c r="AH280" s="9" t="s">
        <v>566</v>
      </c>
      <c r="AI280" s="9" t="s">
        <v>623</v>
      </c>
      <c r="AJ280" s="9" t="s">
        <v>261</v>
      </c>
      <c r="AK280" s="9" t="s">
        <v>130</v>
      </c>
      <c r="AL280" s="9" t="s">
        <v>668</v>
      </c>
      <c r="AM280" s="20" t="s">
        <v>726</v>
      </c>
      <c r="AN280" s="17" t="s">
        <v>718</v>
      </c>
      <c r="AO280" s="9" t="str">
        <f t="shared" si="24"/>
        <v>[["mac", "d4:f5:47:1c:cc:2d"], ["ip", "10.0.4.50"]]</v>
      </c>
    </row>
    <row r="281" spans="1:41" ht="16" customHeight="1" x14ac:dyDescent="0.2">
      <c r="A281" s="9">
        <v>2601</v>
      </c>
      <c r="B281" s="9" t="s">
        <v>26</v>
      </c>
      <c r="C281" s="9" t="s">
        <v>261</v>
      </c>
      <c r="D281" s="9" t="s">
        <v>146</v>
      </c>
      <c r="E281" s="9" t="s">
        <v>327</v>
      </c>
      <c r="F281" s="9" t="str">
        <f>IF(ISBLANK(E281), "", Table2[[#This Row],[unique_id]])</f>
        <v>edwin_home</v>
      </c>
      <c r="G281" s="9" t="s">
        <v>329</v>
      </c>
      <c r="H281" s="9" t="s">
        <v>346</v>
      </c>
      <c r="I281" s="9" t="s">
        <v>145</v>
      </c>
      <c r="L281" s="9" t="s">
        <v>136</v>
      </c>
      <c r="M281" s="9" t="s">
        <v>345</v>
      </c>
      <c r="N281" s="9"/>
      <c r="O281" s="11"/>
      <c r="P281" s="11"/>
      <c r="Q281" s="11"/>
      <c r="R281" s="11"/>
      <c r="S281" s="11"/>
      <c r="T281" s="9"/>
      <c r="Y281" s="11"/>
      <c r="AA281" s="9" t="str">
        <f>IF(ISBLANK(Z281),  "", _xlfn.CONCAT("haas/entity/sensor/", LOWER(C281), "/", E281, "/config"))</f>
        <v/>
      </c>
      <c r="AB281" s="9" t="str">
        <f t="shared" si="23"/>
        <v/>
      </c>
      <c r="AF281" s="9" t="str">
        <f>IF(OR(ISBLANK(AM281), ISBLANK(AN281)), "", LOWER(_xlfn.CONCAT(Table2[[#This Row],[device_manufacturer]], "-",Table2[[#This Row],[device_suggested_area]], "-", Table2[[#This Row],[device_identifiers]])))</f>
        <v>google-edwin-home</v>
      </c>
      <c r="AG281" s="11" t="s">
        <v>625</v>
      </c>
      <c r="AH281" s="9" t="s">
        <v>566</v>
      </c>
      <c r="AI281" s="9" t="s">
        <v>623</v>
      </c>
      <c r="AJ281" s="9" t="s">
        <v>261</v>
      </c>
      <c r="AK281" s="9" t="s">
        <v>127</v>
      </c>
      <c r="AL281" s="9" t="s">
        <v>668</v>
      </c>
      <c r="AM281" s="20" t="s">
        <v>725</v>
      </c>
      <c r="AN281" s="17" t="s">
        <v>719</v>
      </c>
      <c r="AO281" s="9" t="str">
        <f t="shared" si="24"/>
        <v>[["mac", "d4:f5:47:25:92:d5"], ["ip", "10.0.4.51"]]</v>
      </c>
    </row>
    <row r="282" spans="1:41" ht="16" customHeight="1" x14ac:dyDescent="0.2">
      <c r="A282" s="9">
        <v>2602</v>
      </c>
      <c r="B282" s="9" t="s">
        <v>26</v>
      </c>
      <c r="C282" s="9" t="s">
        <v>763</v>
      </c>
      <c r="D282" s="9" t="s">
        <v>505</v>
      </c>
      <c r="E282" s="9" t="s">
        <v>504</v>
      </c>
      <c r="F282" s="9" t="str">
        <f>IF(ISBLANK(E282), "", Table2[[#This Row],[unique_id]])</f>
        <v>column_break</v>
      </c>
      <c r="G282" s="9" t="s">
        <v>501</v>
      </c>
      <c r="H282" s="9" t="s">
        <v>346</v>
      </c>
      <c r="I282" s="9" t="s">
        <v>145</v>
      </c>
      <c r="L282" s="9" t="s">
        <v>502</v>
      </c>
      <c r="M282" s="9" t="s">
        <v>503</v>
      </c>
      <c r="N282" s="9"/>
      <c r="O282" s="11"/>
      <c r="P282" s="11"/>
      <c r="Q282" s="11"/>
      <c r="R282" s="11"/>
      <c r="S282" s="11"/>
      <c r="T282" s="9"/>
      <c r="Y282" s="11"/>
      <c r="AB282" s="9" t="str">
        <f t="shared" si="23"/>
        <v/>
      </c>
      <c r="AO282" s="9" t="str">
        <f t="shared" si="24"/>
        <v/>
      </c>
    </row>
    <row r="283" spans="1:41" ht="16" customHeight="1" x14ac:dyDescent="0.2">
      <c r="A283" s="9">
        <v>2603</v>
      </c>
      <c r="B283" s="9" t="s">
        <v>26</v>
      </c>
      <c r="C283" s="9" t="s">
        <v>261</v>
      </c>
      <c r="D283" s="9" t="s">
        <v>146</v>
      </c>
      <c r="E283" s="9" t="s">
        <v>341</v>
      </c>
      <c r="F283" s="9" t="str">
        <f>IF(ISBLANK(E283), "", Table2[[#This Row],[unique_id]])</f>
        <v>parents_home</v>
      </c>
      <c r="G283" s="9" t="s">
        <v>331</v>
      </c>
      <c r="H283" s="9" t="s">
        <v>346</v>
      </c>
      <c r="I283" s="9" t="s">
        <v>145</v>
      </c>
      <c r="L283" s="9" t="s">
        <v>136</v>
      </c>
      <c r="M283" s="9" t="s">
        <v>345</v>
      </c>
      <c r="N283" s="9"/>
      <c r="O283" s="11"/>
      <c r="P283" s="11"/>
      <c r="Q283" s="11"/>
      <c r="R283" s="11"/>
      <c r="S283" s="11"/>
      <c r="T283" s="9"/>
      <c r="Y283" s="11"/>
      <c r="AA283" s="9" t="str">
        <f>IF(ISBLANK(Z283),  "", _xlfn.CONCAT("haas/entity/sensor/", LOWER(C283), "/", E283, "/config"))</f>
        <v/>
      </c>
      <c r="AB283" s="9" t="str">
        <f t="shared" si="23"/>
        <v/>
      </c>
      <c r="AF283" s="9" t="str">
        <f>IF(OR(ISBLANK(AM283), ISBLANK(AN283)), "", LOWER(_xlfn.CONCAT(Table2[[#This Row],[device_manufacturer]], "-",Table2[[#This Row],[device_suggested_area]], "-", Table2[[#This Row],[device_identifiers]])))</f>
        <v>google-parents-home</v>
      </c>
      <c r="AG283" s="21" t="s">
        <v>625</v>
      </c>
      <c r="AH283" s="9" t="s">
        <v>566</v>
      </c>
      <c r="AI283" s="9" t="s">
        <v>623</v>
      </c>
      <c r="AJ283" s="9" t="s">
        <v>261</v>
      </c>
      <c r="AK283" s="9" t="s">
        <v>207</v>
      </c>
      <c r="AL283" s="9" t="s">
        <v>668</v>
      </c>
      <c r="AM283" s="20" t="s">
        <v>724</v>
      </c>
      <c r="AN283" s="17" t="s">
        <v>720</v>
      </c>
      <c r="AO283" s="9" t="str">
        <f t="shared" si="24"/>
        <v>[["mac", "d4:f5:47:8c:d1:7e"], ["ip", "10.0.4.52"]]</v>
      </c>
    </row>
    <row r="284" spans="1:41" ht="16" customHeight="1" x14ac:dyDescent="0.2">
      <c r="A284" s="9">
        <v>2604</v>
      </c>
      <c r="B284" s="9" t="s">
        <v>26</v>
      </c>
      <c r="C284" s="9" t="s">
        <v>261</v>
      </c>
      <c r="D284" s="9" t="s">
        <v>146</v>
      </c>
      <c r="E284" s="9" t="s">
        <v>339</v>
      </c>
      <c r="F284" s="9" t="str">
        <f>IF(ISBLANK(E284), "", Table2[[#This Row],[unique_id]])</f>
        <v>parents_tv</v>
      </c>
      <c r="G284" s="9" t="s">
        <v>336</v>
      </c>
      <c r="H284" s="9" t="s">
        <v>346</v>
      </c>
      <c r="I284" s="9" t="s">
        <v>145</v>
      </c>
      <c r="L284" s="9" t="s">
        <v>136</v>
      </c>
      <c r="M284" s="9" t="s">
        <v>345</v>
      </c>
      <c r="N284" s="9"/>
      <c r="O284" s="11"/>
      <c r="P284" s="11"/>
      <c r="Q284" s="11"/>
      <c r="R284" s="11"/>
      <c r="S284" s="11"/>
      <c r="T284" s="9"/>
      <c r="Y284" s="11"/>
      <c r="AA284" s="9" t="str">
        <f>IF(ISBLANK(Z284),  "", _xlfn.CONCAT("haas/entity/sensor/", LOWER(C284), "/", E284, "/config"))</f>
        <v/>
      </c>
      <c r="AB284" s="9" t="str">
        <f t="shared" si="23"/>
        <v/>
      </c>
      <c r="AF284" s="9" t="str">
        <f>IF(OR(ISBLANK(AM284), ISBLANK(AN284)), "", LOWER(_xlfn.CONCAT(Table2[[#This Row],[device_manufacturer]], "-",Table2[[#This Row],[device_suggested_area]], "-", Table2[[#This Row],[device_identifiers]])))</f>
        <v>google-parents-tv</v>
      </c>
      <c r="AG284" s="11" t="s">
        <v>625</v>
      </c>
      <c r="AH284" s="9" t="s">
        <v>558</v>
      </c>
      <c r="AI284" s="9" t="s">
        <v>624</v>
      </c>
      <c r="AJ284" s="9" t="s">
        <v>261</v>
      </c>
      <c r="AK284" s="9" t="s">
        <v>207</v>
      </c>
      <c r="AL284" s="9" t="s">
        <v>668</v>
      </c>
      <c r="AM284" s="20" t="s">
        <v>727</v>
      </c>
      <c r="AN284" s="17" t="s">
        <v>721</v>
      </c>
      <c r="AO284" s="9" t="str">
        <f t="shared" si="24"/>
        <v>[["mac", "48:d6:d5:33:7c:28"], ["ip", "10.0.4.53"]]</v>
      </c>
    </row>
    <row r="285" spans="1:41" ht="16" customHeight="1" x14ac:dyDescent="0.2">
      <c r="A285" s="9">
        <v>2605</v>
      </c>
      <c r="B285" s="9" t="s">
        <v>26</v>
      </c>
      <c r="C285" s="9" t="s">
        <v>192</v>
      </c>
      <c r="D285" s="9" t="s">
        <v>146</v>
      </c>
      <c r="E285" s="9" t="s">
        <v>340</v>
      </c>
      <c r="F285" s="9" t="str">
        <f>IF(ISBLANK(E285), "", Table2[[#This Row],[unique_id]])</f>
        <v>parents_speaker</v>
      </c>
      <c r="G285" s="9" t="s">
        <v>332</v>
      </c>
      <c r="H285" s="9" t="s">
        <v>346</v>
      </c>
      <c r="I285" s="9" t="s">
        <v>145</v>
      </c>
      <c r="L285" s="9" t="s">
        <v>136</v>
      </c>
      <c r="M285" s="9" t="s">
        <v>345</v>
      </c>
      <c r="N285" s="9"/>
      <c r="O285" s="11"/>
      <c r="P285" s="11"/>
      <c r="Q285" s="11"/>
      <c r="R285" s="11"/>
      <c r="S285" s="11"/>
      <c r="T285" s="9"/>
      <c r="Y285" s="11"/>
      <c r="AA285" s="9" t="str">
        <f>IF(ISBLANK(Z285),  "", _xlfn.CONCAT("haas/entity/sensor/", LOWER(C285), "/", E285, "/config"))</f>
        <v/>
      </c>
      <c r="AB285" s="9" t="str">
        <f t="shared" si="23"/>
        <v/>
      </c>
      <c r="AF285" s="9" t="str">
        <f>IF(OR(ISBLANK(AM285), ISBLANK(AN285)), "", LOWER(_xlfn.CONCAT(Table2[[#This Row],[device_manufacturer]], "-",Table2[[#This Row],[device_suggested_area]], "-", Table2[[#This Row],[device_identifiers]])))</f>
        <v>sonos-parents-speaker</v>
      </c>
      <c r="AG285" s="11" t="s">
        <v>564</v>
      </c>
      <c r="AH285" s="9" t="s">
        <v>565</v>
      </c>
      <c r="AI285" s="9" t="s">
        <v>567</v>
      </c>
      <c r="AJ285" s="9" t="str">
        <f>IF(OR(ISBLANK(AM285), ISBLANK(AN285)), "", Table2[[#This Row],[device_via_device]])</f>
        <v>Sonos</v>
      </c>
      <c r="AK285" s="9" t="s">
        <v>207</v>
      </c>
      <c r="AL285" s="9" t="s">
        <v>668</v>
      </c>
      <c r="AM285" s="9" t="s">
        <v>569</v>
      </c>
      <c r="AN285" s="16" t="s">
        <v>756</v>
      </c>
      <c r="AO285" s="9" t="str">
        <f t="shared" si="24"/>
        <v>[["mac", "5c:aa:fd:d1:23:be"], ["ip", "10.0.4.40"]]</v>
      </c>
    </row>
    <row r="286" spans="1:41" ht="16" customHeight="1" x14ac:dyDescent="0.2">
      <c r="A286" s="9">
        <v>2606</v>
      </c>
      <c r="B286" s="9" t="s">
        <v>26</v>
      </c>
      <c r="C286" s="9" t="s">
        <v>763</v>
      </c>
      <c r="D286" s="9" t="s">
        <v>505</v>
      </c>
      <c r="E286" s="9" t="s">
        <v>504</v>
      </c>
      <c r="F286" s="9" t="str">
        <f>IF(ISBLANK(E286), "", Table2[[#This Row],[unique_id]])</f>
        <v>column_break</v>
      </c>
      <c r="G286" s="9" t="s">
        <v>501</v>
      </c>
      <c r="H286" s="9" t="s">
        <v>346</v>
      </c>
      <c r="I286" s="9" t="s">
        <v>145</v>
      </c>
      <c r="L286" s="9" t="s">
        <v>502</v>
      </c>
      <c r="M286" s="9" t="s">
        <v>503</v>
      </c>
      <c r="N286" s="9"/>
      <c r="O286" s="11"/>
      <c r="P286" s="11"/>
      <c r="Q286" s="11"/>
      <c r="R286" s="11"/>
      <c r="S286" s="11"/>
      <c r="T286" s="9"/>
      <c r="Y286" s="11"/>
      <c r="AB286" s="9" t="str">
        <f t="shared" si="23"/>
        <v/>
      </c>
      <c r="AO286" s="9" t="str">
        <f t="shared" si="24"/>
        <v/>
      </c>
    </row>
    <row r="287" spans="1:41" ht="16" customHeight="1" x14ac:dyDescent="0.2">
      <c r="A287" s="9">
        <v>2607</v>
      </c>
      <c r="B287" s="9" t="s">
        <v>26</v>
      </c>
      <c r="C287" s="9" t="s">
        <v>192</v>
      </c>
      <c r="D287" s="9" t="s">
        <v>146</v>
      </c>
      <c r="E287" s="9" t="s">
        <v>334</v>
      </c>
      <c r="F287" s="9" t="str">
        <f>IF(ISBLANK(E287), "", Table2[[#This Row],[unique_id]])</f>
        <v>kitchen_home</v>
      </c>
      <c r="G287" s="9" t="s">
        <v>333</v>
      </c>
      <c r="H287" s="9" t="s">
        <v>346</v>
      </c>
      <c r="I287" s="9" t="s">
        <v>145</v>
      </c>
      <c r="L287" s="9" t="s">
        <v>136</v>
      </c>
      <c r="M287" s="9" t="s">
        <v>345</v>
      </c>
      <c r="N287" s="9"/>
      <c r="O287" s="11"/>
      <c r="P287" s="11"/>
      <c r="Q287" s="11"/>
      <c r="R287" s="11"/>
      <c r="S287" s="11"/>
      <c r="T287" s="9"/>
      <c r="Y287" s="11"/>
      <c r="AA287" s="9" t="str">
        <f>IF(ISBLANK(Z287),  "", _xlfn.CONCAT("haas/entity/sensor/", LOWER(C287), "/", E287, "/config"))</f>
        <v/>
      </c>
      <c r="AB287" s="9" t="str">
        <f t="shared" si="23"/>
        <v/>
      </c>
      <c r="AF287" s="9" t="str">
        <f>IF(OR(ISBLANK(AM287), ISBLANK(AN287)), "", LOWER(_xlfn.CONCAT(Table2[[#This Row],[device_manufacturer]], "-",Table2[[#This Row],[device_suggested_area]], "-", Table2[[#This Row],[device_identifiers]])))</f>
        <v>sonos-kitchen-home</v>
      </c>
      <c r="AG287" s="11" t="s">
        <v>564</v>
      </c>
      <c r="AH287" s="9" t="s">
        <v>566</v>
      </c>
      <c r="AI287" s="9" t="s">
        <v>567</v>
      </c>
      <c r="AJ287" s="9" t="str">
        <f>IF(OR(ISBLANK(AM287), ISBLANK(AN287)), "", Table2[[#This Row],[device_via_device]])</f>
        <v>Sonos</v>
      </c>
      <c r="AK287" s="9" t="s">
        <v>221</v>
      </c>
      <c r="AL287" s="9" t="s">
        <v>668</v>
      </c>
      <c r="AM287" s="9" t="s">
        <v>571</v>
      </c>
      <c r="AN287" s="16" t="s">
        <v>757</v>
      </c>
      <c r="AO287" s="9" t="str">
        <f t="shared" si="24"/>
        <v>[["mac", "48:a6:b8:e2:50:40"], ["ip", "10.0.4.41"]]</v>
      </c>
    </row>
    <row r="288" spans="1:41" ht="16" customHeight="1" x14ac:dyDescent="0.2">
      <c r="A288" s="9">
        <v>2608</v>
      </c>
      <c r="B288" s="9" t="s">
        <v>26</v>
      </c>
      <c r="C288" s="9" t="s">
        <v>192</v>
      </c>
      <c r="D288" s="9" t="s">
        <v>146</v>
      </c>
      <c r="E288" s="9" t="s">
        <v>148</v>
      </c>
      <c r="F288" s="9" t="str">
        <f>IF(ISBLANK(E288), "", Table2[[#This Row],[unique_id]])</f>
        <v>kitchen_speaker</v>
      </c>
      <c r="G288" s="9" t="s">
        <v>200</v>
      </c>
      <c r="H288" s="9" t="s">
        <v>346</v>
      </c>
      <c r="I288" s="9" t="s">
        <v>145</v>
      </c>
      <c r="L288" s="9" t="s">
        <v>136</v>
      </c>
      <c r="M288" s="9" t="s">
        <v>345</v>
      </c>
      <c r="N288" s="9"/>
      <c r="O288" s="11"/>
      <c r="P288" s="11"/>
      <c r="Q288" s="11"/>
      <c r="R288" s="11"/>
      <c r="S288" s="11"/>
      <c r="T288" s="9"/>
      <c r="Y288" s="11"/>
      <c r="AA288" s="9" t="str">
        <f>IF(ISBLANK(Z288),  "", _xlfn.CONCAT("haas/entity/sensor/", LOWER(C288), "/", E288, "/config"))</f>
        <v/>
      </c>
      <c r="AB288" s="9" t="str">
        <f t="shared" si="23"/>
        <v/>
      </c>
      <c r="AF288" s="9" t="str">
        <f>IF(OR(ISBLANK(AM288), ISBLANK(AN288)), "", LOWER(_xlfn.CONCAT(Table2[[#This Row],[device_manufacturer]], "-",Table2[[#This Row],[device_suggested_area]], "-", Table2[[#This Row],[device_identifiers]])))</f>
        <v>sonos-kitchen-speaker</v>
      </c>
      <c r="AG288" s="11" t="s">
        <v>564</v>
      </c>
      <c r="AH288" s="9" t="s">
        <v>565</v>
      </c>
      <c r="AI288" s="9" t="s">
        <v>568</v>
      </c>
      <c r="AJ288" s="9" t="str">
        <f>IF(OR(ISBLANK(AM288), ISBLANK(AN288)), "", Table2[[#This Row],[device_via_device]])</f>
        <v>Sonos</v>
      </c>
      <c r="AK288" s="9" t="s">
        <v>221</v>
      </c>
      <c r="AL288" s="9" t="s">
        <v>668</v>
      </c>
      <c r="AM288" s="9" t="s">
        <v>570</v>
      </c>
      <c r="AN288" s="16" t="s">
        <v>758</v>
      </c>
      <c r="AO288" s="9" t="str">
        <f t="shared" si="24"/>
        <v>[["mac", "5c:aa:fd:f1:a3:d4"], ["ip", "10.0.4.42"]]</v>
      </c>
    </row>
    <row r="289" spans="1:41" ht="16" customHeight="1" x14ac:dyDescent="0.2">
      <c r="A289" s="9">
        <v>2609</v>
      </c>
      <c r="B289" s="9" t="s">
        <v>26</v>
      </c>
      <c r="C289" s="9" t="s">
        <v>763</v>
      </c>
      <c r="D289" s="9" t="s">
        <v>505</v>
      </c>
      <c r="E289" s="9" t="s">
        <v>504</v>
      </c>
      <c r="F289" s="9" t="str">
        <f>IF(ISBLANK(E289), "", Table2[[#This Row],[unique_id]])</f>
        <v>column_break</v>
      </c>
      <c r="G289" s="9" t="s">
        <v>501</v>
      </c>
      <c r="H289" s="9" t="s">
        <v>346</v>
      </c>
      <c r="I289" s="9" t="s">
        <v>145</v>
      </c>
      <c r="L289" s="9" t="s">
        <v>502</v>
      </c>
      <c r="M289" s="9" t="s">
        <v>503</v>
      </c>
      <c r="N289" s="9"/>
      <c r="O289" s="11"/>
      <c r="P289" s="11"/>
      <c r="Q289" s="11"/>
      <c r="R289" s="11"/>
      <c r="S289" s="11"/>
      <c r="T289" s="9"/>
      <c r="Y289" s="11"/>
      <c r="AB289" s="9" t="str">
        <f t="shared" si="23"/>
        <v/>
      </c>
      <c r="AO289" s="9" t="str">
        <f t="shared" si="24"/>
        <v/>
      </c>
    </row>
    <row r="290" spans="1:41" ht="16" customHeight="1" x14ac:dyDescent="0.2">
      <c r="A290" s="9">
        <v>2610</v>
      </c>
      <c r="B290" s="9" t="s">
        <v>26</v>
      </c>
      <c r="C290" s="9" t="s">
        <v>261</v>
      </c>
      <c r="D290" s="9" t="s">
        <v>146</v>
      </c>
      <c r="E290" s="9" t="s">
        <v>328</v>
      </c>
      <c r="F290" s="9" t="str">
        <f>IF(ISBLANK(E290), "", Table2[[#This Row],[unique_id]])</f>
        <v>lounge_home</v>
      </c>
      <c r="G290" s="9" t="s">
        <v>330</v>
      </c>
      <c r="H290" s="9" t="s">
        <v>346</v>
      </c>
      <c r="I290" s="9" t="s">
        <v>145</v>
      </c>
      <c r="L290" s="9" t="s">
        <v>136</v>
      </c>
      <c r="M290" s="9" t="s">
        <v>345</v>
      </c>
      <c r="N290" s="9"/>
      <c r="O290" s="11"/>
      <c r="P290" s="11"/>
      <c r="Q290" s="11"/>
      <c r="R290" s="11"/>
      <c r="S290" s="11"/>
      <c r="T290" s="9"/>
      <c r="Y290" s="11"/>
      <c r="AA290" s="9" t="str">
        <f>IF(ISBLANK(Z290),  "", _xlfn.CONCAT("haas/entity/sensor/", LOWER(C290), "/", E290, "/config"))</f>
        <v/>
      </c>
      <c r="AB290" s="9" t="str">
        <f t="shared" si="23"/>
        <v/>
      </c>
      <c r="AF290" s="9" t="str">
        <f>IF(OR(ISBLANK(AM290), ISBLANK(AN290)), "", LOWER(_xlfn.CONCAT(Table2[[#This Row],[device_manufacturer]], "-",Table2[[#This Row],[device_suggested_area]], "-", Table2[[#This Row],[device_identifiers]])))</f>
        <v>google-lounge-home</v>
      </c>
      <c r="AG290" s="11" t="s">
        <v>625</v>
      </c>
      <c r="AH290" s="9" t="s">
        <v>566</v>
      </c>
      <c r="AI290" s="9" t="s">
        <v>623</v>
      </c>
      <c r="AJ290" s="9" t="s">
        <v>261</v>
      </c>
      <c r="AK290" s="9" t="s">
        <v>209</v>
      </c>
      <c r="AL290" s="9" t="s">
        <v>668</v>
      </c>
      <c r="AM290" s="20" t="s">
        <v>723</v>
      </c>
      <c r="AN290" s="16" t="s">
        <v>722</v>
      </c>
      <c r="AO290" s="9" t="str">
        <f t="shared" si="24"/>
        <v>[["mac", "d4:f5:47:32:df:7b"], ["ip", "10.0.4.54"]]</v>
      </c>
    </row>
    <row r="291" spans="1:41" ht="16" customHeight="1" x14ac:dyDescent="0.2">
      <c r="A291" s="9">
        <v>2611</v>
      </c>
      <c r="B291" s="9" t="s">
        <v>26</v>
      </c>
      <c r="C291" s="9" t="s">
        <v>337</v>
      </c>
      <c r="D291" s="9" t="s">
        <v>146</v>
      </c>
      <c r="E291" s="9" t="s">
        <v>338</v>
      </c>
      <c r="F291" s="9" t="str">
        <f>IF(ISBLANK(E291), "", Table2[[#This Row],[unique_id]])</f>
        <v>lounge_speaker</v>
      </c>
      <c r="G291" s="9" t="s">
        <v>335</v>
      </c>
      <c r="H291" s="9" t="s">
        <v>346</v>
      </c>
      <c r="I291" s="9" t="s">
        <v>145</v>
      </c>
      <c r="L291" s="9" t="s">
        <v>136</v>
      </c>
      <c r="M291" s="9" t="s">
        <v>345</v>
      </c>
      <c r="N291" s="9"/>
      <c r="O291" s="11"/>
      <c r="P291" s="11"/>
      <c r="Q291" s="11"/>
      <c r="R291" s="11"/>
      <c r="S291" s="11"/>
      <c r="T291" s="9"/>
      <c r="Y291" s="11"/>
      <c r="AA291" s="9" t="str">
        <f>IF(ISBLANK(Z291),  "", _xlfn.CONCAT("haas/entity/sensor/", LOWER(C291), "/", E291, "/config"))</f>
        <v/>
      </c>
      <c r="AB291" s="9" t="str">
        <f t="shared" si="23"/>
        <v/>
      </c>
      <c r="AF291" s="9" t="str">
        <f>IF(OR(ISBLANK(AM291), ISBLANK(AN291)), "", LOWER(_xlfn.CONCAT(Table2[[#This Row],[device_manufacturer]], "-",Table2[[#This Row],[device_suggested_area]], "-", Table2[[#This Row],[device_identifiers]])))</f>
        <v>apple-lounge-speaker</v>
      </c>
      <c r="AG291" s="11" t="s">
        <v>632</v>
      </c>
      <c r="AH291" s="9" t="s">
        <v>565</v>
      </c>
      <c r="AI291" s="9" t="s">
        <v>631</v>
      </c>
      <c r="AJ291" s="9" t="s">
        <v>337</v>
      </c>
      <c r="AK291" s="9" t="s">
        <v>209</v>
      </c>
      <c r="AL291" s="9" t="s">
        <v>668</v>
      </c>
      <c r="AM291" s="20" t="s">
        <v>637</v>
      </c>
      <c r="AN291" s="16" t="s">
        <v>729</v>
      </c>
      <c r="AO291" s="9" t="str">
        <f t="shared" si="24"/>
        <v>[["mac", "d4:a3:3d:5c:8c:28"], ["ip", "10.0.4.48"]]</v>
      </c>
    </row>
    <row r="292" spans="1:41" ht="16" customHeight="1" x14ac:dyDescent="0.2">
      <c r="A292" s="9">
        <v>2612</v>
      </c>
      <c r="B292" s="9" t="s">
        <v>26</v>
      </c>
      <c r="C292" s="9" t="s">
        <v>337</v>
      </c>
      <c r="D292" s="9" t="s">
        <v>146</v>
      </c>
      <c r="E292" s="9" t="s">
        <v>189</v>
      </c>
      <c r="F292" s="9" t="str">
        <f>IF(ISBLANK(E292), "", Table2[[#This Row],[unique_id]])</f>
        <v>lounge_tv</v>
      </c>
      <c r="G292" s="9" t="s">
        <v>190</v>
      </c>
      <c r="H292" s="9" t="s">
        <v>346</v>
      </c>
      <c r="I292" s="9" t="s">
        <v>145</v>
      </c>
      <c r="L292" s="9" t="s">
        <v>136</v>
      </c>
      <c r="M292" s="9" t="s">
        <v>345</v>
      </c>
      <c r="N292" s="9"/>
      <c r="O292" s="11"/>
      <c r="P292" s="11"/>
      <c r="Q292" s="11"/>
      <c r="R292" s="11"/>
      <c r="S292" s="11"/>
      <c r="T292" s="9"/>
      <c r="Y292" s="11"/>
      <c r="AA292" s="9" t="str">
        <f>IF(ISBLANK(Z292),  "", _xlfn.CONCAT("haas/entity/sensor/", LOWER(C292), "/", E292, "/config"))</f>
        <v/>
      </c>
      <c r="AB292" s="9" t="str">
        <f t="shared" si="23"/>
        <v/>
      </c>
      <c r="AF292" s="9" t="str">
        <f>IF(OR(ISBLANK(AM292), ISBLANK(AN292)), "", LOWER(_xlfn.CONCAT(Table2[[#This Row],[device_manufacturer]], "-",Table2[[#This Row],[device_suggested_area]], "-", Table2[[#This Row],[device_identifiers]])))</f>
        <v>apple-lounge-tv</v>
      </c>
      <c r="AG292" s="11" t="s">
        <v>632</v>
      </c>
      <c r="AH292" s="9" t="s">
        <v>558</v>
      </c>
      <c r="AI292" s="9" t="s">
        <v>633</v>
      </c>
      <c r="AJ292" s="9" t="s">
        <v>337</v>
      </c>
      <c r="AK292" s="9" t="s">
        <v>209</v>
      </c>
      <c r="AL292" s="9" t="s">
        <v>668</v>
      </c>
      <c r="AM292" s="20" t="s">
        <v>636</v>
      </c>
      <c r="AN292" s="17" t="s">
        <v>728</v>
      </c>
      <c r="AO292" s="9" t="str">
        <f t="shared" si="24"/>
        <v>[["mac", "90:dd:5d:ce:1e:96"], ["ip", "10.0.4.47"]]</v>
      </c>
    </row>
    <row r="293" spans="1:41" ht="16" customHeight="1" x14ac:dyDescent="0.2">
      <c r="A293" s="9">
        <v>2700</v>
      </c>
      <c r="B293" s="9" t="s">
        <v>26</v>
      </c>
      <c r="C293" s="9" t="s">
        <v>260</v>
      </c>
      <c r="D293" s="9" t="s">
        <v>149</v>
      </c>
      <c r="E293" s="9" t="s">
        <v>150</v>
      </c>
      <c r="F293" s="9" t="str">
        <f>IF(ISBLANK(E293), "", Table2[[#This Row],[unique_id]])</f>
        <v>uvc_ada_medium</v>
      </c>
      <c r="G293" s="9" t="s">
        <v>130</v>
      </c>
      <c r="H293" s="9" t="s">
        <v>506</v>
      </c>
      <c r="I293" s="9" t="s">
        <v>225</v>
      </c>
      <c r="L293" s="9" t="s">
        <v>136</v>
      </c>
      <c r="M293" s="9" t="s">
        <v>347</v>
      </c>
      <c r="N293" s="9"/>
      <c r="O293" s="11"/>
      <c r="P293" s="11"/>
      <c r="Q293" s="11"/>
      <c r="R293" s="11"/>
      <c r="S293" s="11"/>
      <c r="T293" s="9"/>
      <c r="Y293" s="11"/>
      <c r="AA293" s="9" t="str">
        <f>IF(ISBLANK(Z293),  "", _xlfn.CONCAT("haas/entity/sensor/", LOWER(C293), "/", E293, "/config"))</f>
        <v/>
      </c>
      <c r="AB293" s="9" t="str">
        <f t="shared" si="23"/>
        <v/>
      </c>
      <c r="AE293" s="9"/>
      <c r="AF293" s="9" t="s">
        <v>613</v>
      </c>
      <c r="AG293" s="11" t="s">
        <v>615</v>
      </c>
      <c r="AH293" s="9" t="s">
        <v>616</v>
      </c>
      <c r="AI293" s="9" t="s">
        <v>612</v>
      </c>
      <c r="AJ293" s="9" t="s">
        <v>260</v>
      </c>
      <c r="AK293" s="9" t="s">
        <v>130</v>
      </c>
      <c r="AL293" s="9" t="s">
        <v>688</v>
      </c>
      <c r="AM293" s="9" t="s">
        <v>610</v>
      </c>
      <c r="AN293" s="9" t="s">
        <v>640</v>
      </c>
      <c r="AO293" s="9" t="str">
        <f t="shared" si="24"/>
        <v>[["mac", "74:83:c2:3f:6c:4c"], ["ip", "10.0.6.20"]]</v>
      </c>
    </row>
    <row r="294" spans="1:41" ht="16" customHeight="1" x14ac:dyDescent="0.2">
      <c r="A294" s="9">
        <v>2701</v>
      </c>
      <c r="B294" s="9" t="s">
        <v>26</v>
      </c>
      <c r="C294" s="9" t="s">
        <v>260</v>
      </c>
      <c r="D294" s="9" t="s">
        <v>151</v>
      </c>
      <c r="E294" s="9" t="s">
        <v>152</v>
      </c>
      <c r="F294" s="9" t="str">
        <f>IF(ISBLANK(E294), "", Table2[[#This Row],[unique_id]])</f>
        <v>uvc_ada_motion</v>
      </c>
      <c r="G294" s="9" t="s">
        <v>130</v>
      </c>
      <c r="H294" s="9" t="s">
        <v>508</v>
      </c>
      <c r="I294" s="9" t="s">
        <v>225</v>
      </c>
      <c r="L294" s="9" t="s">
        <v>136</v>
      </c>
      <c r="N294" s="9"/>
      <c r="O294" s="11"/>
      <c r="P294" s="11"/>
      <c r="Q294" s="11"/>
      <c r="R294" s="11"/>
      <c r="S294" s="11"/>
      <c r="T294" s="9"/>
      <c r="Y294" s="11"/>
      <c r="AA294" s="9" t="str">
        <f>IF(ISBLANK(Z294),  "", _xlfn.CONCAT("haas/entity/sensor/", LOWER(C294), "/", E294, "/config"))</f>
        <v/>
      </c>
      <c r="AB294" s="9" t="str">
        <f t="shared" si="23"/>
        <v/>
      </c>
      <c r="AC294" s="15"/>
      <c r="AE294" s="9"/>
      <c r="AO294" s="9" t="str">
        <f t="shared" si="24"/>
        <v/>
      </c>
    </row>
    <row r="295" spans="1:41" ht="16" customHeight="1" x14ac:dyDescent="0.2">
      <c r="A295" s="9">
        <v>2702</v>
      </c>
      <c r="B295" s="9" t="s">
        <v>26</v>
      </c>
      <c r="C295" s="9" t="s">
        <v>763</v>
      </c>
      <c r="D295" s="9" t="s">
        <v>505</v>
      </c>
      <c r="E295" s="9" t="s">
        <v>504</v>
      </c>
      <c r="F295" s="9" t="str">
        <f>IF(ISBLANK(E295), "", Table2[[#This Row],[unique_id]])</f>
        <v>column_break</v>
      </c>
      <c r="G295" s="9" t="s">
        <v>501</v>
      </c>
      <c r="H295" s="9" t="s">
        <v>508</v>
      </c>
      <c r="I295" s="9" t="s">
        <v>225</v>
      </c>
      <c r="L295" s="9" t="s">
        <v>502</v>
      </c>
      <c r="M295" s="9" t="s">
        <v>503</v>
      </c>
      <c r="N295" s="9"/>
      <c r="O295" s="11"/>
      <c r="P295" s="11"/>
      <c r="Q295" s="11"/>
      <c r="R295" s="11"/>
      <c r="S295" s="11"/>
      <c r="T295" s="9"/>
      <c r="Y295" s="11"/>
      <c r="AB295" s="9" t="str">
        <f t="shared" si="23"/>
        <v/>
      </c>
      <c r="AE295" s="9"/>
      <c r="AO295" s="9" t="str">
        <f t="shared" si="24"/>
        <v/>
      </c>
    </row>
    <row r="296" spans="1:41" ht="16" customHeight="1" x14ac:dyDescent="0.2">
      <c r="A296" s="9">
        <v>2703</v>
      </c>
      <c r="B296" s="9" t="s">
        <v>26</v>
      </c>
      <c r="C296" s="9" t="s">
        <v>260</v>
      </c>
      <c r="D296" s="9" t="s">
        <v>149</v>
      </c>
      <c r="E296" s="9" t="s">
        <v>223</v>
      </c>
      <c r="F296" s="9" t="str">
        <f>IF(ISBLANK(E296), "", Table2[[#This Row],[unique_id]])</f>
        <v>uvc_edwin_medium</v>
      </c>
      <c r="G296" s="9" t="s">
        <v>127</v>
      </c>
      <c r="H296" s="9" t="s">
        <v>507</v>
      </c>
      <c r="I296" s="9" t="s">
        <v>225</v>
      </c>
      <c r="L296" s="9" t="s">
        <v>136</v>
      </c>
      <c r="M296" s="9" t="s">
        <v>347</v>
      </c>
      <c r="N296" s="9"/>
      <c r="O296" s="11"/>
      <c r="P296" s="11"/>
      <c r="Q296" s="11"/>
      <c r="R296" s="11"/>
      <c r="S296" s="11"/>
      <c r="T296" s="9"/>
      <c r="Y296" s="11"/>
      <c r="AA296" s="9" t="str">
        <f>IF(ISBLANK(Z296),  "", _xlfn.CONCAT("haas/entity/sensor/", LOWER(C296), "/", E296, "/config"))</f>
        <v/>
      </c>
      <c r="AB296" s="9" t="str">
        <f t="shared" si="23"/>
        <v/>
      </c>
      <c r="AE296" s="9"/>
      <c r="AF296" s="9" t="s">
        <v>614</v>
      </c>
      <c r="AG296" s="11" t="s">
        <v>615</v>
      </c>
      <c r="AH296" s="9" t="s">
        <v>616</v>
      </c>
      <c r="AI296" s="9" t="s">
        <v>612</v>
      </c>
      <c r="AJ296" s="9" t="s">
        <v>260</v>
      </c>
      <c r="AK296" s="9" t="s">
        <v>127</v>
      </c>
      <c r="AL296" s="9" t="s">
        <v>688</v>
      </c>
      <c r="AM296" s="9" t="s">
        <v>611</v>
      </c>
      <c r="AN296" s="9" t="s">
        <v>641</v>
      </c>
      <c r="AO296" s="9" t="str">
        <f t="shared" si="24"/>
        <v>[["mac", "74:83:c2:3f:6e:5c"], ["ip", "10.0.6.21"]]</v>
      </c>
    </row>
    <row r="297" spans="1:41" ht="16" customHeight="1" x14ac:dyDescent="0.2">
      <c r="A297" s="9">
        <v>2704</v>
      </c>
      <c r="B297" s="9" t="s">
        <v>26</v>
      </c>
      <c r="C297" s="9" t="s">
        <v>260</v>
      </c>
      <c r="D297" s="9" t="s">
        <v>151</v>
      </c>
      <c r="E297" s="9" t="s">
        <v>224</v>
      </c>
      <c r="F297" s="9" t="str">
        <f>IF(ISBLANK(E297), "", Table2[[#This Row],[unique_id]])</f>
        <v>uvc_edwin_motion</v>
      </c>
      <c r="G297" s="9" t="s">
        <v>127</v>
      </c>
      <c r="H297" s="9" t="s">
        <v>509</v>
      </c>
      <c r="I297" s="9" t="s">
        <v>225</v>
      </c>
      <c r="L297" s="9" t="s">
        <v>136</v>
      </c>
      <c r="N297" s="9"/>
      <c r="O297" s="11"/>
      <c r="P297" s="11"/>
      <c r="Q297" s="11"/>
      <c r="R297" s="11"/>
      <c r="S297" s="11"/>
      <c r="T297" s="9"/>
      <c r="Y297" s="11"/>
      <c r="AA297" s="9" t="str">
        <f>IF(ISBLANK(Z297),  "", _xlfn.CONCAT("haas/entity/sensor/", LOWER(C297), "/", E297, "/config"))</f>
        <v/>
      </c>
      <c r="AB297" s="9" t="str">
        <f t="shared" si="23"/>
        <v/>
      </c>
      <c r="AC297" s="15"/>
      <c r="AE297" s="9"/>
      <c r="AO297" s="9" t="str">
        <f t="shared" si="24"/>
        <v/>
      </c>
    </row>
    <row r="298" spans="1:41" ht="16" customHeight="1" x14ac:dyDescent="0.2">
      <c r="A298" s="9">
        <v>2705</v>
      </c>
      <c r="B298" s="9" t="s">
        <v>26</v>
      </c>
      <c r="C298" s="9" t="s">
        <v>763</v>
      </c>
      <c r="D298" s="9" t="s">
        <v>505</v>
      </c>
      <c r="E298" s="9" t="s">
        <v>504</v>
      </c>
      <c r="F298" s="9" t="str">
        <f>IF(ISBLANK(E298), "", Table2[[#This Row],[unique_id]])</f>
        <v>column_break</v>
      </c>
      <c r="G298" s="9" t="s">
        <v>501</v>
      </c>
      <c r="H298" s="9" t="s">
        <v>509</v>
      </c>
      <c r="I298" s="9" t="s">
        <v>225</v>
      </c>
      <c r="L298" s="9" t="s">
        <v>502</v>
      </c>
      <c r="M298" s="9" t="s">
        <v>503</v>
      </c>
      <c r="N298" s="9"/>
      <c r="O298" s="11"/>
      <c r="P298" s="11"/>
      <c r="Q298" s="11"/>
      <c r="R298" s="11"/>
      <c r="S298" s="11"/>
      <c r="T298" s="9"/>
      <c r="Y298" s="11"/>
      <c r="AB298" s="9" t="str">
        <f t="shared" si="23"/>
        <v/>
      </c>
      <c r="AE298" s="9"/>
      <c r="AO298" s="9" t="str">
        <f t="shared" si="24"/>
        <v/>
      </c>
    </row>
    <row r="299" spans="1:41" ht="16" customHeight="1" x14ac:dyDescent="0.2">
      <c r="A299" s="9">
        <v>2706</v>
      </c>
      <c r="B299" s="9" t="s">
        <v>26</v>
      </c>
      <c r="C299" s="9" t="s">
        <v>133</v>
      </c>
      <c r="D299" s="9" t="s">
        <v>151</v>
      </c>
      <c r="E299" s="9" t="s">
        <v>712</v>
      </c>
      <c r="F299" s="9" t="str">
        <f>IF(ISBLANK(E299), "", Table2[[#This Row],[unique_id]])</f>
        <v>ada_fan_occupancy</v>
      </c>
      <c r="G299" s="9" t="s">
        <v>130</v>
      </c>
      <c r="H299" s="9" t="s">
        <v>348</v>
      </c>
      <c r="I299" s="9" t="s">
        <v>225</v>
      </c>
      <c r="L299" s="9" t="s">
        <v>136</v>
      </c>
      <c r="N299" s="9"/>
      <c r="O299" s="11"/>
      <c r="P299" s="11"/>
      <c r="Q299" s="11"/>
      <c r="R299" s="11"/>
      <c r="S299" s="11"/>
      <c r="T299" s="9"/>
      <c r="Y299" s="11"/>
      <c r="AA299" s="9" t="str">
        <f t="shared" ref="AA299:AA363" si="26">IF(ISBLANK(Z299),  "", _xlfn.CONCAT("haas/entity/sensor/", LOWER(C299), "/", E299, "/config"))</f>
        <v/>
      </c>
      <c r="AB299" s="9" t="str">
        <f t="shared" si="23"/>
        <v/>
      </c>
      <c r="AE299" s="9"/>
      <c r="AO299" s="9" t="str">
        <f t="shared" si="24"/>
        <v/>
      </c>
    </row>
    <row r="300" spans="1:41" ht="16" customHeight="1" x14ac:dyDescent="0.2">
      <c r="A300" s="9">
        <v>2707</v>
      </c>
      <c r="B300" s="9" t="s">
        <v>26</v>
      </c>
      <c r="C300" s="9" t="s">
        <v>133</v>
      </c>
      <c r="D300" s="9" t="s">
        <v>151</v>
      </c>
      <c r="E300" s="9" t="s">
        <v>713</v>
      </c>
      <c r="F300" s="9" t="str">
        <f>IF(ISBLANK(E300), "", Table2[[#This Row],[unique_id]])</f>
        <v>edwin_fan_occupancy</v>
      </c>
      <c r="G300" s="9" t="s">
        <v>127</v>
      </c>
      <c r="H300" s="9" t="s">
        <v>348</v>
      </c>
      <c r="I300" s="9" t="s">
        <v>225</v>
      </c>
      <c r="L300" s="9" t="s">
        <v>136</v>
      </c>
      <c r="N300" s="9"/>
      <c r="O300" s="11"/>
      <c r="P300" s="11"/>
      <c r="Q300" s="11"/>
      <c r="R300" s="11"/>
      <c r="S300" s="11"/>
      <c r="T300" s="9"/>
      <c r="Y300" s="11"/>
      <c r="AA300" s="9" t="str">
        <f t="shared" si="26"/>
        <v/>
      </c>
      <c r="AB300" s="9" t="str">
        <f t="shared" si="23"/>
        <v/>
      </c>
      <c r="AC300" s="15"/>
      <c r="AE300" s="9"/>
      <c r="AO300" s="9" t="str">
        <f t="shared" si="24"/>
        <v/>
      </c>
    </row>
    <row r="301" spans="1:41" ht="16" customHeight="1" x14ac:dyDescent="0.2">
      <c r="A301" s="9">
        <v>2708</v>
      </c>
      <c r="B301" s="9" t="s">
        <v>26</v>
      </c>
      <c r="C301" s="9" t="s">
        <v>133</v>
      </c>
      <c r="D301" s="9" t="s">
        <v>151</v>
      </c>
      <c r="E301" s="9" t="s">
        <v>714</v>
      </c>
      <c r="F301" s="9" t="str">
        <f>IF(ISBLANK(E301), "", Table2[[#This Row],[unique_id]])</f>
        <v>parents_fan_occupancy</v>
      </c>
      <c r="G301" s="9" t="s">
        <v>207</v>
      </c>
      <c r="H301" s="9" t="s">
        <v>348</v>
      </c>
      <c r="I301" s="9" t="s">
        <v>225</v>
      </c>
      <c r="L301" s="9" t="s">
        <v>136</v>
      </c>
      <c r="N301" s="9"/>
      <c r="O301" s="11"/>
      <c r="P301" s="11"/>
      <c r="Q301" s="11"/>
      <c r="R301" s="11"/>
      <c r="S301" s="11"/>
      <c r="T301" s="9"/>
      <c r="Y301" s="11"/>
      <c r="AA301" s="9" t="str">
        <f t="shared" si="26"/>
        <v/>
      </c>
      <c r="AB301" s="9" t="str">
        <f t="shared" si="23"/>
        <v/>
      </c>
      <c r="AC301" s="15"/>
      <c r="AE301" s="9"/>
      <c r="AO301" s="9" t="str">
        <f t="shared" si="24"/>
        <v/>
      </c>
    </row>
    <row r="302" spans="1:41" ht="16" customHeight="1" x14ac:dyDescent="0.2">
      <c r="A302" s="9">
        <v>2709</v>
      </c>
      <c r="B302" s="9" t="s">
        <v>26</v>
      </c>
      <c r="C302" s="9" t="s">
        <v>133</v>
      </c>
      <c r="D302" s="9" t="s">
        <v>151</v>
      </c>
      <c r="E302" s="9" t="s">
        <v>715</v>
      </c>
      <c r="F302" s="9" t="str">
        <f>IF(ISBLANK(E302), "", Table2[[#This Row],[unique_id]])</f>
        <v>lounge_fan_occupancy</v>
      </c>
      <c r="G302" s="9" t="s">
        <v>209</v>
      </c>
      <c r="H302" s="9" t="s">
        <v>348</v>
      </c>
      <c r="I302" s="9" t="s">
        <v>225</v>
      </c>
      <c r="L302" s="9" t="s">
        <v>136</v>
      </c>
      <c r="N302" s="9"/>
      <c r="O302" s="11"/>
      <c r="P302" s="11"/>
      <c r="Q302" s="11"/>
      <c r="R302" s="11"/>
      <c r="S302" s="11"/>
      <c r="T302" s="9"/>
      <c r="Y302" s="11"/>
      <c r="AA302" s="9" t="str">
        <f t="shared" si="26"/>
        <v/>
      </c>
      <c r="AB302" s="9" t="str">
        <f t="shared" si="23"/>
        <v/>
      </c>
      <c r="AE302" s="9"/>
      <c r="AO302" s="9" t="str">
        <f t="shared" si="24"/>
        <v/>
      </c>
    </row>
    <row r="303" spans="1:41" ht="16" customHeight="1" x14ac:dyDescent="0.2">
      <c r="A303" s="9">
        <v>2710</v>
      </c>
      <c r="B303" s="9" t="s">
        <v>26</v>
      </c>
      <c r="C303" s="9" t="s">
        <v>133</v>
      </c>
      <c r="D303" s="9" t="s">
        <v>151</v>
      </c>
      <c r="E303" s="9" t="s">
        <v>716</v>
      </c>
      <c r="F303" s="9" t="str">
        <f>IF(ISBLANK(E303), "", Table2[[#This Row],[unique_id]])</f>
        <v>deck_east_fan_occupancy</v>
      </c>
      <c r="G303" s="9" t="s">
        <v>231</v>
      </c>
      <c r="H303" s="9" t="s">
        <v>348</v>
      </c>
      <c r="I303" s="9" t="s">
        <v>225</v>
      </c>
      <c r="L303" s="9" t="s">
        <v>136</v>
      </c>
      <c r="N303" s="9"/>
      <c r="O303" s="11"/>
      <c r="P303" s="11"/>
      <c r="Q303" s="11"/>
      <c r="R303" s="11"/>
      <c r="S303" s="11"/>
      <c r="T303" s="9"/>
      <c r="Y303" s="11"/>
      <c r="AA303" s="9" t="str">
        <f t="shared" si="26"/>
        <v/>
      </c>
      <c r="AB303" s="9" t="str">
        <f t="shared" si="23"/>
        <v/>
      </c>
      <c r="AE303" s="9"/>
      <c r="AO303" s="9" t="str">
        <f t="shared" si="24"/>
        <v/>
      </c>
    </row>
    <row r="304" spans="1:41" ht="16" customHeight="1" x14ac:dyDescent="0.2">
      <c r="A304" s="9">
        <v>2711</v>
      </c>
      <c r="B304" s="9" t="s">
        <v>26</v>
      </c>
      <c r="C304" s="9" t="s">
        <v>133</v>
      </c>
      <c r="D304" s="9" t="s">
        <v>151</v>
      </c>
      <c r="E304" s="9" t="s">
        <v>717</v>
      </c>
      <c r="F304" s="9" t="str">
        <f>IF(ISBLANK(E304), "", Table2[[#This Row],[unique_id]])</f>
        <v>deck_west_fan_occupancy</v>
      </c>
      <c r="G304" s="9" t="s">
        <v>230</v>
      </c>
      <c r="H304" s="9" t="s">
        <v>348</v>
      </c>
      <c r="I304" s="9" t="s">
        <v>225</v>
      </c>
      <c r="L304" s="9" t="s">
        <v>136</v>
      </c>
      <c r="N304" s="9"/>
      <c r="O304" s="11"/>
      <c r="P304" s="11"/>
      <c r="Q304" s="11"/>
      <c r="R304" s="11"/>
      <c r="S304" s="11"/>
      <c r="T304" s="9"/>
      <c r="Y304" s="11"/>
      <c r="AA304" s="9" t="str">
        <f t="shared" si="26"/>
        <v/>
      </c>
      <c r="AB304" s="9" t="str">
        <f t="shared" si="23"/>
        <v/>
      </c>
      <c r="AE304" s="9"/>
      <c r="AO304" s="9" t="str">
        <f t="shared" si="24"/>
        <v/>
      </c>
    </row>
    <row r="305" spans="1:41" ht="16" customHeight="1" x14ac:dyDescent="0.2">
      <c r="A305" s="9">
        <v>5000</v>
      </c>
      <c r="B305" s="17" t="s">
        <v>26</v>
      </c>
      <c r="C305" s="9" t="s">
        <v>260</v>
      </c>
      <c r="F305" s="13" t="str">
        <f>IF(ISBLANK(E305), "", Table2[[#This Row],[unique_id]])</f>
        <v/>
      </c>
      <c r="N305" s="9"/>
      <c r="O305" s="11"/>
      <c r="P305" s="11"/>
      <c r="Q305" s="11"/>
      <c r="R305" s="11"/>
      <c r="S305" s="11"/>
      <c r="T305" s="9"/>
      <c r="Y305" s="11"/>
      <c r="AA305" s="9" t="str">
        <f t="shared" si="26"/>
        <v/>
      </c>
      <c r="AB305" s="9" t="str">
        <f t="shared" si="23"/>
        <v/>
      </c>
      <c r="AF305" s="9" t="s">
        <v>946</v>
      </c>
      <c r="AG305" s="11" t="s">
        <v>648</v>
      </c>
      <c r="AH305" s="9" t="s">
        <v>657</v>
      </c>
      <c r="AI305" s="9" t="s">
        <v>653</v>
      </c>
      <c r="AJ305" s="9" t="s">
        <v>260</v>
      </c>
      <c r="AK305" s="9" t="s">
        <v>28</v>
      </c>
      <c r="AL305" s="9" t="s">
        <v>643</v>
      </c>
      <c r="AM305" s="9" t="s">
        <v>664</v>
      </c>
      <c r="AN305" s="9" t="s">
        <v>660</v>
      </c>
      <c r="AO305" s="9" t="str">
        <f t="shared" si="24"/>
        <v>[["mac", "74:ac:b9:1c:15:f1"], ["ip", "10.0.0.1"]]</v>
      </c>
    </row>
    <row r="306" spans="1:41" ht="16" customHeight="1" x14ac:dyDescent="0.2">
      <c r="A306" s="9">
        <v>5001</v>
      </c>
      <c r="B306" s="17" t="s">
        <v>26</v>
      </c>
      <c r="C306" s="9" t="s">
        <v>260</v>
      </c>
      <c r="F306" s="13" t="str">
        <f>IF(ISBLANK(E306), "", Table2[[#This Row],[unique_id]])</f>
        <v/>
      </c>
      <c r="N306" s="9"/>
      <c r="O306" s="11"/>
      <c r="P306" s="11"/>
      <c r="Q306" s="11"/>
      <c r="R306" s="11"/>
      <c r="S306" s="11"/>
      <c r="T306" s="9"/>
      <c r="Y306" s="11"/>
      <c r="AA306" s="9" t="str">
        <f t="shared" si="26"/>
        <v/>
      </c>
      <c r="AB306" s="9" t="str">
        <f t="shared" si="23"/>
        <v/>
      </c>
      <c r="AF306" s="9" t="s">
        <v>645</v>
      </c>
      <c r="AG306" s="11" t="s">
        <v>649</v>
      </c>
      <c r="AH306" s="9" t="s">
        <v>659</v>
      </c>
      <c r="AI306" s="9" t="s">
        <v>654</v>
      </c>
      <c r="AJ306" s="9" t="s">
        <v>260</v>
      </c>
      <c r="AK306" s="9" t="s">
        <v>651</v>
      </c>
      <c r="AL306" s="9" t="s">
        <v>643</v>
      </c>
      <c r="AM306" s="9" t="s">
        <v>665</v>
      </c>
      <c r="AN306" s="9" t="s">
        <v>661</v>
      </c>
      <c r="AO306" s="9" t="str">
        <f t="shared" si="24"/>
        <v>[["mac", "b4:fb:e4:e3:83:32"], ["ip", "10.0.0.2"]]</v>
      </c>
    </row>
    <row r="307" spans="1:41" ht="16" customHeight="1" x14ac:dyDescent="0.2">
      <c r="A307" s="9">
        <v>5002</v>
      </c>
      <c r="B307" s="17" t="s">
        <v>26</v>
      </c>
      <c r="C307" s="9" t="s">
        <v>260</v>
      </c>
      <c r="F307" s="13" t="str">
        <f>IF(ISBLANK(E307), "", Table2[[#This Row],[unique_id]])</f>
        <v/>
      </c>
      <c r="N307" s="9"/>
      <c r="O307" s="11"/>
      <c r="P307" s="11"/>
      <c r="Q307" s="11"/>
      <c r="R307" s="11"/>
      <c r="S307" s="11"/>
      <c r="T307" s="9"/>
      <c r="Y307" s="11"/>
      <c r="AA307" s="9" t="str">
        <f t="shared" si="26"/>
        <v/>
      </c>
      <c r="AB307" s="9" t="str">
        <f t="shared" si="23"/>
        <v/>
      </c>
      <c r="AF307" s="9" t="s">
        <v>646</v>
      </c>
      <c r="AG307" s="11" t="s">
        <v>650</v>
      </c>
      <c r="AH307" s="9" t="s">
        <v>658</v>
      </c>
      <c r="AI307" s="9" t="s">
        <v>655</v>
      </c>
      <c r="AJ307" s="9" t="s">
        <v>260</v>
      </c>
      <c r="AK307" s="9" t="s">
        <v>546</v>
      </c>
      <c r="AL307" s="9" t="s">
        <v>643</v>
      </c>
      <c r="AM307" s="9" t="s">
        <v>666</v>
      </c>
      <c r="AN307" s="9" t="s">
        <v>662</v>
      </c>
      <c r="AO307" s="9" t="str">
        <f t="shared" si="24"/>
        <v>[["mac", "78:8a:20:70:d3:79"], ["ip", "10.0.0.3"]]</v>
      </c>
    </row>
    <row r="308" spans="1:41" ht="16" customHeight="1" x14ac:dyDescent="0.2">
      <c r="A308" s="9">
        <v>5003</v>
      </c>
      <c r="B308" s="17" t="s">
        <v>26</v>
      </c>
      <c r="C308" s="9" t="s">
        <v>260</v>
      </c>
      <c r="F308" s="13" t="str">
        <f>IF(ISBLANK(E308), "", Table2[[#This Row],[unique_id]])</f>
        <v/>
      </c>
      <c r="N308" s="9"/>
      <c r="O308" s="11"/>
      <c r="P308" s="11"/>
      <c r="Q308" s="11"/>
      <c r="R308" s="11"/>
      <c r="S308" s="11"/>
      <c r="T308" s="9"/>
      <c r="Y308" s="11"/>
      <c r="AA308" s="9" t="str">
        <f t="shared" si="26"/>
        <v/>
      </c>
      <c r="AB308" s="9" t="str">
        <f t="shared" si="23"/>
        <v/>
      </c>
      <c r="AF308" s="9" t="s">
        <v>647</v>
      </c>
      <c r="AG308" s="11" t="s">
        <v>650</v>
      </c>
      <c r="AH308" s="9" t="s">
        <v>658</v>
      </c>
      <c r="AI308" s="9" t="s">
        <v>656</v>
      </c>
      <c r="AJ308" s="9" t="s">
        <v>260</v>
      </c>
      <c r="AK308" s="9" t="s">
        <v>652</v>
      </c>
      <c r="AL308" s="9" t="s">
        <v>643</v>
      </c>
      <c r="AM308" s="9" t="s">
        <v>667</v>
      </c>
      <c r="AN308" s="9" t="s">
        <v>663</v>
      </c>
      <c r="AO308" s="9" t="str">
        <f t="shared" si="24"/>
        <v>[["mac", "f0:9f:c2:fc:b0:f7"], ["ip", "10.0.0.4"]]</v>
      </c>
    </row>
    <row r="309" spans="1:41" ht="16" customHeight="1" x14ac:dyDescent="0.2">
      <c r="A309" s="9">
        <v>5004</v>
      </c>
      <c r="B309" s="17" t="s">
        <v>26</v>
      </c>
      <c r="C309" s="17" t="s">
        <v>617</v>
      </c>
      <c r="D309" s="17"/>
      <c r="E309" s="17"/>
      <c r="G309" s="17"/>
      <c r="H309" s="17"/>
      <c r="I309" s="17"/>
      <c r="K309" s="17"/>
      <c r="L309" s="17"/>
      <c r="N309" s="9"/>
      <c r="O309" s="11"/>
      <c r="P309" s="11"/>
      <c r="Q309" s="11"/>
      <c r="R309" s="11"/>
      <c r="S309" s="11"/>
      <c r="T309" s="9"/>
      <c r="Y309" s="11"/>
      <c r="AA309" s="9" t="str">
        <f t="shared" si="26"/>
        <v/>
      </c>
      <c r="AB309" s="9" t="str">
        <f t="shared" si="23"/>
        <v/>
      </c>
      <c r="AE309" s="9"/>
      <c r="AF309" s="9" t="s">
        <v>618</v>
      </c>
      <c r="AG309" s="11" t="s">
        <v>620</v>
      </c>
      <c r="AH309" s="9" t="s">
        <v>622</v>
      </c>
      <c r="AI309" s="9" t="s">
        <v>619</v>
      </c>
      <c r="AJ309" s="9" t="s">
        <v>621</v>
      </c>
      <c r="AK309" s="9" t="s">
        <v>28</v>
      </c>
      <c r="AL309" s="9" t="s">
        <v>668</v>
      </c>
      <c r="AM309" s="20" t="s">
        <v>747</v>
      </c>
      <c r="AN309" s="9" t="s">
        <v>669</v>
      </c>
      <c r="AO309" s="9" t="str">
        <f t="shared" si="24"/>
        <v>[["mac", "4a:9a:06:5d:53:66"], ["ip", "10.0.4.10"]]</v>
      </c>
    </row>
    <row r="310" spans="1:41" ht="16" customHeight="1" x14ac:dyDescent="0.2">
      <c r="A310" s="9">
        <v>5005</v>
      </c>
      <c r="B310" s="17" t="s">
        <v>26</v>
      </c>
      <c r="C310" s="17" t="s">
        <v>592</v>
      </c>
      <c r="D310" s="17"/>
      <c r="E310" s="17"/>
      <c r="G310" s="17"/>
      <c r="H310" s="17"/>
      <c r="I310" s="17"/>
      <c r="K310" s="17"/>
      <c r="L310" s="17"/>
      <c r="N310" s="9"/>
      <c r="O310" s="11"/>
      <c r="P310" s="11"/>
      <c r="Q310" s="11"/>
      <c r="R310" s="11"/>
      <c r="S310" s="11"/>
      <c r="T310" s="9"/>
      <c r="Y310" s="11"/>
      <c r="AA310" s="9" t="str">
        <f t="shared" si="26"/>
        <v/>
      </c>
      <c r="AB310" s="9" t="str">
        <f t="shared" si="23"/>
        <v/>
      </c>
      <c r="AE310" s="9"/>
      <c r="AF310" s="9" t="s">
        <v>591</v>
      </c>
      <c r="AG310" s="11" t="s">
        <v>595</v>
      </c>
      <c r="AH310" s="9" t="s">
        <v>596</v>
      </c>
      <c r="AI310" s="9" t="s">
        <v>599</v>
      </c>
      <c r="AJ310" s="9" t="s">
        <v>337</v>
      </c>
      <c r="AK310" s="9" t="s">
        <v>28</v>
      </c>
      <c r="AL310" s="9" t="s">
        <v>644</v>
      </c>
      <c r="AM310" s="9" t="s">
        <v>602</v>
      </c>
      <c r="AN310" s="9" t="s">
        <v>638</v>
      </c>
      <c r="AO310" s="9" t="str">
        <f t="shared" si="24"/>
        <v>[["mac", "00:e0:4c:68:06:a1"], ["ip", "10.0.2.11"]]</v>
      </c>
    </row>
    <row r="311" spans="1:41" ht="16" customHeight="1" x14ac:dyDescent="0.2">
      <c r="A311" s="9">
        <v>5006</v>
      </c>
      <c r="B311" s="17" t="s">
        <v>26</v>
      </c>
      <c r="C311" s="17" t="s">
        <v>592</v>
      </c>
      <c r="D311" s="17"/>
      <c r="E311" s="17"/>
      <c r="F311" s="13" t="str">
        <f>IF(ISBLANK(E311), "", Table2[[#This Row],[unique_id]])</f>
        <v/>
      </c>
      <c r="G311" s="17"/>
      <c r="H311" s="17"/>
      <c r="I311" s="17"/>
      <c r="K311" s="17"/>
      <c r="L311" s="17"/>
      <c r="N311" s="9"/>
      <c r="O311" s="11"/>
      <c r="P311" s="11"/>
      <c r="Q311" s="11"/>
      <c r="R311" s="11"/>
      <c r="S311" s="11"/>
      <c r="T311" s="9"/>
      <c r="Y311" s="11"/>
      <c r="AA311" s="9" t="str">
        <f t="shared" si="26"/>
        <v/>
      </c>
      <c r="AB311" s="9" t="str">
        <f t="shared" si="23"/>
        <v/>
      </c>
      <c r="AF311" s="9" t="s">
        <v>591</v>
      </c>
      <c r="AG311" s="11" t="s">
        <v>595</v>
      </c>
      <c r="AH311" s="9" t="s">
        <v>596</v>
      </c>
      <c r="AI311" s="9" t="s">
        <v>599</v>
      </c>
      <c r="AJ311" s="9" t="s">
        <v>337</v>
      </c>
      <c r="AK311" s="9" t="s">
        <v>28</v>
      </c>
      <c r="AL311" s="9" t="s">
        <v>668</v>
      </c>
      <c r="AM311" s="9" t="s">
        <v>745</v>
      </c>
      <c r="AN311" s="9" t="s">
        <v>742</v>
      </c>
      <c r="AO311" s="13" t="str">
        <f t="shared" si="24"/>
        <v>[["mac", "4a:e0:4c:68:06:a1"], ["ip", "10.0.4.11"]]</v>
      </c>
    </row>
    <row r="312" spans="1:41" ht="16" customHeight="1" x14ac:dyDescent="0.2">
      <c r="A312" s="9">
        <v>5007</v>
      </c>
      <c r="B312" s="17" t="s">
        <v>26</v>
      </c>
      <c r="C312" s="17" t="s">
        <v>592</v>
      </c>
      <c r="D312" s="17"/>
      <c r="E312" s="17"/>
      <c r="F312" s="13" t="str">
        <f>IF(ISBLANK(E312), "", Table2[[#This Row],[unique_id]])</f>
        <v/>
      </c>
      <c r="G312" s="17"/>
      <c r="H312" s="17"/>
      <c r="I312" s="17"/>
      <c r="K312" s="17"/>
      <c r="L312" s="17"/>
      <c r="N312" s="9"/>
      <c r="O312" s="11"/>
      <c r="P312" s="11"/>
      <c r="Q312" s="11"/>
      <c r="R312" s="11"/>
      <c r="S312" s="11"/>
      <c r="T312" s="9"/>
      <c r="Y312" s="11"/>
      <c r="AA312" s="9" t="str">
        <f t="shared" si="26"/>
        <v/>
      </c>
      <c r="AB312" s="9" t="str">
        <f t="shared" si="23"/>
        <v/>
      </c>
      <c r="AF312" s="9" t="s">
        <v>591</v>
      </c>
      <c r="AG312" s="11" t="s">
        <v>595</v>
      </c>
      <c r="AH312" s="9" t="s">
        <v>596</v>
      </c>
      <c r="AI312" s="9" t="s">
        <v>599</v>
      </c>
      <c r="AJ312" s="9" t="s">
        <v>337</v>
      </c>
      <c r="AK312" s="9" t="s">
        <v>28</v>
      </c>
      <c r="AL312" s="9" t="s">
        <v>688</v>
      </c>
      <c r="AM312" s="9" t="s">
        <v>746</v>
      </c>
      <c r="AN312" s="9" t="s">
        <v>743</v>
      </c>
      <c r="AO312" s="13" t="str">
        <f t="shared" si="24"/>
        <v>[["mac", "6a:e0:4c:68:06:a1"], ["ip", "10.0.6.11"]]</v>
      </c>
    </row>
    <row r="313" spans="1:41" ht="16" customHeight="1" x14ac:dyDescent="0.2">
      <c r="A313" s="9">
        <v>5008</v>
      </c>
      <c r="B313" s="17" t="s">
        <v>26</v>
      </c>
      <c r="C313" s="17" t="s">
        <v>592</v>
      </c>
      <c r="D313" s="17"/>
      <c r="E313" s="17"/>
      <c r="G313" s="17"/>
      <c r="H313" s="17"/>
      <c r="I313" s="17"/>
      <c r="N313" s="9"/>
      <c r="O313" s="11"/>
      <c r="P313" s="11"/>
      <c r="Q313" s="11"/>
      <c r="R313" s="11"/>
      <c r="S313" s="11"/>
      <c r="T313" s="9"/>
      <c r="Y313" s="11"/>
      <c r="AA313" s="9" t="str">
        <f t="shared" si="26"/>
        <v/>
      </c>
      <c r="AB313" s="9" t="str">
        <f t="shared" si="23"/>
        <v/>
      </c>
      <c r="AE313" s="9"/>
      <c r="AF313" s="9" t="s">
        <v>593</v>
      </c>
      <c r="AG313" s="11" t="s">
        <v>595</v>
      </c>
      <c r="AH313" s="9" t="s">
        <v>597</v>
      </c>
      <c r="AI313" s="9" t="s">
        <v>600</v>
      </c>
      <c r="AJ313" s="9" t="s">
        <v>337</v>
      </c>
      <c r="AK313" s="9" t="s">
        <v>28</v>
      </c>
      <c r="AL313" s="9" t="s">
        <v>644</v>
      </c>
      <c r="AM313" s="9" t="s">
        <v>601</v>
      </c>
      <c r="AN313" s="9" t="s">
        <v>639</v>
      </c>
      <c r="AO313" s="9" t="str">
        <f t="shared" si="24"/>
        <v>[["mac", "00:e0:4c:68:04:21"], ["ip", "10.0.2.12"]]</v>
      </c>
    </row>
    <row r="314" spans="1:41" ht="16" customHeight="1" x14ac:dyDescent="0.2">
      <c r="A314" s="9">
        <v>5009</v>
      </c>
      <c r="B314" s="17" t="s">
        <v>26</v>
      </c>
      <c r="C314" s="17" t="s">
        <v>592</v>
      </c>
      <c r="D314" s="17"/>
      <c r="E314" s="17"/>
      <c r="G314" s="17"/>
      <c r="H314" s="17"/>
      <c r="I314" s="17"/>
      <c r="N314" s="9"/>
      <c r="O314" s="11"/>
      <c r="P314" s="11"/>
      <c r="Q314" s="11"/>
      <c r="R314" s="11"/>
      <c r="S314" s="11"/>
      <c r="T314" s="9"/>
      <c r="Y314" s="11"/>
      <c r="AA314" s="9" t="str">
        <f t="shared" si="26"/>
        <v/>
      </c>
      <c r="AB314" s="9" t="str">
        <f t="shared" si="23"/>
        <v/>
      </c>
      <c r="AE314" s="9"/>
      <c r="AF314" s="9" t="s">
        <v>594</v>
      </c>
      <c r="AG314" s="11" t="s">
        <v>595</v>
      </c>
      <c r="AH314" s="9" t="s">
        <v>598</v>
      </c>
      <c r="AI314" s="9" t="s">
        <v>600</v>
      </c>
      <c r="AJ314" s="9" t="s">
        <v>337</v>
      </c>
      <c r="AK314" s="9" t="s">
        <v>28</v>
      </c>
      <c r="AL314" s="9" t="s">
        <v>644</v>
      </c>
      <c r="AM314" s="9" t="s">
        <v>744</v>
      </c>
      <c r="AN314" s="16" t="s">
        <v>642</v>
      </c>
      <c r="AO314" s="9" t="str">
        <f t="shared" si="24"/>
        <v>[["mac", "00:e0:4c:68:07:0d"], ["ip", "10.0.2.13"]]</v>
      </c>
    </row>
    <row r="315" spans="1:41" ht="16" customHeight="1" x14ac:dyDescent="0.2">
      <c r="A315" s="9">
        <v>5010</v>
      </c>
      <c r="B315" s="17" t="s">
        <v>26</v>
      </c>
      <c r="C315" s="17" t="s">
        <v>592</v>
      </c>
      <c r="D315" s="17"/>
      <c r="E315" s="17"/>
      <c r="G315" s="17"/>
      <c r="H315" s="17"/>
      <c r="I315" s="17"/>
      <c r="N315" s="9"/>
      <c r="O315" s="11"/>
      <c r="P315" s="11"/>
      <c r="Q315" s="11"/>
      <c r="R315" s="11"/>
      <c r="S315" s="11"/>
      <c r="T315" s="9"/>
      <c r="Y315" s="11"/>
      <c r="AA315" s="9" t="str">
        <f t="shared" ref="AA315" si="27">IF(ISBLANK(Z315),  "", _xlfn.CONCAT("haas/entity/sensor/", LOWER(C315), "/", E315, "/config"))</f>
        <v/>
      </c>
      <c r="AB315" s="9" t="str">
        <f t="shared" ref="AB315" si="28">IF(ISBLANK(Z315),  "", _xlfn.CONCAT(LOWER(C315), "/", E315))</f>
        <v/>
      </c>
      <c r="AE315" s="9"/>
      <c r="AF315" s="9" t="s">
        <v>945</v>
      </c>
      <c r="AG315" s="11" t="s">
        <v>595</v>
      </c>
      <c r="AH315" s="9" t="s">
        <v>944</v>
      </c>
      <c r="AI315" s="9" t="s">
        <v>943</v>
      </c>
      <c r="AJ315" s="9" t="s">
        <v>942</v>
      </c>
      <c r="AK315" s="9" t="s">
        <v>28</v>
      </c>
      <c r="AL315" s="9" t="s">
        <v>644</v>
      </c>
      <c r="AM315" s="9" t="s">
        <v>940</v>
      </c>
      <c r="AN315" s="16" t="s">
        <v>941</v>
      </c>
      <c r="AO315" s="9" t="str">
        <f t="shared" ref="AO315" si="29">IF(AND(ISBLANK(AM315), ISBLANK(AN315)), "", _xlfn.CONCAT("[", IF(ISBLANK(AM315), "", _xlfn.CONCAT("[""mac"", """, AM315, """]")), IF(ISBLANK(AN315), "", _xlfn.CONCAT(", [""ip"", """, AN315, """]")), "]"))</f>
        <v>[["mac", "b8:27:eb:78:74:0e"], ["ip", "10.0.2.14"]]</v>
      </c>
    </row>
    <row r="316" spans="1:41" ht="16" customHeight="1" x14ac:dyDescent="0.2">
      <c r="A316" s="9">
        <v>5011</v>
      </c>
      <c r="B316" s="9" t="s">
        <v>26</v>
      </c>
      <c r="C316" s="9" t="s">
        <v>609</v>
      </c>
      <c r="E316" s="17"/>
      <c r="I316" s="17"/>
      <c r="N316" s="9"/>
      <c r="O316" s="11"/>
      <c r="P316" s="11"/>
      <c r="Q316" s="11"/>
      <c r="R316" s="11"/>
      <c r="S316" s="11"/>
      <c r="T316" s="9"/>
      <c r="Y316" s="11"/>
      <c r="AA316" s="9" t="str">
        <f t="shared" si="26"/>
        <v/>
      </c>
      <c r="AB316" s="9" t="str">
        <f t="shared" si="23"/>
        <v/>
      </c>
      <c r="AE316" s="9"/>
      <c r="AF316" s="9" t="s">
        <v>608</v>
      </c>
      <c r="AG316" s="11" t="s">
        <v>607</v>
      </c>
      <c r="AH316" s="9" t="s">
        <v>605</v>
      </c>
      <c r="AI316" s="9" t="s">
        <v>606</v>
      </c>
      <c r="AJ316" s="9" t="s">
        <v>604</v>
      </c>
      <c r="AK316" s="9" t="s">
        <v>28</v>
      </c>
      <c r="AL316" s="9" t="s">
        <v>688</v>
      </c>
      <c r="AM316" s="9" t="s">
        <v>603</v>
      </c>
      <c r="AN316" s="9" t="s">
        <v>748</v>
      </c>
      <c r="AO316" s="9" t="str">
        <f t="shared" si="24"/>
        <v>[["mac", "30:05:5c:8a:ff:10"], ["ip", "10.0.6.22"]]</v>
      </c>
    </row>
    <row r="317" spans="1:41" ht="16" customHeight="1" x14ac:dyDescent="0.2">
      <c r="A317" s="9">
        <v>5012</v>
      </c>
      <c r="B317" s="9" t="s">
        <v>26</v>
      </c>
      <c r="C317" s="9" t="s">
        <v>790</v>
      </c>
      <c r="E317" s="17"/>
      <c r="F317" s="13" t="str">
        <f>IF(ISBLANK(E317), "", Table2[[#This Row],[unique_id]])</f>
        <v/>
      </c>
      <c r="I317" s="17"/>
      <c r="N317" s="9"/>
      <c r="O317" s="11"/>
      <c r="P317" s="11" t="s">
        <v>851</v>
      </c>
      <c r="Q317" s="11"/>
      <c r="R317" s="22" t="s">
        <v>899</v>
      </c>
      <c r="S317" s="22"/>
      <c r="T317" s="9"/>
      <c r="Y317" s="11"/>
      <c r="AA317" s="9" t="str">
        <f t="shared" si="26"/>
        <v/>
      </c>
      <c r="AB317" s="9" t="str">
        <f t="shared" si="23"/>
        <v/>
      </c>
      <c r="AE317" s="23" t="s">
        <v>844</v>
      </c>
      <c r="AF317" s="9" t="s">
        <v>841</v>
      </c>
      <c r="AG317" s="22" t="s">
        <v>840</v>
      </c>
      <c r="AH317" s="14" t="s">
        <v>838</v>
      </c>
      <c r="AI317" s="14" t="s">
        <v>839</v>
      </c>
      <c r="AJ317" s="9" t="s">
        <v>790</v>
      </c>
      <c r="AK317" s="9" t="s">
        <v>174</v>
      </c>
      <c r="AM317" s="9" t="s">
        <v>837</v>
      </c>
      <c r="AO317" s="13" t="str">
        <f t="shared" si="24"/>
        <v>[["mac", "0x00158d0005d9d088"]]</v>
      </c>
    </row>
    <row r="318" spans="1:41" ht="16" customHeight="1" x14ac:dyDescent="0.2">
      <c r="A318" s="9">
        <v>6000</v>
      </c>
      <c r="B318" s="9" t="s">
        <v>26</v>
      </c>
      <c r="C318" s="9" t="s">
        <v>923</v>
      </c>
      <c r="F318" s="9" t="str">
        <f>IF(ISBLANK(E318), "", Table2[[#This Row],[unique_id]])</f>
        <v/>
      </c>
      <c r="N318" s="9"/>
      <c r="O318" s="11"/>
      <c r="P318" s="11"/>
      <c r="Q318" s="11"/>
      <c r="R318" s="11"/>
      <c r="S318" s="11"/>
      <c r="T318" s="9"/>
      <c r="Y318" s="11"/>
      <c r="AA318" s="9" t="str">
        <f t="shared" si="26"/>
        <v/>
      </c>
      <c r="AB318" s="9" t="str">
        <f t="shared" si="23"/>
        <v/>
      </c>
      <c r="AE318" s="9"/>
      <c r="AF318" s="9" t="s">
        <v>750</v>
      </c>
      <c r="AL318" s="9" t="s">
        <v>668</v>
      </c>
      <c r="AM318" s="9" t="s">
        <v>751</v>
      </c>
      <c r="AO318" s="9" t="str">
        <f t="shared" si="24"/>
        <v>[["mac", "bc:09:63:42:09:c0"]]</v>
      </c>
    </row>
    <row r="319" spans="1:41" ht="16" customHeight="1" x14ac:dyDescent="0.2"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11"/>
      <c r="T319" s="9"/>
      <c r="Y319" s="11"/>
      <c r="AA319" s="9" t="str">
        <f t="shared" si="26"/>
        <v/>
      </c>
      <c r="AB319" s="9" t="str">
        <f t="shared" si="23"/>
        <v/>
      </c>
      <c r="AE319" s="9"/>
      <c r="AO319" s="9" t="str">
        <f t="shared" si="24"/>
        <v/>
      </c>
    </row>
    <row r="320" spans="1:41" ht="16" customHeight="1" x14ac:dyDescent="0.2">
      <c r="B320" s="17"/>
      <c r="C320" s="17"/>
      <c r="D320" s="17"/>
      <c r="E320" s="17"/>
      <c r="F320" s="9" t="str">
        <f>IF(ISBLANK(E320), "", Table2[[#This Row],[unique_id]])</f>
        <v/>
      </c>
      <c r="G320" s="17"/>
      <c r="H320" s="17"/>
      <c r="I320" s="17"/>
      <c r="K320" s="17"/>
      <c r="L320" s="17"/>
      <c r="N320" s="9"/>
      <c r="O320" s="11"/>
      <c r="P320" s="11"/>
      <c r="Q320" s="11"/>
      <c r="R320" s="11"/>
      <c r="S320" s="11"/>
      <c r="T320" s="9"/>
      <c r="Y320" s="11"/>
      <c r="AA320" s="9" t="str">
        <f t="shared" si="26"/>
        <v/>
      </c>
      <c r="AB320" s="9" t="str">
        <f t="shared" si="23"/>
        <v/>
      </c>
      <c r="AE320" s="9"/>
      <c r="AO320" s="9" t="str">
        <f t="shared" si="24"/>
        <v/>
      </c>
    </row>
    <row r="321" spans="5:41" ht="16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11"/>
      <c r="T321" s="9"/>
      <c r="Y321" s="11"/>
      <c r="AA321" s="9" t="str">
        <f t="shared" si="26"/>
        <v/>
      </c>
      <c r="AB321" s="9" t="str">
        <f t="shared" si="23"/>
        <v/>
      </c>
      <c r="AE321" s="9"/>
      <c r="AO321" s="9" t="str">
        <f t="shared" si="24"/>
        <v/>
      </c>
    </row>
    <row r="322" spans="5:41" ht="16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11"/>
      <c r="T322" s="9"/>
      <c r="Y322" s="11"/>
      <c r="AA322" s="9" t="str">
        <f t="shared" si="26"/>
        <v/>
      </c>
      <c r="AB322" s="9" t="str">
        <f t="shared" si="23"/>
        <v/>
      </c>
      <c r="AE322" s="9"/>
      <c r="AO322" s="9" t="str">
        <f t="shared" si="24"/>
        <v/>
      </c>
    </row>
    <row r="323" spans="5:41" ht="16" customHeight="1" x14ac:dyDescent="0.2"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11"/>
      <c r="T323" s="9"/>
      <c r="Y323" s="11"/>
      <c r="AA323" s="9" t="str">
        <f t="shared" si="26"/>
        <v/>
      </c>
      <c r="AB323" s="9" t="str">
        <f t="shared" si="23"/>
        <v/>
      </c>
      <c r="AE323" s="9"/>
      <c r="AO323" s="9" t="str">
        <f t="shared" si="24"/>
        <v/>
      </c>
    </row>
    <row r="324" spans="5:41" ht="16" customHeight="1" x14ac:dyDescent="0.2"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11"/>
      <c r="T324" s="9"/>
      <c r="Y324" s="11"/>
      <c r="AA324" s="9" t="str">
        <f t="shared" si="26"/>
        <v/>
      </c>
      <c r="AB324" s="9" t="str">
        <f t="shared" si="23"/>
        <v/>
      </c>
      <c r="AE324" s="9"/>
      <c r="AO324" s="9" t="str">
        <f t="shared" si="24"/>
        <v/>
      </c>
    </row>
    <row r="325" spans="5:41" ht="16" customHeight="1" x14ac:dyDescent="0.2">
      <c r="E325" s="15"/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11"/>
      <c r="T325" s="9"/>
      <c r="Y325" s="11"/>
      <c r="AA325" s="9" t="str">
        <f t="shared" si="26"/>
        <v/>
      </c>
      <c r="AB325" s="9" t="str">
        <f t="shared" ref="AB325:AB388" si="30">IF(ISBLANK(Z325),  "", _xlfn.CONCAT(LOWER(C325), "/", E325))</f>
        <v/>
      </c>
      <c r="AE325" s="9"/>
      <c r="AO325" s="9" t="str">
        <f t="shared" ref="AO325:AO388" si="31">IF(AND(ISBLANK(AM325), ISBLANK(AN325)), "", _xlfn.CONCAT("[", IF(ISBLANK(AM325), "", _xlfn.CONCAT("[""mac"", """, AM325, """]")), IF(ISBLANK(AN325), "", _xlfn.CONCAT(", [""ip"", """, AN325, """]")), "]"))</f>
        <v/>
      </c>
    </row>
    <row r="326" spans="5:41" ht="16" customHeight="1" x14ac:dyDescent="0.2">
      <c r="E326" s="15"/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11"/>
      <c r="T326" s="9"/>
      <c r="Y326" s="11"/>
      <c r="AA326" s="9" t="str">
        <f t="shared" si="26"/>
        <v/>
      </c>
      <c r="AB326" s="9" t="str">
        <f t="shared" si="30"/>
        <v/>
      </c>
      <c r="AE326" s="9"/>
      <c r="AO326" s="9" t="str">
        <f t="shared" si="31"/>
        <v/>
      </c>
    </row>
    <row r="327" spans="5:41" ht="16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11"/>
      <c r="T327" s="9"/>
      <c r="Y327" s="11"/>
      <c r="AA327" s="9" t="str">
        <f t="shared" si="26"/>
        <v/>
      </c>
      <c r="AB327" s="9" t="str">
        <f t="shared" si="30"/>
        <v/>
      </c>
      <c r="AE327" s="9"/>
      <c r="AO327" s="9" t="str">
        <f t="shared" si="31"/>
        <v/>
      </c>
    </row>
    <row r="328" spans="5:41" ht="16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11"/>
      <c r="T328" s="9"/>
      <c r="Y328" s="11"/>
      <c r="AA328" s="9" t="str">
        <f t="shared" si="26"/>
        <v/>
      </c>
      <c r="AB328" s="9" t="str">
        <f t="shared" si="30"/>
        <v/>
      </c>
      <c r="AE328" s="9"/>
      <c r="AO328" s="9" t="str">
        <f t="shared" si="31"/>
        <v/>
      </c>
    </row>
    <row r="329" spans="5:41" ht="16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11"/>
      <c r="T329" s="9"/>
      <c r="Y329" s="11"/>
      <c r="AA329" s="9" t="str">
        <f t="shared" si="26"/>
        <v/>
      </c>
      <c r="AB329" s="9" t="str">
        <f t="shared" si="30"/>
        <v/>
      </c>
      <c r="AE329" s="9"/>
      <c r="AO329" s="9" t="str">
        <f t="shared" si="31"/>
        <v/>
      </c>
    </row>
    <row r="330" spans="5:41" ht="16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11"/>
      <c r="T330" s="9"/>
      <c r="Y330" s="11"/>
      <c r="AA330" s="9" t="str">
        <f t="shared" si="26"/>
        <v/>
      </c>
      <c r="AB330" s="9" t="str">
        <f t="shared" si="30"/>
        <v/>
      </c>
      <c r="AE330" s="9"/>
      <c r="AO330" s="9" t="str">
        <f t="shared" si="31"/>
        <v/>
      </c>
    </row>
    <row r="331" spans="5:41" ht="16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11"/>
      <c r="T331" s="9"/>
      <c r="Y331" s="11"/>
      <c r="AA331" s="9" t="str">
        <f t="shared" si="26"/>
        <v/>
      </c>
      <c r="AB331" s="9" t="str">
        <f t="shared" si="30"/>
        <v/>
      </c>
      <c r="AE331" s="9"/>
      <c r="AO331" s="9" t="str">
        <f t="shared" si="31"/>
        <v/>
      </c>
    </row>
    <row r="332" spans="5:41" ht="16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11"/>
      <c r="T332" s="9"/>
      <c r="Y332" s="11"/>
      <c r="AA332" s="9" t="str">
        <f t="shared" si="26"/>
        <v/>
      </c>
      <c r="AB332" s="9" t="str">
        <f t="shared" si="30"/>
        <v/>
      </c>
      <c r="AE332" s="9"/>
      <c r="AO332" s="9" t="str">
        <f t="shared" si="31"/>
        <v/>
      </c>
    </row>
    <row r="333" spans="5:41" ht="16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11"/>
      <c r="T333" s="9"/>
      <c r="Y333" s="11"/>
      <c r="AA333" s="9" t="str">
        <f t="shared" si="26"/>
        <v/>
      </c>
      <c r="AB333" s="9" t="str">
        <f t="shared" si="30"/>
        <v/>
      </c>
      <c r="AE333" s="9"/>
      <c r="AO333" s="9" t="str">
        <f t="shared" si="31"/>
        <v/>
      </c>
    </row>
    <row r="334" spans="5:41" ht="16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11"/>
      <c r="T334" s="9"/>
      <c r="Y334" s="11"/>
      <c r="AA334" s="9" t="str">
        <f t="shared" si="26"/>
        <v/>
      </c>
      <c r="AB334" s="9" t="str">
        <f t="shared" si="30"/>
        <v/>
      </c>
      <c r="AE334" s="9"/>
      <c r="AO334" s="9" t="str">
        <f t="shared" si="31"/>
        <v/>
      </c>
    </row>
    <row r="335" spans="5:41" ht="16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11"/>
      <c r="T335" s="9"/>
      <c r="Y335" s="11"/>
      <c r="AA335" s="9" t="str">
        <f t="shared" si="26"/>
        <v/>
      </c>
      <c r="AB335" s="9" t="str">
        <f t="shared" si="30"/>
        <v/>
      </c>
      <c r="AE335" s="9"/>
      <c r="AO335" s="9" t="str">
        <f t="shared" si="31"/>
        <v/>
      </c>
    </row>
    <row r="336" spans="5:41" ht="16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11"/>
      <c r="T336" s="9"/>
      <c r="Y336" s="11"/>
      <c r="AA336" s="9" t="str">
        <f t="shared" si="26"/>
        <v/>
      </c>
      <c r="AB336" s="9" t="str">
        <f t="shared" si="30"/>
        <v/>
      </c>
      <c r="AE336" s="9"/>
      <c r="AO336" s="9" t="str">
        <f t="shared" si="31"/>
        <v/>
      </c>
    </row>
    <row r="337" spans="6:41" ht="16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11"/>
      <c r="T337" s="9"/>
      <c r="Y337" s="11"/>
      <c r="AA337" s="9" t="str">
        <f t="shared" si="26"/>
        <v/>
      </c>
      <c r="AB337" s="9" t="str">
        <f t="shared" si="30"/>
        <v/>
      </c>
      <c r="AE337" s="9"/>
      <c r="AO337" s="9" t="str">
        <f t="shared" si="31"/>
        <v/>
      </c>
    </row>
    <row r="338" spans="6:41" ht="16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11"/>
      <c r="T338" s="9"/>
      <c r="Y338" s="11"/>
      <c r="AA338" s="9" t="str">
        <f t="shared" si="26"/>
        <v/>
      </c>
      <c r="AB338" s="9" t="str">
        <f t="shared" si="30"/>
        <v/>
      </c>
      <c r="AE338" s="9"/>
      <c r="AO338" s="9" t="str">
        <f t="shared" si="31"/>
        <v/>
      </c>
    </row>
    <row r="339" spans="6:41" ht="16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11"/>
      <c r="T339" s="9"/>
      <c r="Y339" s="11"/>
      <c r="AA339" s="9" t="str">
        <f t="shared" si="26"/>
        <v/>
      </c>
      <c r="AB339" s="9" t="str">
        <f t="shared" si="30"/>
        <v/>
      </c>
      <c r="AE339" s="9"/>
      <c r="AO339" s="9" t="str">
        <f t="shared" si="31"/>
        <v/>
      </c>
    </row>
    <row r="340" spans="6:41" ht="16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11"/>
      <c r="T340" s="9"/>
      <c r="Y340" s="11"/>
      <c r="AA340" s="9" t="str">
        <f t="shared" si="26"/>
        <v/>
      </c>
      <c r="AB340" s="9" t="str">
        <f t="shared" si="30"/>
        <v/>
      </c>
      <c r="AE340" s="9"/>
      <c r="AO340" s="9" t="str">
        <f t="shared" si="31"/>
        <v/>
      </c>
    </row>
    <row r="341" spans="6:41" ht="16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11"/>
      <c r="T341" s="9"/>
      <c r="Y341" s="11"/>
      <c r="AA341" s="9" t="str">
        <f t="shared" si="26"/>
        <v/>
      </c>
      <c r="AB341" s="9" t="str">
        <f t="shared" si="30"/>
        <v/>
      </c>
      <c r="AE341" s="9"/>
      <c r="AO341" s="9" t="str">
        <f t="shared" si="31"/>
        <v/>
      </c>
    </row>
    <row r="342" spans="6:41" ht="16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11"/>
      <c r="T342" s="9"/>
      <c r="Y342" s="11"/>
      <c r="AA342" s="9" t="str">
        <f t="shared" si="26"/>
        <v/>
      </c>
      <c r="AB342" s="9" t="str">
        <f t="shared" si="30"/>
        <v/>
      </c>
      <c r="AE342" s="9"/>
      <c r="AO342" s="9" t="str">
        <f t="shared" si="31"/>
        <v/>
      </c>
    </row>
    <row r="343" spans="6:41" ht="16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11"/>
      <c r="T343" s="9"/>
      <c r="Y343" s="11"/>
      <c r="AA343" s="9" t="str">
        <f t="shared" si="26"/>
        <v/>
      </c>
      <c r="AB343" s="9" t="str">
        <f t="shared" si="30"/>
        <v/>
      </c>
      <c r="AE343" s="9"/>
      <c r="AO343" s="9" t="str">
        <f t="shared" si="31"/>
        <v/>
      </c>
    </row>
    <row r="344" spans="6:41" ht="16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11"/>
      <c r="T344" s="9"/>
      <c r="Y344" s="11"/>
      <c r="AA344" s="9" t="str">
        <f t="shared" si="26"/>
        <v/>
      </c>
      <c r="AB344" s="9" t="str">
        <f t="shared" si="30"/>
        <v/>
      </c>
      <c r="AE344" s="9"/>
      <c r="AO344" s="9" t="str">
        <f t="shared" si="31"/>
        <v/>
      </c>
    </row>
    <row r="345" spans="6:41" ht="16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11"/>
      <c r="T345" s="9"/>
      <c r="Y345" s="11"/>
      <c r="AA345" s="9" t="str">
        <f t="shared" si="26"/>
        <v/>
      </c>
      <c r="AB345" s="9" t="str">
        <f t="shared" si="30"/>
        <v/>
      </c>
      <c r="AE345" s="9"/>
      <c r="AO345" s="9" t="str">
        <f t="shared" si="31"/>
        <v/>
      </c>
    </row>
    <row r="346" spans="6:41" ht="16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11"/>
      <c r="T346" s="9"/>
      <c r="Y346" s="11"/>
      <c r="AA346" s="9" t="str">
        <f t="shared" si="26"/>
        <v/>
      </c>
      <c r="AB346" s="9" t="str">
        <f t="shared" si="30"/>
        <v/>
      </c>
      <c r="AE346" s="9"/>
      <c r="AO346" s="9" t="str">
        <f t="shared" si="31"/>
        <v/>
      </c>
    </row>
    <row r="347" spans="6:41" ht="16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11"/>
      <c r="T347" s="9"/>
      <c r="Y347" s="11"/>
      <c r="AA347" s="9" t="str">
        <f t="shared" si="26"/>
        <v/>
      </c>
      <c r="AB347" s="9" t="str">
        <f t="shared" si="30"/>
        <v/>
      </c>
      <c r="AE347" s="9"/>
      <c r="AO347" s="9" t="str">
        <f t="shared" si="31"/>
        <v/>
      </c>
    </row>
    <row r="348" spans="6:41" ht="16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11"/>
      <c r="T348" s="9"/>
      <c r="Y348" s="11"/>
      <c r="AA348" s="9" t="str">
        <f t="shared" si="26"/>
        <v/>
      </c>
      <c r="AB348" s="9" t="str">
        <f t="shared" si="30"/>
        <v/>
      </c>
      <c r="AE348" s="9"/>
      <c r="AO348" s="9" t="str">
        <f t="shared" si="31"/>
        <v/>
      </c>
    </row>
    <row r="349" spans="6:41" ht="16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11"/>
      <c r="T349" s="9"/>
      <c r="Y349" s="11"/>
      <c r="AA349" s="9" t="str">
        <f t="shared" si="26"/>
        <v/>
      </c>
      <c r="AB349" s="9" t="str">
        <f t="shared" si="30"/>
        <v/>
      </c>
      <c r="AE349" s="9"/>
      <c r="AO349" s="9" t="str">
        <f t="shared" si="31"/>
        <v/>
      </c>
    </row>
    <row r="350" spans="6:41" ht="16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11"/>
      <c r="T350" s="9"/>
      <c r="Y350" s="11"/>
      <c r="AA350" s="9" t="str">
        <f t="shared" si="26"/>
        <v/>
      </c>
      <c r="AB350" s="9" t="str">
        <f t="shared" si="30"/>
        <v/>
      </c>
      <c r="AE350" s="9"/>
      <c r="AO350" s="9" t="str">
        <f t="shared" si="31"/>
        <v/>
      </c>
    </row>
    <row r="351" spans="6:41" ht="16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11"/>
      <c r="T351" s="9"/>
      <c r="Y351" s="11"/>
      <c r="AA351" s="9" t="str">
        <f t="shared" si="26"/>
        <v/>
      </c>
      <c r="AB351" s="9" t="str">
        <f t="shared" si="30"/>
        <v/>
      </c>
      <c r="AE351" s="9"/>
      <c r="AO351" s="9" t="str">
        <f t="shared" si="31"/>
        <v/>
      </c>
    </row>
    <row r="352" spans="6:41" ht="16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11"/>
      <c r="T352" s="9"/>
      <c r="Y352" s="11"/>
      <c r="AA352" s="9" t="str">
        <f t="shared" si="26"/>
        <v/>
      </c>
      <c r="AB352" s="9" t="str">
        <f t="shared" si="30"/>
        <v/>
      </c>
      <c r="AE352" s="9"/>
      <c r="AO352" s="9" t="str">
        <f t="shared" si="31"/>
        <v/>
      </c>
    </row>
    <row r="353" spans="6:41" ht="16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11"/>
      <c r="T353" s="9"/>
      <c r="Y353" s="11"/>
      <c r="AA353" s="9" t="str">
        <f t="shared" si="26"/>
        <v/>
      </c>
      <c r="AB353" s="9" t="str">
        <f t="shared" si="30"/>
        <v/>
      </c>
      <c r="AE353" s="9"/>
      <c r="AO353" s="9" t="str">
        <f t="shared" si="31"/>
        <v/>
      </c>
    </row>
    <row r="354" spans="6:41" ht="16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11"/>
      <c r="T354" s="9"/>
      <c r="Y354" s="11"/>
      <c r="AA354" s="9" t="str">
        <f t="shared" si="26"/>
        <v/>
      </c>
      <c r="AB354" s="9" t="str">
        <f t="shared" si="30"/>
        <v/>
      </c>
      <c r="AE354" s="9"/>
      <c r="AO354" s="9" t="str">
        <f t="shared" si="31"/>
        <v/>
      </c>
    </row>
    <row r="355" spans="6:41" ht="16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11"/>
      <c r="T355" s="9"/>
      <c r="Y355" s="11"/>
      <c r="AA355" s="9" t="str">
        <f t="shared" si="26"/>
        <v/>
      </c>
      <c r="AB355" s="9" t="str">
        <f t="shared" si="30"/>
        <v/>
      </c>
      <c r="AE355" s="9"/>
      <c r="AO355" s="9" t="str">
        <f t="shared" si="31"/>
        <v/>
      </c>
    </row>
    <row r="356" spans="6:41" ht="16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11"/>
      <c r="T356" s="9"/>
      <c r="Y356" s="11"/>
      <c r="AA356" s="9" t="str">
        <f t="shared" si="26"/>
        <v/>
      </c>
      <c r="AB356" s="9" t="str">
        <f t="shared" si="30"/>
        <v/>
      </c>
      <c r="AO356" s="9" t="str">
        <f t="shared" si="31"/>
        <v/>
      </c>
    </row>
    <row r="357" spans="6:41" ht="16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11"/>
      <c r="T357" s="9"/>
      <c r="Y357" s="11"/>
      <c r="AA357" s="9" t="str">
        <f t="shared" si="26"/>
        <v/>
      </c>
      <c r="AB357" s="9" t="str">
        <f t="shared" si="30"/>
        <v/>
      </c>
      <c r="AO357" s="9" t="str">
        <f t="shared" si="31"/>
        <v/>
      </c>
    </row>
    <row r="358" spans="6:41" ht="16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11"/>
      <c r="T358" s="9"/>
      <c r="Y358" s="11"/>
      <c r="AA358" s="9" t="str">
        <f t="shared" si="26"/>
        <v/>
      </c>
      <c r="AB358" s="9" t="str">
        <f t="shared" si="30"/>
        <v/>
      </c>
      <c r="AE358" s="12"/>
      <c r="AO358" s="9" t="str">
        <f t="shared" si="31"/>
        <v/>
      </c>
    </row>
    <row r="359" spans="6:41" ht="16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11"/>
      <c r="T359" s="9"/>
      <c r="Y359" s="11"/>
      <c r="AA359" s="9" t="str">
        <f t="shared" si="26"/>
        <v/>
      </c>
      <c r="AB359" s="9" t="str">
        <f t="shared" si="30"/>
        <v/>
      </c>
      <c r="AO359" s="9" t="str">
        <f t="shared" si="31"/>
        <v/>
      </c>
    </row>
    <row r="360" spans="6:41" ht="16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11"/>
      <c r="T360" s="9"/>
      <c r="Y360" s="11"/>
      <c r="AA360" s="9" t="str">
        <f t="shared" si="26"/>
        <v/>
      </c>
      <c r="AB360" s="9" t="str">
        <f t="shared" si="30"/>
        <v/>
      </c>
      <c r="AE360" s="12"/>
      <c r="AO360" s="9" t="str">
        <f t="shared" si="31"/>
        <v/>
      </c>
    </row>
    <row r="361" spans="6:41" ht="16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11"/>
      <c r="T361" s="9"/>
      <c r="Y361" s="11"/>
      <c r="AA361" s="9" t="str">
        <f t="shared" si="26"/>
        <v/>
      </c>
      <c r="AB361" s="9" t="str">
        <f t="shared" si="30"/>
        <v/>
      </c>
      <c r="AE361" s="12"/>
      <c r="AO361" s="9" t="str">
        <f t="shared" si="31"/>
        <v/>
      </c>
    </row>
    <row r="362" spans="6:41" ht="16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11"/>
      <c r="T362" s="9"/>
      <c r="Y362" s="11"/>
      <c r="AA362" s="9" t="str">
        <f t="shared" si="26"/>
        <v/>
      </c>
      <c r="AB362" s="9" t="str">
        <f t="shared" si="30"/>
        <v/>
      </c>
      <c r="AE362" s="12"/>
      <c r="AO362" s="9" t="str">
        <f t="shared" si="31"/>
        <v/>
      </c>
    </row>
    <row r="363" spans="6:41" ht="16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11"/>
      <c r="T363" s="9"/>
      <c r="Y363" s="11"/>
      <c r="AA363" s="9" t="str">
        <f t="shared" si="26"/>
        <v/>
      </c>
      <c r="AB363" s="9" t="str">
        <f t="shared" si="30"/>
        <v/>
      </c>
      <c r="AO363" s="9" t="str">
        <f t="shared" si="31"/>
        <v/>
      </c>
    </row>
    <row r="364" spans="6:41" ht="16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11"/>
      <c r="T364" s="9"/>
      <c r="Y364" s="11"/>
      <c r="AA364" s="9" t="str">
        <f t="shared" ref="AA364:AA427" si="32">IF(ISBLANK(Z364),  "", _xlfn.CONCAT("haas/entity/sensor/", LOWER(C364), "/", E364, "/config"))</f>
        <v/>
      </c>
      <c r="AB364" s="9" t="str">
        <f t="shared" si="30"/>
        <v/>
      </c>
      <c r="AE364" s="12"/>
      <c r="AO364" s="9" t="str">
        <f t="shared" si="31"/>
        <v/>
      </c>
    </row>
    <row r="365" spans="6:41" ht="16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11"/>
      <c r="T365" s="9"/>
      <c r="Y365" s="11"/>
      <c r="AA365" s="9" t="str">
        <f t="shared" si="32"/>
        <v/>
      </c>
      <c r="AB365" s="9" t="str">
        <f t="shared" si="30"/>
        <v/>
      </c>
      <c r="AO365" s="9" t="str">
        <f t="shared" si="31"/>
        <v/>
      </c>
    </row>
    <row r="366" spans="6:41" ht="16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11"/>
      <c r="T366" s="9"/>
      <c r="Y366" s="11"/>
      <c r="AA366" s="9" t="str">
        <f t="shared" si="32"/>
        <v/>
      </c>
      <c r="AB366" s="9" t="str">
        <f t="shared" si="30"/>
        <v/>
      </c>
      <c r="AO366" s="9" t="str">
        <f t="shared" si="31"/>
        <v/>
      </c>
    </row>
    <row r="367" spans="6:41" ht="16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11"/>
      <c r="T367" s="9"/>
      <c r="Y367" s="11"/>
      <c r="AA367" s="9" t="str">
        <f t="shared" si="32"/>
        <v/>
      </c>
      <c r="AB367" s="9" t="str">
        <f t="shared" si="30"/>
        <v/>
      </c>
      <c r="AO367" s="9" t="str">
        <f t="shared" si="31"/>
        <v/>
      </c>
    </row>
    <row r="368" spans="6:41" ht="16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11"/>
      <c r="T368" s="9"/>
      <c r="Y368" s="11"/>
      <c r="AA368" s="9" t="str">
        <f t="shared" si="32"/>
        <v/>
      </c>
      <c r="AB368" s="9" t="str">
        <f t="shared" si="30"/>
        <v/>
      </c>
      <c r="AO368" s="9" t="str">
        <f t="shared" si="31"/>
        <v/>
      </c>
    </row>
    <row r="369" spans="6:41" ht="16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11"/>
      <c r="T369" s="9"/>
      <c r="Y369" s="11"/>
      <c r="AA369" s="9" t="str">
        <f t="shared" si="32"/>
        <v/>
      </c>
      <c r="AB369" s="9" t="str">
        <f t="shared" si="30"/>
        <v/>
      </c>
      <c r="AO369" s="9" t="str">
        <f t="shared" si="31"/>
        <v/>
      </c>
    </row>
    <row r="370" spans="6:41" ht="16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11"/>
      <c r="T370" s="9"/>
      <c r="Y370" s="11"/>
      <c r="AA370" s="9" t="str">
        <f t="shared" si="32"/>
        <v/>
      </c>
      <c r="AB370" s="9" t="str">
        <f t="shared" si="30"/>
        <v/>
      </c>
      <c r="AO370" s="9" t="str">
        <f t="shared" si="31"/>
        <v/>
      </c>
    </row>
    <row r="371" spans="6:41" ht="16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11"/>
      <c r="T371" s="9"/>
      <c r="Y371" s="11"/>
      <c r="AA371" s="9" t="str">
        <f t="shared" si="32"/>
        <v/>
      </c>
      <c r="AB371" s="9" t="str">
        <f t="shared" si="30"/>
        <v/>
      </c>
      <c r="AO371" s="9" t="str">
        <f t="shared" si="31"/>
        <v/>
      </c>
    </row>
    <row r="372" spans="6:41" ht="16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11"/>
      <c r="T372" s="9"/>
      <c r="Y372" s="11"/>
      <c r="AA372" s="9" t="str">
        <f t="shared" si="32"/>
        <v/>
      </c>
      <c r="AB372" s="9" t="str">
        <f t="shared" si="30"/>
        <v/>
      </c>
      <c r="AE372" s="9"/>
      <c r="AO372" s="9" t="str">
        <f t="shared" si="31"/>
        <v/>
      </c>
    </row>
    <row r="373" spans="6:41" ht="16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11"/>
      <c r="T373" s="9"/>
      <c r="Y373" s="11"/>
      <c r="AA373" s="9" t="str">
        <f t="shared" si="32"/>
        <v/>
      </c>
      <c r="AB373" s="9" t="str">
        <f t="shared" si="30"/>
        <v/>
      </c>
      <c r="AE373" s="9"/>
      <c r="AO373" s="9" t="str">
        <f t="shared" si="31"/>
        <v/>
      </c>
    </row>
    <row r="374" spans="6:41" ht="16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11"/>
      <c r="T374" s="9"/>
      <c r="Y374" s="11"/>
      <c r="AA374" s="9" t="str">
        <f t="shared" si="32"/>
        <v/>
      </c>
      <c r="AB374" s="9" t="str">
        <f t="shared" si="30"/>
        <v/>
      </c>
      <c r="AE374" s="9"/>
      <c r="AO374" s="9" t="str">
        <f t="shared" si="31"/>
        <v/>
      </c>
    </row>
    <row r="375" spans="6:41" ht="16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11"/>
      <c r="T375" s="9"/>
      <c r="Y375" s="11"/>
      <c r="AA375" s="9" t="str">
        <f t="shared" si="32"/>
        <v/>
      </c>
      <c r="AB375" s="9" t="str">
        <f t="shared" si="30"/>
        <v/>
      </c>
      <c r="AE375" s="9"/>
      <c r="AO375" s="9" t="str">
        <f t="shared" si="31"/>
        <v/>
      </c>
    </row>
    <row r="376" spans="6:41" ht="16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11"/>
      <c r="T376" s="9"/>
      <c r="Y376" s="11"/>
      <c r="AA376" s="9" t="str">
        <f t="shared" si="32"/>
        <v/>
      </c>
      <c r="AB376" s="9" t="str">
        <f t="shared" si="30"/>
        <v/>
      </c>
      <c r="AE376" s="9"/>
      <c r="AO376" s="9" t="str">
        <f t="shared" si="31"/>
        <v/>
      </c>
    </row>
    <row r="377" spans="6:41" ht="16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11"/>
      <c r="T377" s="9"/>
      <c r="Y377" s="11"/>
      <c r="AA377" s="9" t="str">
        <f t="shared" si="32"/>
        <v/>
      </c>
      <c r="AB377" s="9" t="str">
        <f t="shared" si="30"/>
        <v/>
      </c>
      <c r="AE377" s="9"/>
      <c r="AO377" s="9" t="str">
        <f t="shared" si="31"/>
        <v/>
      </c>
    </row>
    <row r="378" spans="6:41" ht="16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11"/>
      <c r="T378" s="9"/>
      <c r="Y378" s="11"/>
      <c r="AA378" s="9" t="str">
        <f t="shared" si="32"/>
        <v/>
      </c>
      <c r="AB378" s="9" t="str">
        <f t="shared" si="30"/>
        <v/>
      </c>
      <c r="AE378" s="9"/>
      <c r="AO378" s="9" t="str">
        <f t="shared" si="31"/>
        <v/>
      </c>
    </row>
    <row r="379" spans="6:41" ht="16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11"/>
      <c r="T379" s="9"/>
      <c r="Y379" s="11"/>
      <c r="AA379" s="9" t="str">
        <f t="shared" si="32"/>
        <v/>
      </c>
      <c r="AB379" s="9" t="str">
        <f t="shared" si="30"/>
        <v/>
      </c>
      <c r="AE379" s="9"/>
      <c r="AO379" s="9" t="str">
        <f t="shared" si="31"/>
        <v/>
      </c>
    </row>
    <row r="380" spans="6:41" ht="16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11"/>
      <c r="T380" s="9"/>
      <c r="Y380" s="11"/>
      <c r="AA380" s="9" t="str">
        <f t="shared" si="32"/>
        <v/>
      </c>
      <c r="AB380" s="9" t="str">
        <f t="shared" si="30"/>
        <v/>
      </c>
      <c r="AE380" s="9"/>
      <c r="AO380" s="9" t="str">
        <f t="shared" si="31"/>
        <v/>
      </c>
    </row>
    <row r="381" spans="6:41" ht="16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11"/>
      <c r="T381" s="9"/>
      <c r="Y381" s="11"/>
      <c r="AA381" s="9" t="str">
        <f t="shared" si="32"/>
        <v/>
      </c>
      <c r="AB381" s="9" t="str">
        <f t="shared" si="30"/>
        <v/>
      </c>
      <c r="AE381" s="9"/>
      <c r="AO381" s="9" t="str">
        <f t="shared" si="31"/>
        <v/>
      </c>
    </row>
    <row r="382" spans="6:41" ht="16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11"/>
      <c r="T382" s="9"/>
      <c r="Y382" s="11"/>
      <c r="AA382" s="9" t="str">
        <f t="shared" si="32"/>
        <v/>
      </c>
      <c r="AB382" s="9" t="str">
        <f t="shared" si="30"/>
        <v/>
      </c>
      <c r="AE382" s="9"/>
      <c r="AO382" s="9" t="str">
        <f t="shared" si="31"/>
        <v/>
      </c>
    </row>
    <row r="383" spans="6:41" ht="16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11"/>
      <c r="T383" s="9"/>
      <c r="Y383" s="11"/>
      <c r="AA383" s="9" t="str">
        <f t="shared" si="32"/>
        <v/>
      </c>
      <c r="AB383" s="9" t="str">
        <f t="shared" si="30"/>
        <v/>
      </c>
      <c r="AE383" s="9"/>
      <c r="AO383" s="9" t="str">
        <f t="shared" si="31"/>
        <v/>
      </c>
    </row>
    <row r="384" spans="6:41" ht="16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11"/>
      <c r="T384" s="9"/>
      <c r="Y384" s="11"/>
      <c r="AA384" s="9" t="str">
        <f t="shared" si="32"/>
        <v/>
      </c>
      <c r="AB384" s="9" t="str">
        <f t="shared" si="30"/>
        <v/>
      </c>
      <c r="AE384" s="9"/>
      <c r="AO384" s="9" t="str">
        <f t="shared" si="31"/>
        <v/>
      </c>
    </row>
    <row r="385" spans="6:41" ht="16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11"/>
      <c r="T385" s="9"/>
      <c r="Y385" s="11"/>
      <c r="AA385" s="9" t="str">
        <f t="shared" si="32"/>
        <v/>
      </c>
      <c r="AB385" s="9" t="str">
        <f t="shared" si="30"/>
        <v/>
      </c>
      <c r="AE385" s="9"/>
      <c r="AO385" s="9" t="str">
        <f t="shared" si="31"/>
        <v/>
      </c>
    </row>
    <row r="386" spans="6:41" ht="16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11"/>
      <c r="T386" s="9"/>
      <c r="Y386" s="11"/>
      <c r="AA386" s="9" t="str">
        <f t="shared" si="32"/>
        <v/>
      </c>
      <c r="AB386" s="9" t="str">
        <f t="shared" si="30"/>
        <v/>
      </c>
      <c r="AE386" s="9"/>
      <c r="AO386" s="9" t="str">
        <f t="shared" si="31"/>
        <v/>
      </c>
    </row>
    <row r="387" spans="6:41" ht="16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11"/>
      <c r="T387" s="9"/>
      <c r="Y387" s="11"/>
      <c r="AA387" s="9" t="str">
        <f t="shared" si="32"/>
        <v/>
      </c>
      <c r="AB387" s="9" t="str">
        <f t="shared" si="30"/>
        <v/>
      </c>
      <c r="AE387" s="9"/>
      <c r="AO387" s="9" t="str">
        <f t="shared" si="31"/>
        <v/>
      </c>
    </row>
    <row r="388" spans="6:41" ht="16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11"/>
      <c r="T388" s="9"/>
      <c r="Y388" s="11"/>
      <c r="AA388" s="9" t="str">
        <f t="shared" si="32"/>
        <v/>
      </c>
      <c r="AB388" s="9" t="str">
        <f t="shared" si="30"/>
        <v/>
      </c>
      <c r="AE388" s="9"/>
      <c r="AO388" s="9" t="str">
        <f t="shared" si="31"/>
        <v/>
      </c>
    </row>
    <row r="389" spans="6:41" ht="16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11"/>
      <c r="T389" s="9"/>
      <c r="Y389" s="11"/>
      <c r="AA389" s="9" t="str">
        <f t="shared" si="32"/>
        <v/>
      </c>
      <c r="AB389" s="9" t="str">
        <f t="shared" ref="AB389:AB452" si="33">IF(ISBLANK(Z389),  "", _xlfn.CONCAT(LOWER(C389), "/", E389))</f>
        <v/>
      </c>
      <c r="AE389" s="9"/>
      <c r="AO389" s="9" t="str">
        <f t="shared" ref="AO389:AO452" si="34"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11"/>
      <c r="T390" s="9"/>
      <c r="Y390" s="11"/>
      <c r="AA390" s="9" t="str">
        <f t="shared" si="32"/>
        <v/>
      </c>
      <c r="AB390" s="9" t="str">
        <f t="shared" si="33"/>
        <v/>
      </c>
      <c r="AE390" s="9"/>
      <c r="AO390" s="9" t="str">
        <f t="shared" si="34"/>
        <v/>
      </c>
    </row>
    <row r="391" spans="6:41" ht="16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11"/>
      <c r="T391" s="9"/>
      <c r="Y391" s="11"/>
      <c r="AA391" s="9" t="str">
        <f t="shared" si="32"/>
        <v/>
      </c>
      <c r="AB391" s="9" t="str">
        <f t="shared" si="33"/>
        <v/>
      </c>
      <c r="AE391" s="9"/>
      <c r="AO391" s="9" t="str">
        <f t="shared" si="34"/>
        <v/>
      </c>
    </row>
    <row r="392" spans="6:41" ht="16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11"/>
      <c r="T392" s="9"/>
      <c r="Y392" s="11"/>
      <c r="AA392" s="9" t="str">
        <f t="shared" si="32"/>
        <v/>
      </c>
      <c r="AB392" s="9" t="str">
        <f t="shared" si="33"/>
        <v/>
      </c>
      <c r="AE392" s="9"/>
      <c r="AO392" s="9" t="str">
        <f t="shared" si="34"/>
        <v/>
      </c>
    </row>
    <row r="393" spans="6:41" ht="16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11"/>
      <c r="T393" s="9"/>
      <c r="Y393" s="11"/>
      <c r="AA393" s="9" t="str">
        <f t="shared" si="32"/>
        <v/>
      </c>
      <c r="AB393" s="9" t="str">
        <f t="shared" si="33"/>
        <v/>
      </c>
      <c r="AE393" s="9"/>
      <c r="AO393" s="9" t="str">
        <f t="shared" si="34"/>
        <v/>
      </c>
    </row>
    <row r="394" spans="6:41" ht="16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11"/>
      <c r="T394" s="9"/>
      <c r="Y394" s="11"/>
      <c r="AA394" s="9" t="str">
        <f t="shared" si="32"/>
        <v/>
      </c>
      <c r="AB394" s="9" t="str">
        <f t="shared" si="33"/>
        <v/>
      </c>
      <c r="AE394" s="9"/>
      <c r="AO394" s="9" t="str">
        <f t="shared" si="34"/>
        <v/>
      </c>
    </row>
    <row r="395" spans="6:41" ht="16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11"/>
      <c r="T395" s="9"/>
      <c r="Y395" s="11"/>
      <c r="AA395" s="9" t="str">
        <f t="shared" si="32"/>
        <v/>
      </c>
      <c r="AB395" s="9" t="str">
        <f t="shared" si="33"/>
        <v/>
      </c>
      <c r="AE395" s="9"/>
      <c r="AO395" s="9" t="str">
        <f t="shared" si="34"/>
        <v/>
      </c>
    </row>
    <row r="396" spans="6:41" ht="16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11"/>
      <c r="T396" s="9"/>
      <c r="Y396" s="11"/>
      <c r="AA396" s="9" t="str">
        <f t="shared" si="32"/>
        <v/>
      </c>
      <c r="AB396" s="9" t="str">
        <f t="shared" si="33"/>
        <v/>
      </c>
      <c r="AE396" s="9"/>
      <c r="AO396" s="9" t="str">
        <f t="shared" si="34"/>
        <v/>
      </c>
    </row>
    <row r="397" spans="6:41" ht="16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11"/>
      <c r="T397" s="9"/>
      <c r="Y397" s="11"/>
      <c r="AA397" s="9" t="str">
        <f t="shared" si="32"/>
        <v/>
      </c>
      <c r="AB397" s="9" t="str">
        <f t="shared" si="33"/>
        <v/>
      </c>
      <c r="AE397" s="9"/>
      <c r="AO397" s="9" t="str">
        <f t="shared" si="34"/>
        <v/>
      </c>
    </row>
    <row r="398" spans="6:41" ht="16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11"/>
      <c r="T398" s="9"/>
      <c r="Y398" s="11"/>
      <c r="AA398" s="9" t="str">
        <f t="shared" si="32"/>
        <v/>
      </c>
      <c r="AB398" s="9" t="str">
        <f t="shared" si="33"/>
        <v/>
      </c>
      <c r="AE398" s="9"/>
      <c r="AO398" s="9" t="str">
        <f t="shared" si="34"/>
        <v/>
      </c>
    </row>
    <row r="399" spans="6:41" ht="16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11"/>
      <c r="T399" s="9"/>
      <c r="Y399" s="11"/>
      <c r="AA399" s="9" t="str">
        <f t="shared" si="32"/>
        <v/>
      </c>
      <c r="AB399" s="9" t="str">
        <f t="shared" si="33"/>
        <v/>
      </c>
      <c r="AE399" s="9"/>
      <c r="AO399" s="9" t="str">
        <f t="shared" si="34"/>
        <v/>
      </c>
    </row>
    <row r="400" spans="6:41" ht="16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11"/>
      <c r="T400" s="9"/>
      <c r="Y400" s="11"/>
      <c r="AA400" s="9" t="str">
        <f t="shared" si="32"/>
        <v/>
      </c>
      <c r="AB400" s="9" t="str">
        <f t="shared" si="33"/>
        <v/>
      </c>
      <c r="AE400" s="9"/>
      <c r="AO400" s="9" t="str">
        <f t="shared" si="34"/>
        <v/>
      </c>
    </row>
    <row r="401" spans="6:41" ht="16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11"/>
      <c r="T401" s="9"/>
      <c r="Y401" s="11"/>
      <c r="AA401" s="9" t="str">
        <f t="shared" si="32"/>
        <v/>
      </c>
      <c r="AB401" s="9" t="str">
        <f t="shared" si="33"/>
        <v/>
      </c>
      <c r="AE401" s="9"/>
      <c r="AO401" s="9" t="str">
        <f t="shared" si="34"/>
        <v/>
      </c>
    </row>
    <row r="402" spans="6:41" ht="16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11"/>
      <c r="T402" s="9"/>
      <c r="Y402" s="11"/>
      <c r="AA402" s="9" t="str">
        <f t="shared" si="32"/>
        <v/>
      </c>
      <c r="AB402" s="9" t="str">
        <f t="shared" si="33"/>
        <v/>
      </c>
      <c r="AE402" s="9"/>
      <c r="AO402" s="9" t="str">
        <f t="shared" si="34"/>
        <v/>
      </c>
    </row>
    <row r="403" spans="6:41" ht="16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11"/>
      <c r="T403" s="9"/>
      <c r="Y403" s="11"/>
      <c r="AA403" s="9" t="str">
        <f t="shared" si="32"/>
        <v/>
      </c>
      <c r="AB403" s="9" t="str">
        <f t="shared" si="33"/>
        <v/>
      </c>
      <c r="AE403" s="9"/>
      <c r="AO403" s="9" t="str">
        <f t="shared" si="34"/>
        <v/>
      </c>
    </row>
    <row r="404" spans="6:41" ht="16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11"/>
      <c r="T404" s="9"/>
      <c r="Y404" s="11"/>
      <c r="AA404" s="9" t="str">
        <f t="shared" si="32"/>
        <v/>
      </c>
      <c r="AB404" s="9" t="str">
        <f t="shared" si="33"/>
        <v/>
      </c>
      <c r="AE404" s="9"/>
      <c r="AO404" s="9" t="str">
        <f t="shared" si="34"/>
        <v/>
      </c>
    </row>
    <row r="405" spans="6:41" ht="16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11"/>
      <c r="T405" s="9"/>
      <c r="Y405" s="11"/>
      <c r="AA405" s="9" t="str">
        <f t="shared" si="32"/>
        <v/>
      </c>
      <c r="AB405" s="9" t="str">
        <f t="shared" si="33"/>
        <v/>
      </c>
      <c r="AE405" s="9"/>
      <c r="AO405" s="9" t="str">
        <f t="shared" si="34"/>
        <v/>
      </c>
    </row>
    <row r="406" spans="6:41" ht="16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11"/>
      <c r="T406" s="9"/>
      <c r="Y406" s="11"/>
      <c r="AA406" s="9" t="str">
        <f t="shared" si="32"/>
        <v/>
      </c>
      <c r="AB406" s="9" t="str">
        <f t="shared" si="33"/>
        <v/>
      </c>
      <c r="AE406" s="9"/>
      <c r="AO406" s="9" t="str">
        <f t="shared" si="34"/>
        <v/>
      </c>
    </row>
    <row r="407" spans="6:41" ht="16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11"/>
      <c r="T407" s="9"/>
      <c r="Y407" s="11"/>
      <c r="AA407" s="9" t="str">
        <f t="shared" si="32"/>
        <v/>
      </c>
      <c r="AB407" s="9" t="str">
        <f t="shared" si="33"/>
        <v/>
      </c>
      <c r="AE407" s="9"/>
      <c r="AO407" s="9" t="str">
        <f t="shared" si="34"/>
        <v/>
      </c>
    </row>
    <row r="408" spans="6:41" ht="16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11"/>
      <c r="T408" s="9"/>
      <c r="Y408" s="11"/>
      <c r="AA408" s="9" t="str">
        <f t="shared" si="32"/>
        <v/>
      </c>
      <c r="AB408" s="9" t="str">
        <f t="shared" si="33"/>
        <v/>
      </c>
      <c r="AE408" s="9"/>
      <c r="AO408" s="9" t="str">
        <f t="shared" si="34"/>
        <v/>
      </c>
    </row>
    <row r="409" spans="6:41" ht="16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11"/>
      <c r="T409" s="9"/>
      <c r="Y409" s="11"/>
      <c r="AA409" s="9" t="str">
        <f t="shared" si="32"/>
        <v/>
      </c>
      <c r="AB409" s="9" t="str">
        <f t="shared" si="33"/>
        <v/>
      </c>
      <c r="AE409" s="9"/>
      <c r="AO409" s="9" t="str">
        <f t="shared" si="34"/>
        <v/>
      </c>
    </row>
    <row r="410" spans="6:41" ht="16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11"/>
      <c r="T410" s="9"/>
      <c r="Y410" s="11"/>
      <c r="AA410" s="9" t="str">
        <f t="shared" si="32"/>
        <v/>
      </c>
      <c r="AB410" s="9" t="str">
        <f t="shared" si="33"/>
        <v/>
      </c>
      <c r="AE410" s="9"/>
      <c r="AO410" s="9" t="str">
        <f t="shared" si="34"/>
        <v/>
      </c>
    </row>
    <row r="411" spans="6:41" ht="16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11"/>
      <c r="T411" s="9"/>
      <c r="Y411" s="11"/>
      <c r="AA411" s="9" t="str">
        <f t="shared" si="32"/>
        <v/>
      </c>
      <c r="AB411" s="9" t="str">
        <f t="shared" si="33"/>
        <v/>
      </c>
      <c r="AE411" s="9"/>
      <c r="AO411" s="9" t="str">
        <f t="shared" si="34"/>
        <v/>
      </c>
    </row>
    <row r="412" spans="6:41" ht="16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11"/>
      <c r="T412" s="9"/>
      <c r="Y412" s="11"/>
      <c r="AA412" s="9" t="str">
        <f t="shared" si="32"/>
        <v/>
      </c>
      <c r="AB412" s="9" t="str">
        <f t="shared" si="33"/>
        <v/>
      </c>
      <c r="AE412" s="9"/>
      <c r="AO412" s="9" t="str">
        <f t="shared" si="34"/>
        <v/>
      </c>
    </row>
    <row r="413" spans="6:41" ht="16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11"/>
      <c r="T413" s="9"/>
      <c r="Y413" s="11"/>
      <c r="AA413" s="9" t="str">
        <f t="shared" si="32"/>
        <v/>
      </c>
      <c r="AB413" s="9" t="str">
        <f t="shared" si="33"/>
        <v/>
      </c>
      <c r="AE413" s="9"/>
      <c r="AO413" s="9" t="str">
        <f t="shared" si="34"/>
        <v/>
      </c>
    </row>
    <row r="414" spans="6:41" ht="16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11"/>
      <c r="T414" s="9"/>
      <c r="Y414" s="11"/>
      <c r="AA414" s="9" t="str">
        <f t="shared" si="32"/>
        <v/>
      </c>
      <c r="AB414" s="9" t="str">
        <f t="shared" si="33"/>
        <v/>
      </c>
      <c r="AE414" s="9"/>
      <c r="AO414" s="9" t="str">
        <f t="shared" si="34"/>
        <v/>
      </c>
    </row>
    <row r="415" spans="6:41" ht="16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11"/>
      <c r="T415" s="9"/>
      <c r="Y415" s="11"/>
      <c r="AA415" s="9" t="str">
        <f t="shared" si="32"/>
        <v/>
      </c>
      <c r="AB415" s="9" t="str">
        <f t="shared" si="33"/>
        <v/>
      </c>
      <c r="AE415" s="9"/>
      <c r="AO415" s="9" t="str">
        <f t="shared" si="34"/>
        <v/>
      </c>
    </row>
    <row r="416" spans="6:41" ht="16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11"/>
      <c r="T416" s="9"/>
      <c r="Y416" s="11"/>
      <c r="AA416" s="9" t="str">
        <f t="shared" si="32"/>
        <v/>
      </c>
      <c r="AB416" s="9" t="str">
        <f t="shared" si="33"/>
        <v/>
      </c>
      <c r="AE416" s="9"/>
      <c r="AO416" s="9" t="str">
        <f t="shared" si="34"/>
        <v/>
      </c>
    </row>
    <row r="417" spans="6:41" ht="16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11"/>
      <c r="T417" s="9"/>
      <c r="Y417" s="11"/>
      <c r="AA417" s="9" t="str">
        <f t="shared" si="32"/>
        <v/>
      </c>
      <c r="AB417" s="9" t="str">
        <f t="shared" si="33"/>
        <v/>
      </c>
      <c r="AE417" s="9"/>
      <c r="AO417" s="9" t="str">
        <f t="shared" si="34"/>
        <v/>
      </c>
    </row>
    <row r="418" spans="6:41" ht="16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11"/>
      <c r="T418" s="9"/>
      <c r="Y418" s="11"/>
      <c r="AA418" s="9" t="str">
        <f t="shared" si="32"/>
        <v/>
      </c>
      <c r="AB418" s="9" t="str">
        <f t="shared" si="33"/>
        <v/>
      </c>
      <c r="AE418" s="9"/>
      <c r="AO418" s="9" t="str">
        <f t="shared" si="34"/>
        <v/>
      </c>
    </row>
    <row r="419" spans="6:41" ht="16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11"/>
      <c r="T419" s="9"/>
      <c r="Y419" s="11"/>
      <c r="AA419" s="9" t="str">
        <f t="shared" si="32"/>
        <v/>
      </c>
      <c r="AB419" s="9" t="str">
        <f t="shared" si="33"/>
        <v/>
      </c>
      <c r="AE419" s="9"/>
      <c r="AO419" s="9" t="str">
        <f t="shared" si="34"/>
        <v/>
      </c>
    </row>
    <row r="420" spans="6:41" ht="16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11"/>
      <c r="T420" s="9"/>
      <c r="Y420" s="11"/>
      <c r="AA420" s="9" t="str">
        <f t="shared" si="32"/>
        <v/>
      </c>
      <c r="AB420" s="9" t="str">
        <f t="shared" si="33"/>
        <v/>
      </c>
      <c r="AE420" s="9"/>
      <c r="AO420" s="9" t="str">
        <f t="shared" si="34"/>
        <v/>
      </c>
    </row>
    <row r="421" spans="6:41" ht="16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11"/>
      <c r="T421" s="9"/>
      <c r="Y421" s="11"/>
      <c r="AA421" s="9" t="str">
        <f t="shared" si="32"/>
        <v/>
      </c>
      <c r="AB421" s="9" t="str">
        <f t="shared" si="33"/>
        <v/>
      </c>
      <c r="AE421" s="9"/>
      <c r="AO421" s="9" t="str">
        <f t="shared" si="34"/>
        <v/>
      </c>
    </row>
    <row r="422" spans="6:41" ht="16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11"/>
      <c r="T422" s="9"/>
      <c r="Y422" s="11"/>
      <c r="AA422" s="9" t="str">
        <f t="shared" si="32"/>
        <v/>
      </c>
      <c r="AB422" s="9" t="str">
        <f t="shared" si="33"/>
        <v/>
      </c>
      <c r="AE422" s="9"/>
      <c r="AO422" s="9" t="str">
        <f t="shared" si="34"/>
        <v/>
      </c>
    </row>
    <row r="423" spans="6:41" ht="16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11"/>
      <c r="T423" s="9"/>
      <c r="Y423" s="11"/>
      <c r="AA423" s="9" t="str">
        <f t="shared" si="32"/>
        <v/>
      </c>
      <c r="AB423" s="9" t="str">
        <f t="shared" si="33"/>
        <v/>
      </c>
      <c r="AE423" s="9"/>
      <c r="AO423" s="9" t="str">
        <f t="shared" si="34"/>
        <v/>
      </c>
    </row>
    <row r="424" spans="6:41" ht="16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11"/>
      <c r="T424" s="9"/>
      <c r="Y424" s="11"/>
      <c r="AA424" s="9" t="str">
        <f t="shared" si="32"/>
        <v/>
      </c>
      <c r="AB424" s="9" t="str">
        <f t="shared" si="33"/>
        <v/>
      </c>
      <c r="AE424" s="9"/>
      <c r="AO424" s="9" t="str">
        <f t="shared" si="34"/>
        <v/>
      </c>
    </row>
    <row r="425" spans="6:41" ht="16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11"/>
      <c r="T425" s="9"/>
      <c r="Y425" s="11"/>
      <c r="AA425" s="9" t="str">
        <f t="shared" si="32"/>
        <v/>
      </c>
      <c r="AB425" s="9" t="str">
        <f t="shared" si="33"/>
        <v/>
      </c>
      <c r="AE425" s="9"/>
      <c r="AO425" s="9" t="str">
        <f t="shared" si="34"/>
        <v/>
      </c>
    </row>
    <row r="426" spans="6:41" ht="16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11"/>
      <c r="T426" s="9"/>
      <c r="Y426" s="11"/>
      <c r="AA426" s="9" t="str">
        <f t="shared" si="32"/>
        <v/>
      </c>
      <c r="AB426" s="9" t="str">
        <f t="shared" si="33"/>
        <v/>
      </c>
      <c r="AE426" s="9"/>
      <c r="AO426" s="9" t="str">
        <f t="shared" si="34"/>
        <v/>
      </c>
    </row>
    <row r="427" spans="6:41" ht="16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11"/>
      <c r="T427" s="9"/>
      <c r="Y427" s="11"/>
      <c r="AA427" s="9" t="str">
        <f t="shared" si="32"/>
        <v/>
      </c>
      <c r="AB427" s="9" t="str">
        <f t="shared" si="33"/>
        <v/>
      </c>
      <c r="AE427" s="9"/>
      <c r="AO427" s="9" t="str">
        <f t="shared" si="34"/>
        <v/>
      </c>
    </row>
    <row r="428" spans="6:41" ht="16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11"/>
      <c r="T428" s="9"/>
      <c r="Y428" s="11"/>
      <c r="AA428" s="9" t="str">
        <f t="shared" ref="AA428:AA491" si="35">IF(ISBLANK(Z428),  "", _xlfn.CONCAT("haas/entity/sensor/", LOWER(C428), "/", E428, "/config"))</f>
        <v/>
      </c>
      <c r="AB428" s="9" t="str">
        <f t="shared" si="33"/>
        <v/>
      </c>
      <c r="AE428" s="9"/>
      <c r="AO428" s="9" t="str">
        <f t="shared" si="34"/>
        <v/>
      </c>
    </row>
    <row r="429" spans="6:41" ht="16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11"/>
      <c r="T429" s="9"/>
      <c r="Y429" s="11"/>
      <c r="AA429" s="9" t="str">
        <f t="shared" si="35"/>
        <v/>
      </c>
      <c r="AB429" s="9" t="str">
        <f t="shared" si="33"/>
        <v/>
      </c>
      <c r="AE429" s="9"/>
      <c r="AO429" s="9" t="str">
        <f t="shared" si="34"/>
        <v/>
      </c>
    </row>
    <row r="430" spans="6:41" ht="16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11"/>
      <c r="T430" s="9"/>
      <c r="Y430" s="11"/>
      <c r="AA430" s="9" t="str">
        <f t="shared" si="35"/>
        <v/>
      </c>
      <c r="AB430" s="9" t="str">
        <f t="shared" si="33"/>
        <v/>
      </c>
      <c r="AE430" s="9"/>
      <c r="AO430" s="9" t="str">
        <f t="shared" si="34"/>
        <v/>
      </c>
    </row>
    <row r="431" spans="6:41" ht="16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11"/>
      <c r="T431" s="9"/>
      <c r="Y431" s="11"/>
      <c r="AA431" s="9" t="str">
        <f t="shared" si="35"/>
        <v/>
      </c>
      <c r="AB431" s="9" t="str">
        <f t="shared" si="33"/>
        <v/>
      </c>
      <c r="AE431" s="9"/>
      <c r="AO431" s="9" t="str">
        <f t="shared" si="34"/>
        <v/>
      </c>
    </row>
    <row r="432" spans="6:41" ht="16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11"/>
      <c r="T432" s="9"/>
      <c r="Y432" s="11"/>
      <c r="AA432" s="9" t="str">
        <f t="shared" si="35"/>
        <v/>
      </c>
      <c r="AB432" s="9" t="str">
        <f t="shared" si="33"/>
        <v/>
      </c>
      <c r="AE432" s="9"/>
      <c r="AO432" s="9" t="str">
        <f t="shared" si="34"/>
        <v/>
      </c>
    </row>
    <row r="433" spans="6:41" ht="16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11"/>
      <c r="T433" s="9"/>
      <c r="Y433" s="11"/>
      <c r="AA433" s="9" t="str">
        <f t="shared" si="35"/>
        <v/>
      </c>
      <c r="AB433" s="9" t="str">
        <f t="shared" si="33"/>
        <v/>
      </c>
      <c r="AE433" s="9"/>
      <c r="AO433" s="9" t="str">
        <f t="shared" si="34"/>
        <v/>
      </c>
    </row>
    <row r="434" spans="6:41" ht="16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11"/>
      <c r="T434" s="9"/>
      <c r="Y434" s="11"/>
      <c r="AA434" s="9" t="str">
        <f t="shared" si="35"/>
        <v/>
      </c>
      <c r="AB434" s="9" t="str">
        <f t="shared" si="33"/>
        <v/>
      </c>
      <c r="AE434" s="9"/>
      <c r="AO434" s="9" t="str">
        <f t="shared" si="34"/>
        <v/>
      </c>
    </row>
    <row r="435" spans="6:41" ht="16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11"/>
      <c r="T435" s="9"/>
      <c r="Y435" s="11"/>
      <c r="AA435" s="9" t="str">
        <f t="shared" si="35"/>
        <v/>
      </c>
      <c r="AB435" s="9" t="str">
        <f t="shared" si="33"/>
        <v/>
      </c>
      <c r="AE435" s="9"/>
      <c r="AO435" s="9" t="str">
        <f t="shared" si="34"/>
        <v/>
      </c>
    </row>
    <row r="436" spans="6:41" ht="16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11"/>
      <c r="T436" s="9"/>
      <c r="Y436" s="11"/>
      <c r="AA436" s="9" t="str">
        <f t="shared" si="35"/>
        <v/>
      </c>
      <c r="AB436" s="9" t="str">
        <f t="shared" si="33"/>
        <v/>
      </c>
      <c r="AE436" s="9"/>
      <c r="AO436" s="9" t="str">
        <f t="shared" si="34"/>
        <v/>
      </c>
    </row>
    <row r="437" spans="6:41" ht="16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11"/>
      <c r="T437" s="9"/>
      <c r="Y437" s="11"/>
      <c r="AA437" s="9" t="str">
        <f t="shared" si="35"/>
        <v/>
      </c>
      <c r="AB437" s="9" t="str">
        <f t="shared" si="33"/>
        <v/>
      </c>
      <c r="AE437" s="9"/>
      <c r="AO437" s="9" t="str">
        <f t="shared" si="34"/>
        <v/>
      </c>
    </row>
    <row r="438" spans="6:41" ht="16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11"/>
      <c r="T438" s="9"/>
      <c r="Y438" s="11"/>
      <c r="AA438" s="9" t="str">
        <f t="shared" si="35"/>
        <v/>
      </c>
      <c r="AB438" s="9" t="str">
        <f t="shared" si="33"/>
        <v/>
      </c>
      <c r="AE438" s="9"/>
      <c r="AO438" s="9" t="str">
        <f t="shared" si="34"/>
        <v/>
      </c>
    </row>
    <row r="439" spans="6:41" ht="16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11"/>
      <c r="T439" s="9"/>
      <c r="Y439" s="11"/>
      <c r="AA439" s="9" t="str">
        <f t="shared" si="35"/>
        <v/>
      </c>
      <c r="AB439" s="9" t="str">
        <f t="shared" si="33"/>
        <v/>
      </c>
      <c r="AE439" s="9"/>
      <c r="AO439" s="9" t="str">
        <f t="shared" si="34"/>
        <v/>
      </c>
    </row>
    <row r="440" spans="6:41" ht="16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11"/>
      <c r="T440" s="9"/>
      <c r="Y440" s="11"/>
      <c r="AA440" s="9" t="str">
        <f t="shared" si="35"/>
        <v/>
      </c>
      <c r="AB440" s="9" t="str">
        <f t="shared" si="33"/>
        <v/>
      </c>
      <c r="AE440" s="9"/>
      <c r="AO440" s="9" t="str">
        <f t="shared" si="34"/>
        <v/>
      </c>
    </row>
    <row r="441" spans="6:41" ht="16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11"/>
      <c r="T441" s="9"/>
      <c r="Y441" s="11"/>
      <c r="AA441" s="9" t="str">
        <f t="shared" si="35"/>
        <v/>
      </c>
      <c r="AB441" s="9" t="str">
        <f t="shared" si="33"/>
        <v/>
      </c>
      <c r="AE441" s="9"/>
      <c r="AO441" s="9" t="str">
        <f t="shared" si="34"/>
        <v/>
      </c>
    </row>
    <row r="442" spans="6:41" ht="16" customHeight="1" x14ac:dyDescent="0.2">
      <c r="F442" s="9" t="str">
        <f>IF(ISBLANK(E442), "", Table2[[#This Row],[unique_id]])</f>
        <v/>
      </c>
      <c r="N442" s="9"/>
      <c r="O442" s="11"/>
      <c r="P442" s="11"/>
      <c r="Q442" s="11"/>
      <c r="R442" s="11"/>
      <c r="S442" s="11"/>
      <c r="T442" s="9"/>
      <c r="Y442" s="11"/>
      <c r="AA442" s="9" t="str">
        <f t="shared" si="35"/>
        <v/>
      </c>
      <c r="AB442" s="9" t="str">
        <f t="shared" si="33"/>
        <v/>
      </c>
      <c r="AE442" s="9"/>
      <c r="AO442" s="9" t="str">
        <f t="shared" si="34"/>
        <v/>
      </c>
    </row>
    <row r="443" spans="6:41" ht="16" customHeight="1" x14ac:dyDescent="0.2">
      <c r="F443" s="9" t="str">
        <f>IF(ISBLANK(E443), "", Table2[[#This Row],[unique_id]])</f>
        <v/>
      </c>
      <c r="N443" s="9"/>
      <c r="O443" s="11"/>
      <c r="P443" s="11"/>
      <c r="Q443" s="11"/>
      <c r="R443" s="11"/>
      <c r="S443" s="11"/>
      <c r="T443" s="9"/>
      <c r="Y443" s="11"/>
      <c r="AA443" s="9" t="str">
        <f t="shared" si="35"/>
        <v/>
      </c>
      <c r="AB443" s="9" t="str">
        <f t="shared" si="33"/>
        <v/>
      </c>
      <c r="AE443" s="9"/>
      <c r="AO443" s="9" t="str">
        <f t="shared" si="34"/>
        <v/>
      </c>
    </row>
    <row r="444" spans="6:41" ht="16" customHeight="1" x14ac:dyDescent="0.2">
      <c r="F444" s="9" t="str">
        <f>IF(ISBLANK(E444), "", Table2[[#This Row],[unique_id]])</f>
        <v/>
      </c>
      <c r="H444" s="15"/>
      <c r="N444" s="9"/>
      <c r="O444" s="11"/>
      <c r="P444" s="11"/>
      <c r="Q444" s="11"/>
      <c r="R444" s="11"/>
      <c r="S444" s="11"/>
      <c r="T444" s="9"/>
      <c r="Y444" s="11"/>
      <c r="AA444" s="9" t="str">
        <f t="shared" si="35"/>
        <v/>
      </c>
      <c r="AB444" s="9" t="str">
        <f t="shared" si="33"/>
        <v/>
      </c>
      <c r="AE444" s="9"/>
      <c r="AO444" s="9" t="str">
        <f t="shared" si="34"/>
        <v/>
      </c>
    </row>
    <row r="445" spans="6:41" ht="16" customHeight="1" x14ac:dyDescent="0.2">
      <c r="F445" s="9" t="str">
        <f>IF(ISBLANK(E445), "", Table2[[#This Row],[unique_id]])</f>
        <v/>
      </c>
      <c r="H445" s="15"/>
      <c r="N445" s="9"/>
      <c r="O445" s="11"/>
      <c r="P445" s="11"/>
      <c r="Q445" s="11"/>
      <c r="R445" s="11"/>
      <c r="S445" s="11"/>
      <c r="T445" s="9"/>
      <c r="Y445" s="11"/>
      <c r="AA445" s="9" t="str">
        <f t="shared" si="35"/>
        <v/>
      </c>
      <c r="AB445" s="9" t="str">
        <f t="shared" si="33"/>
        <v/>
      </c>
      <c r="AE445" s="9"/>
      <c r="AO445" s="9" t="str">
        <f t="shared" si="34"/>
        <v/>
      </c>
    </row>
    <row r="446" spans="6:41" ht="16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11"/>
      <c r="T446" s="9"/>
      <c r="Y446" s="11"/>
      <c r="AA446" s="9" t="str">
        <f t="shared" si="35"/>
        <v/>
      </c>
      <c r="AB446" s="9" t="str">
        <f t="shared" si="33"/>
        <v/>
      </c>
      <c r="AE446" s="9"/>
      <c r="AO446" s="9" t="str">
        <f t="shared" si="34"/>
        <v/>
      </c>
    </row>
    <row r="447" spans="6:41" ht="16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11"/>
      <c r="T447" s="9"/>
      <c r="Y447" s="11"/>
      <c r="AA447" s="9" t="str">
        <f t="shared" si="35"/>
        <v/>
      </c>
      <c r="AB447" s="9" t="str">
        <f t="shared" si="33"/>
        <v/>
      </c>
      <c r="AE447" s="9"/>
      <c r="AO447" s="9" t="str">
        <f t="shared" si="34"/>
        <v/>
      </c>
    </row>
    <row r="448" spans="6:41" ht="16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11"/>
      <c r="T448" s="9"/>
      <c r="Y448" s="11"/>
      <c r="AA448" s="9" t="str">
        <f t="shared" si="35"/>
        <v/>
      </c>
      <c r="AB448" s="9" t="str">
        <f t="shared" si="33"/>
        <v/>
      </c>
      <c r="AE448" s="9"/>
      <c r="AO448" s="9" t="str">
        <f t="shared" si="34"/>
        <v/>
      </c>
    </row>
    <row r="449" spans="6:41" ht="16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11"/>
      <c r="T449" s="9"/>
      <c r="Y449" s="11"/>
      <c r="AA449" s="9" t="str">
        <f t="shared" si="35"/>
        <v/>
      </c>
      <c r="AB449" s="9" t="str">
        <f t="shared" si="33"/>
        <v/>
      </c>
      <c r="AE449" s="9"/>
      <c r="AO449" s="9" t="str">
        <f t="shared" si="34"/>
        <v/>
      </c>
    </row>
    <row r="450" spans="6:41" ht="16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11"/>
      <c r="T450" s="9"/>
      <c r="AA450" s="9" t="str">
        <f t="shared" si="35"/>
        <v/>
      </c>
      <c r="AB450" s="9" t="str">
        <f t="shared" si="33"/>
        <v/>
      </c>
      <c r="AE450" s="9"/>
      <c r="AO450" s="9" t="str">
        <f t="shared" si="34"/>
        <v/>
      </c>
    </row>
    <row r="451" spans="6:41" ht="16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11"/>
      <c r="T451" s="9"/>
      <c r="AA451" s="9" t="str">
        <f t="shared" si="35"/>
        <v/>
      </c>
      <c r="AB451" s="9" t="str">
        <f t="shared" si="33"/>
        <v/>
      </c>
      <c r="AE451" s="9"/>
      <c r="AO451" s="9" t="str">
        <f t="shared" si="34"/>
        <v/>
      </c>
    </row>
    <row r="452" spans="6:41" ht="16" customHeight="1" x14ac:dyDescent="0.2">
      <c r="F452" s="9" t="str">
        <f>IF(ISBLANK(E452), "", Table2[[#This Row],[unique_id]])</f>
        <v/>
      </c>
      <c r="N452" s="9"/>
      <c r="O452" s="11"/>
      <c r="P452" s="11"/>
      <c r="Q452" s="11"/>
      <c r="R452" s="11"/>
      <c r="S452" s="11"/>
      <c r="T452" s="9"/>
      <c r="AA452" s="9" t="str">
        <f t="shared" si="35"/>
        <v/>
      </c>
      <c r="AB452" s="9" t="str">
        <f t="shared" si="33"/>
        <v/>
      </c>
      <c r="AE452" s="9"/>
      <c r="AO452" s="9" t="str">
        <f t="shared" si="34"/>
        <v/>
      </c>
    </row>
    <row r="453" spans="6:41" ht="16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11"/>
      <c r="T453" s="9"/>
      <c r="AA453" s="9" t="str">
        <f t="shared" si="35"/>
        <v/>
      </c>
      <c r="AB453" s="9" t="str">
        <f t="shared" ref="AB453:AB516" si="36">IF(ISBLANK(Z453),  "", _xlfn.CONCAT(LOWER(C453), "/", E453))</f>
        <v/>
      </c>
      <c r="AE453" s="9"/>
      <c r="AO453" s="9" t="str">
        <f t="shared" ref="AO453:AO516" si="37"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9" t="str">
        <f>IF(ISBLANK(E454), "", Table2[[#This Row],[unique_id]])</f>
        <v/>
      </c>
      <c r="G454" s="15"/>
      <c r="N454" s="9"/>
      <c r="O454" s="11"/>
      <c r="P454" s="11"/>
      <c r="Q454" s="11"/>
      <c r="R454" s="11"/>
      <c r="S454" s="11"/>
      <c r="T454" s="9"/>
      <c r="AA454" s="9" t="str">
        <f t="shared" si="35"/>
        <v/>
      </c>
      <c r="AB454" s="9" t="str">
        <f t="shared" si="36"/>
        <v/>
      </c>
      <c r="AE454" s="9"/>
      <c r="AO454" s="9" t="str">
        <f t="shared" si="37"/>
        <v/>
      </c>
    </row>
    <row r="455" spans="6:41" ht="16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11"/>
      <c r="T455" s="9"/>
      <c r="AA455" s="9" t="str">
        <f t="shared" si="35"/>
        <v/>
      </c>
      <c r="AB455" s="9" t="str">
        <f t="shared" si="36"/>
        <v/>
      </c>
      <c r="AE455" s="9"/>
      <c r="AO455" s="9" t="str">
        <f t="shared" si="37"/>
        <v/>
      </c>
    </row>
    <row r="456" spans="6:41" ht="16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11"/>
      <c r="T456" s="9"/>
      <c r="AA456" s="9" t="str">
        <f t="shared" si="35"/>
        <v/>
      </c>
      <c r="AB456" s="9" t="str">
        <f t="shared" si="36"/>
        <v/>
      </c>
      <c r="AE456" s="9"/>
      <c r="AO456" s="9" t="str">
        <f t="shared" si="37"/>
        <v/>
      </c>
    </row>
    <row r="457" spans="6:41" ht="16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11"/>
      <c r="T457" s="9"/>
      <c r="AA457" s="9" t="str">
        <f t="shared" si="35"/>
        <v/>
      </c>
      <c r="AB457" s="9" t="str">
        <f t="shared" si="36"/>
        <v/>
      </c>
      <c r="AE457" s="9"/>
      <c r="AO457" s="9" t="str">
        <f t="shared" si="37"/>
        <v/>
      </c>
    </row>
    <row r="458" spans="6:41" ht="16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11"/>
      <c r="T458" s="9"/>
      <c r="AA458" s="9" t="str">
        <f t="shared" si="35"/>
        <v/>
      </c>
      <c r="AB458" s="9" t="str">
        <f t="shared" si="36"/>
        <v/>
      </c>
      <c r="AE458" s="9"/>
      <c r="AO458" s="9" t="str">
        <f t="shared" si="37"/>
        <v/>
      </c>
    </row>
    <row r="459" spans="6:41" ht="16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11"/>
      <c r="T459" s="9"/>
      <c r="AA459" s="9" t="str">
        <f t="shared" si="35"/>
        <v/>
      </c>
      <c r="AB459" s="9" t="str">
        <f t="shared" si="36"/>
        <v/>
      </c>
      <c r="AE459" s="9"/>
      <c r="AO459" s="9" t="str">
        <f t="shared" si="37"/>
        <v/>
      </c>
    </row>
    <row r="460" spans="6:41" ht="16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11"/>
      <c r="T460" s="9"/>
      <c r="AA460" s="9" t="str">
        <f t="shared" si="35"/>
        <v/>
      </c>
      <c r="AB460" s="9" t="str">
        <f t="shared" si="36"/>
        <v/>
      </c>
      <c r="AE460" s="9"/>
      <c r="AO460" s="9" t="str">
        <f t="shared" si="37"/>
        <v/>
      </c>
    </row>
    <row r="461" spans="6:41" ht="16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11"/>
      <c r="T461" s="9"/>
      <c r="AA461" s="9" t="str">
        <f t="shared" si="35"/>
        <v/>
      </c>
      <c r="AB461" s="9" t="str">
        <f t="shared" si="36"/>
        <v/>
      </c>
      <c r="AE461" s="9"/>
      <c r="AO461" s="9" t="str">
        <f t="shared" si="37"/>
        <v/>
      </c>
    </row>
    <row r="462" spans="6:41" ht="16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11"/>
      <c r="T462" s="9"/>
      <c r="AA462" s="9" t="str">
        <f t="shared" si="35"/>
        <v/>
      </c>
      <c r="AB462" s="9" t="str">
        <f t="shared" si="36"/>
        <v/>
      </c>
      <c r="AE462" s="9"/>
      <c r="AO462" s="9" t="str">
        <f t="shared" si="37"/>
        <v/>
      </c>
    </row>
    <row r="463" spans="6:41" ht="16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11"/>
      <c r="T463" s="9"/>
      <c r="AA463" s="9" t="str">
        <f t="shared" si="35"/>
        <v/>
      </c>
      <c r="AB463" s="9" t="str">
        <f t="shared" si="36"/>
        <v/>
      </c>
      <c r="AE463" s="9"/>
      <c r="AO463" s="9" t="str">
        <f t="shared" si="37"/>
        <v/>
      </c>
    </row>
    <row r="464" spans="6:41" ht="16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11"/>
      <c r="T464" s="9"/>
      <c r="AA464" s="9" t="str">
        <f t="shared" si="35"/>
        <v/>
      </c>
      <c r="AB464" s="9" t="str">
        <f t="shared" si="36"/>
        <v/>
      </c>
      <c r="AE464" s="9"/>
      <c r="AO464" s="9" t="str">
        <f t="shared" si="37"/>
        <v/>
      </c>
    </row>
    <row r="465" spans="6:41" ht="16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11"/>
      <c r="T465" s="9"/>
      <c r="AA465" s="9" t="str">
        <f t="shared" si="35"/>
        <v/>
      </c>
      <c r="AB465" s="9" t="str">
        <f t="shared" si="36"/>
        <v/>
      </c>
      <c r="AE465" s="9"/>
      <c r="AO465" s="9" t="str">
        <f t="shared" si="37"/>
        <v/>
      </c>
    </row>
    <row r="466" spans="6:41" ht="16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11"/>
      <c r="T466" s="9"/>
      <c r="AA466" s="9" t="str">
        <f t="shared" si="35"/>
        <v/>
      </c>
      <c r="AB466" s="9" t="str">
        <f t="shared" si="36"/>
        <v/>
      </c>
      <c r="AE466" s="9"/>
      <c r="AO466" s="9" t="str">
        <f t="shared" si="37"/>
        <v/>
      </c>
    </row>
    <row r="467" spans="6:41" ht="16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11"/>
      <c r="T467" s="9"/>
      <c r="AA467" s="9" t="str">
        <f t="shared" si="35"/>
        <v/>
      </c>
      <c r="AB467" s="9" t="str">
        <f t="shared" si="36"/>
        <v/>
      </c>
      <c r="AE467" s="9"/>
      <c r="AO467" s="9" t="str">
        <f t="shared" si="37"/>
        <v/>
      </c>
    </row>
    <row r="468" spans="6:41" ht="16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11"/>
      <c r="T468" s="9"/>
      <c r="AA468" s="9" t="str">
        <f t="shared" si="35"/>
        <v/>
      </c>
      <c r="AB468" s="9" t="str">
        <f t="shared" si="36"/>
        <v/>
      </c>
      <c r="AE468" s="9"/>
      <c r="AO468" s="9" t="str">
        <f t="shared" si="37"/>
        <v/>
      </c>
    </row>
    <row r="469" spans="6:41" ht="16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11"/>
      <c r="T469" s="9"/>
      <c r="AA469" s="9" t="str">
        <f t="shared" si="35"/>
        <v/>
      </c>
      <c r="AB469" s="9" t="str">
        <f t="shared" si="36"/>
        <v/>
      </c>
      <c r="AE469" s="9"/>
      <c r="AO469" s="9" t="str">
        <f t="shared" si="37"/>
        <v/>
      </c>
    </row>
    <row r="470" spans="6:41" ht="16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11"/>
      <c r="T470" s="9"/>
      <c r="AA470" s="9" t="str">
        <f t="shared" si="35"/>
        <v/>
      </c>
      <c r="AB470" s="9" t="str">
        <f t="shared" si="36"/>
        <v/>
      </c>
      <c r="AE470" s="9"/>
      <c r="AO470" s="9" t="str">
        <f t="shared" si="37"/>
        <v/>
      </c>
    </row>
    <row r="471" spans="6:41" ht="16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11"/>
      <c r="T471" s="9"/>
      <c r="AA471" s="9" t="str">
        <f t="shared" si="35"/>
        <v/>
      </c>
      <c r="AB471" s="9" t="str">
        <f t="shared" si="36"/>
        <v/>
      </c>
      <c r="AE471" s="9"/>
      <c r="AO471" s="9" t="str">
        <f t="shared" si="37"/>
        <v/>
      </c>
    </row>
    <row r="472" spans="6:41" ht="16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11"/>
      <c r="T472" s="9"/>
      <c r="AA472" s="9" t="str">
        <f t="shared" si="35"/>
        <v/>
      </c>
      <c r="AB472" s="9" t="str">
        <f t="shared" si="36"/>
        <v/>
      </c>
      <c r="AE472" s="9"/>
      <c r="AO472" s="9" t="str">
        <f t="shared" si="37"/>
        <v/>
      </c>
    </row>
    <row r="473" spans="6:41" ht="16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11"/>
      <c r="T473" s="9"/>
      <c r="AA473" s="9" t="str">
        <f t="shared" si="35"/>
        <v/>
      </c>
      <c r="AB473" s="9" t="str">
        <f t="shared" si="36"/>
        <v/>
      </c>
      <c r="AE473" s="9"/>
      <c r="AO473" s="9" t="str">
        <f t="shared" si="37"/>
        <v/>
      </c>
    </row>
    <row r="474" spans="6:41" ht="16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11"/>
      <c r="T474" s="9"/>
      <c r="AA474" s="9" t="str">
        <f t="shared" si="35"/>
        <v/>
      </c>
      <c r="AB474" s="9" t="str">
        <f t="shared" si="36"/>
        <v/>
      </c>
      <c r="AE474" s="9"/>
      <c r="AO474" s="9" t="str">
        <f t="shared" si="37"/>
        <v/>
      </c>
    </row>
    <row r="475" spans="6:41" ht="16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11"/>
      <c r="T475" s="9"/>
      <c r="AA475" s="9" t="str">
        <f t="shared" si="35"/>
        <v/>
      </c>
      <c r="AB475" s="9" t="str">
        <f t="shared" si="36"/>
        <v/>
      </c>
      <c r="AE475" s="9"/>
      <c r="AO475" s="9" t="str">
        <f t="shared" si="37"/>
        <v/>
      </c>
    </row>
    <row r="476" spans="6:41" ht="16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11"/>
      <c r="T476" s="9"/>
      <c r="AA476" s="9" t="str">
        <f t="shared" si="35"/>
        <v/>
      </c>
      <c r="AB476" s="9" t="str">
        <f t="shared" si="36"/>
        <v/>
      </c>
      <c r="AE476" s="9"/>
      <c r="AO476" s="9" t="str">
        <f t="shared" si="37"/>
        <v/>
      </c>
    </row>
    <row r="477" spans="6:41" ht="16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11"/>
      <c r="T477" s="9"/>
      <c r="AA477" s="9" t="str">
        <f t="shared" si="35"/>
        <v/>
      </c>
      <c r="AB477" s="9" t="str">
        <f t="shared" si="36"/>
        <v/>
      </c>
      <c r="AE477" s="9"/>
      <c r="AO477" s="9" t="str">
        <f t="shared" si="37"/>
        <v/>
      </c>
    </row>
    <row r="478" spans="6:41" ht="16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11"/>
      <c r="T478" s="9"/>
      <c r="AA478" s="9" t="str">
        <f t="shared" si="35"/>
        <v/>
      </c>
      <c r="AB478" s="9" t="str">
        <f t="shared" si="36"/>
        <v/>
      </c>
      <c r="AE478" s="9"/>
      <c r="AO478" s="9" t="str">
        <f t="shared" si="37"/>
        <v/>
      </c>
    </row>
    <row r="479" spans="6:41" ht="16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11"/>
      <c r="T479" s="9"/>
      <c r="AA479" s="9" t="str">
        <f t="shared" si="35"/>
        <v/>
      </c>
      <c r="AB479" s="9" t="str">
        <f t="shared" si="36"/>
        <v/>
      </c>
      <c r="AE479" s="9"/>
      <c r="AO479" s="9" t="str">
        <f t="shared" si="37"/>
        <v/>
      </c>
    </row>
    <row r="480" spans="6:41" ht="16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11"/>
      <c r="T480" s="9"/>
      <c r="AA480" s="9" t="str">
        <f t="shared" si="35"/>
        <v/>
      </c>
      <c r="AB480" s="9" t="str">
        <f t="shared" si="36"/>
        <v/>
      </c>
      <c r="AE480" s="9"/>
      <c r="AO480" s="9" t="str">
        <f t="shared" si="37"/>
        <v/>
      </c>
    </row>
    <row r="481" spans="6:41" ht="16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11"/>
      <c r="T481" s="9"/>
      <c r="AA481" s="9" t="str">
        <f t="shared" si="35"/>
        <v/>
      </c>
      <c r="AB481" s="9" t="str">
        <f t="shared" si="36"/>
        <v/>
      </c>
      <c r="AE481" s="9"/>
      <c r="AO481" s="9" t="str">
        <f t="shared" si="37"/>
        <v/>
      </c>
    </row>
    <row r="482" spans="6:41" ht="16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11"/>
      <c r="T482" s="9"/>
      <c r="AA482" s="9" t="str">
        <f t="shared" si="35"/>
        <v/>
      </c>
      <c r="AB482" s="9" t="str">
        <f t="shared" si="36"/>
        <v/>
      </c>
      <c r="AE482" s="9"/>
      <c r="AO482" s="9" t="str">
        <f t="shared" si="37"/>
        <v/>
      </c>
    </row>
    <row r="483" spans="6:41" ht="16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11"/>
      <c r="T483" s="9"/>
      <c r="AA483" s="9" t="str">
        <f t="shared" si="35"/>
        <v/>
      </c>
      <c r="AB483" s="9" t="str">
        <f t="shared" si="36"/>
        <v/>
      </c>
      <c r="AE483" s="9"/>
      <c r="AO483" s="9" t="str">
        <f t="shared" si="37"/>
        <v/>
      </c>
    </row>
    <row r="484" spans="6:41" ht="16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11"/>
      <c r="T484" s="9"/>
      <c r="AA484" s="9" t="str">
        <f t="shared" si="35"/>
        <v/>
      </c>
      <c r="AB484" s="9" t="str">
        <f t="shared" si="36"/>
        <v/>
      </c>
      <c r="AE484" s="9"/>
      <c r="AO484" s="9" t="str">
        <f t="shared" si="37"/>
        <v/>
      </c>
    </row>
    <row r="485" spans="6:41" ht="16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11"/>
      <c r="T485" s="9"/>
      <c r="AA485" s="9" t="str">
        <f t="shared" si="35"/>
        <v/>
      </c>
      <c r="AB485" s="9" t="str">
        <f t="shared" si="36"/>
        <v/>
      </c>
      <c r="AE485" s="9"/>
      <c r="AO485" s="9" t="str">
        <f t="shared" si="37"/>
        <v/>
      </c>
    </row>
    <row r="486" spans="6:41" ht="16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11"/>
      <c r="T486" s="9"/>
      <c r="AA486" s="9" t="str">
        <f t="shared" si="35"/>
        <v/>
      </c>
      <c r="AB486" s="9" t="str">
        <f t="shared" si="36"/>
        <v/>
      </c>
      <c r="AE486" s="9"/>
      <c r="AO486" s="9" t="str">
        <f t="shared" si="37"/>
        <v/>
      </c>
    </row>
    <row r="487" spans="6:41" ht="16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11"/>
      <c r="T487" s="9"/>
      <c r="AA487" s="9" t="str">
        <f t="shared" si="35"/>
        <v/>
      </c>
      <c r="AB487" s="9" t="str">
        <f t="shared" si="36"/>
        <v/>
      </c>
      <c r="AE487" s="9"/>
      <c r="AO487" s="9" t="str">
        <f t="shared" si="37"/>
        <v/>
      </c>
    </row>
    <row r="488" spans="6:41" ht="16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11"/>
      <c r="T488" s="9"/>
      <c r="AA488" s="9" t="str">
        <f t="shared" si="35"/>
        <v/>
      </c>
      <c r="AB488" s="9" t="str">
        <f t="shared" si="36"/>
        <v/>
      </c>
      <c r="AE488" s="9"/>
      <c r="AO488" s="9" t="str">
        <f t="shared" si="37"/>
        <v/>
      </c>
    </row>
    <row r="489" spans="6:41" ht="16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11"/>
      <c r="T489" s="9"/>
      <c r="AA489" s="9" t="str">
        <f t="shared" si="35"/>
        <v/>
      </c>
      <c r="AB489" s="9" t="str">
        <f t="shared" si="36"/>
        <v/>
      </c>
      <c r="AE489" s="9"/>
      <c r="AO489" s="9" t="str">
        <f t="shared" si="37"/>
        <v/>
      </c>
    </row>
    <row r="490" spans="6:41" ht="16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11"/>
      <c r="T490" s="9"/>
      <c r="AA490" s="9" t="str">
        <f t="shared" si="35"/>
        <v/>
      </c>
      <c r="AB490" s="9" t="str">
        <f t="shared" si="36"/>
        <v/>
      </c>
      <c r="AE490" s="9"/>
      <c r="AO490" s="9" t="str">
        <f t="shared" si="37"/>
        <v/>
      </c>
    </row>
    <row r="491" spans="6:41" ht="16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11"/>
      <c r="T491" s="9"/>
      <c r="AA491" s="9" t="str">
        <f t="shared" si="35"/>
        <v/>
      </c>
      <c r="AB491" s="9" t="str">
        <f t="shared" si="36"/>
        <v/>
      </c>
      <c r="AE491" s="9"/>
      <c r="AO491" s="9" t="str">
        <f t="shared" si="37"/>
        <v/>
      </c>
    </row>
    <row r="492" spans="6:41" ht="16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11"/>
      <c r="T492" s="9"/>
      <c r="AA492" s="9" t="str">
        <f t="shared" ref="AA492:AA555" si="38">IF(ISBLANK(Z492),  "", _xlfn.CONCAT("haas/entity/sensor/", LOWER(C492), "/", E492, "/config"))</f>
        <v/>
      </c>
      <c r="AB492" s="9" t="str">
        <f t="shared" si="36"/>
        <v/>
      </c>
      <c r="AE492" s="9"/>
      <c r="AO492" s="9" t="str">
        <f t="shared" si="37"/>
        <v/>
      </c>
    </row>
    <row r="493" spans="6:41" ht="16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11"/>
      <c r="T493" s="9"/>
      <c r="AA493" s="9" t="str">
        <f t="shared" si="38"/>
        <v/>
      </c>
      <c r="AB493" s="9" t="str">
        <f t="shared" si="36"/>
        <v/>
      </c>
      <c r="AE493" s="9"/>
      <c r="AO493" s="9" t="str">
        <f t="shared" si="37"/>
        <v/>
      </c>
    </row>
    <row r="494" spans="6:41" ht="16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11"/>
      <c r="T494" s="9"/>
      <c r="AA494" s="9" t="str">
        <f t="shared" si="38"/>
        <v/>
      </c>
      <c r="AB494" s="9" t="str">
        <f t="shared" si="36"/>
        <v/>
      </c>
      <c r="AE494" s="9"/>
      <c r="AO494" s="9" t="str">
        <f t="shared" si="37"/>
        <v/>
      </c>
    </row>
    <row r="495" spans="6:41" ht="16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11"/>
      <c r="T495" s="9"/>
      <c r="AA495" s="9" t="str">
        <f t="shared" si="38"/>
        <v/>
      </c>
      <c r="AB495" s="9" t="str">
        <f t="shared" si="36"/>
        <v/>
      </c>
      <c r="AE495" s="9"/>
      <c r="AO495" s="9" t="str">
        <f t="shared" si="37"/>
        <v/>
      </c>
    </row>
    <row r="496" spans="6:41" ht="16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11"/>
      <c r="T496" s="9"/>
      <c r="AA496" s="9" t="str">
        <f t="shared" si="38"/>
        <v/>
      </c>
      <c r="AB496" s="9" t="str">
        <f t="shared" si="36"/>
        <v/>
      </c>
      <c r="AE496" s="9"/>
      <c r="AO496" s="9" t="str">
        <f t="shared" si="37"/>
        <v/>
      </c>
    </row>
    <row r="497" spans="6:41" ht="16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11"/>
      <c r="T497" s="9"/>
      <c r="AA497" s="9" t="str">
        <f t="shared" si="38"/>
        <v/>
      </c>
      <c r="AB497" s="9" t="str">
        <f t="shared" si="36"/>
        <v/>
      </c>
      <c r="AE497" s="9"/>
      <c r="AO497" s="9" t="str">
        <f t="shared" si="37"/>
        <v/>
      </c>
    </row>
    <row r="498" spans="6:41" ht="16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11"/>
      <c r="T498" s="9"/>
      <c r="AA498" s="9" t="str">
        <f t="shared" si="38"/>
        <v/>
      </c>
      <c r="AB498" s="9" t="str">
        <f t="shared" si="36"/>
        <v/>
      </c>
      <c r="AE498" s="9"/>
      <c r="AO498" s="9" t="str">
        <f t="shared" si="37"/>
        <v/>
      </c>
    </row>
    <row r="499" spans="6:41" ht="16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11"/>
      <c r="T499" s="9"/>
      <c r="AA499" s="9" t="str">
        <f t="shared" si="38"/>
        <v/>
      </c>
      <c r="AB499" s="9" t="str">
        <f t="shared" si="36"/>
        <v/>
      </c>
      <c r="AE499" s="9"/>
      <c r="AO499" s="9" t="str">
        <f t="shared" si="37"/>
        <v/>
      </c>
    </row>
    <row r="500" spans="6:41" ht="16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11"/>
      <c r="T500" s="9"/>
      <c r="AA500" s="9" t="str">
        <f t="shared" si="38"/>
        <v/>
      </c>
      <c r="AB500" s="9" t="str">
        <f t="shared" si="36"/>
        <v/>
      </c>
      <c r="AE500" s="9"/>
      <c r="AO500" s="9" t="str">
        <f t="shared" si="37"/>
        <v/>
      </c>
    </row>
    <row r="501" spans="6:41" ht="16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11"/>
      <c r="T501" s="9"/>
      <c r="AA501" s="9" t="str">
        <f t="shared" si="38"/>
        <v/>
      </c>
      <c r="AB501" s="9" t="str">
        <f t="shared" si="36"/>
        <v/>
      </c>
      <c r="AE501" s="9"/>
      <c r="AO501" s="9" t="str">
        <f t="shared" si="37"/>
        <v/>
      </c>
    </row>
    <row r="502" spans="6:41" ht="16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11"/>
      <c r="T502" s="9"/>
      <c r="AA502" s="9" t="str">
        <f t="shared" si="38"/>
        <v/>
      </c>
      <c r="AB502" s="9" t="str">
        <f t="shared" si="36"/>
        <v/>
      </c>
      <c r="AE502" s="9"/>
      <c r="AO502" s="9" t="str">
        <f t="shared" si="37"/>
        <v/>
      </c>
    </row>
    <row r="503" spans="6:41" ht="16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11"/>
      <c r="T503" s="9"/>
      <c r="AA503" s="9" t="str">
        <f t="shared" si="38"/>
        <v/>
      </c>
      <c r="AB503" s="9" t="str">
        <f t="shared" si="36"/>
        <v/>
      </c>
      <c r="AE503" s="9"/>
      <c r="AO503" s="9" t="str">
        <f t="shared" si="37"/>
        <v/>
      </c>
    </row>
    <row r="504" spans="6:41" ht="16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11"/>
      <c r="T504" s="9"/>
      <c r="AA504" s="9" t="str">
        <f t="shared" si="38"/>
        <v/>
      </c>
      <c r="AB504" s="9" t="str">
        <f t="shared" si="36"/>
        <v/>
      </c>
      <c r="AE504" s="9"/>
      <c r="AO504" s="9" t="str">
        <f t="shared" si="37"/>
        <v/>
      </c>
    </row>
    <row r="505" spans="6:41" ht="16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11"/>
      <c r="T505" s="9"/>
      <c r="AA505" s="9" t="str">
        <f t="shared" si="38"/>
        <v/>
      </c>
      <c r="AB505" s="9" t="str">
        <f t="shared" si="36"/>
        <v/>
      </c>
      <c r="AE505" s="9"/>
      <c r="AO505" s="9" t="str">
        <f t="shared" si="37"/>
        <v/>
      </c>
    </row>
    <row r="506" spans="6:41" ht="16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11"/>
      <c r="T506" s="9"/>
      <c r="AA506" s="9" t="str">
        <f t="shared" si="38"/>
        <v/>
      </c>
      <c r="AB506" s="9" t="str">
        <f t="shared" si="36"/>
        <v/>
      </c>
      <c r="AE506" s="9"/>
      <c r="AO506" s="9" t="str">
        <f t="shared" si="37"/>
        <v/>
      </c>
    </row>
    <row r="507" spans="6:41" ht="16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11"/>
      <c r="T507" s="9"/>
      <c r="AA507" s="9" t="str">
        <f t="shared" si="38"/>
        <v/>
      </c>
      <c r="AB507" s="9" t="str">
        <f t="shared" si="36"/>
        <v/>
      </c>
      <c r="AE507" s="9"/>
      <c r="AO507" s="9" t="str">
        <f t="shared" si="37"/>
        <v/>
      </c>
    </row>
    <row r="508" spans="6:41" ht="16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11"/>
      <c r="T508" s="9"/>
      <c r="AA508" s="9" t="str">
        <f t="shared" si="38"/>
        <v/>
      </c>
      <c r="AB508" s="9" t="str">
        <f t="shared" si="36"/>
        <v/>
      </c>
      <c r="AE508" s="9"/>
      <c r="AO508" s="9" t="str">
        <f t="shared" si="37"/>
        <v/>
      </c>
    </row>
    <row r="509" spans="6:41" ht="16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11"/>
      <c r="T509" s="9"/>
      <c r="AA509" s="9" t="str">
        <f t="shared" si="38"/>
        <v/>
      </c>
      <c r="AB509" s="9" t="str">
        <f t="shared" si="36"/>
        <v/>
      </c>
      <c r="AE509" s="9"/>
      <c r="AO509" s="9" t="str">
        <f t="shared" si="37"/>
        <v/>
      </c>
    </row>
    <row r="510" spans="6:41" ht="16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11"/>
      <c r="T510" s="9"/>
      <c r="AA510" s="9" t="str">
        <f t="shared" si="38"/>
        <v/>
      </c>
      <c r="AB510" s="9" t="str">
        <f t="shared" si="36"/>
        <v/>
      </c>
      <c r="AE510" s="9"/>
      <c r="AO510" s="9" t="str">
        <f t="shared" si="37"/>
        <v/>
      </c>
    </row>
    <row r="511" spans="6:41" ht="16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11"/>
      <c r="T511" s="9"/>
      <c r="AA511" s="9" t="str">
        <f t="shared" si="38"/>
        <v/>
      </c>
      <c r="AB511" s="9" t="str">
        <f t="shared" si="36"/>
        <v/>
      </c>
      <c r="AE511" s="9"/>
      <c r="AO511" s="9" t="str">
        <f t="shared" si="37"/>
        <v/>
      </c>
    </row>
    <row r="512" spans="6:41" ht="16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11"/>
      <c r="T512" s="9"/>
      <c r="AA512" s="9" t="str">
        <f t="shared" si="38"/>
        <v/>
      </c>
      <c r="AB512" s="9" t="str">
        <f t="shared" si="36"/>
        <v/>
      </c>
      <c r="AE512" s="9"/>
      <c r="AO512" s="9" t="str">
        <f t="shared" si="37"/>
        <v/>
      </c>
    </row>
    <row r="513" spans="6:41" ht="16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11"/>
      <c r="T513" s="9"/>
      <c r="AA513" s="9" t="str">
        <f t="shared" si="38"/>
        <v/>
      </c>
      <c r="AB513" s="9" t="str">
        <f t="shared" si="36"/>
        <v/>
      </c>
      <c r="AE513" s="9"/>
      <c r="AO513" s="9" t="str">
        <f t="shared" si="37"/>
        <v/>
      </c>
    </row>
    <row r="514" spans="6:41" ht="16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11"/>
      <c r="T514" s="9"/>
      <c r="AA514" s="9" t="str">
        <f t="shared" si="38"/>
        <v/>
      </c>
      <c r="AB514" s="9" t="str">
        <f t="shared" si="36"/>
        <v/>
      </c>
      <c r="AE514" s="9"/>
      <c r="AO514" s="9" t="str">
        <f t="shared" si="37"/>
        <v/>
      </c>
    </row>
    <row r="515" spans="6:41" ht="16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11"/>
      <c r="T515" s="9"/>
      <c r="AA515" s="9" t="str">
        <f t="shared" si="38"/>
        <v/>
      </c>
      <c r="AB515" s="9" t="str">
        <f t="shared" si="36"/>
        <v/>
      </c>
      <c r="AE515" s="9"/>
      <c r="AO515" s="9" t="str">
        <f t="shared" si="37"/>
        <v/>
      </c>
    </row>
    <row r="516" spans="6:41" ht="16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11"/>
      <c r="T516" s="9"/>
      <c r="AA516" s="9" t="str">
        <f t="shared" si="38"/>
        <v/>
      </c>
      <c r="AB516" s="9" t="str">
        <f t="shared" si="36"/>
        <v/>
      </c>
      <c r="AE516" s="9"/>
      <c r="AO516" s="9" t="str">
        <f t="shared" si="37"/>
        <v/>
      </c>
    </row>
    <row r="517" spans="6:41" ht="16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11"/>
      <c r="T517" s="9"/>
      <c r="AA517" s="9" t="str">
        <f t="shared" si="38"/>
        <v/>
      </c>
      <c r="AB517" s="9" t="str">
        <f t="shared" ref="AB517:AB580" si="39">IF(ISBLANK(Z517),  "", _xlfn.CONCAT(LOWER(C517), "/", E517))</f>
        <v/>
      </c>
      <c r="AE517" s="9"/>
      <c r="AO517" s="9" t="str">
        <f t="shared" ref="AO517:AO580" si="40"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11"/>
      <c r="T518" s="9"/>
      <c r="AA518" s="9" t="str">
        <f t="shared" si="38"/>
        <v/>
      </c>
      <c r="AB518" s="9" t="str">
        <f t="shared" si="39"/>
        <v/>
      </c>
      <c r="AE518" s="9"/>
      <c r="AO518" s="9" t="str">
        <f t="shared" si="40"/>
        <v/>
      </c>
    </row>
    <row r="519" spans="6:41" ht="16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11"/>
      <c r="T519" s="9"/>
      <c r="AA519" s="9" t="str">
        <f t="shared" si="38"/>
        <v/>
      </c>
      <c r="AB519" s="9" t="str">
        <f t="shared" si="39"/>
        <v/>
      </c>
      <c r="AE519" s="9"/>
      <c r="AO519" s="9" t="str">
        <f t="shared" si="40"/>
        <v/>
      </c>
    </row>
    <row r="520" spans="6:41" ht="16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11"/>
      <c r="T520" s="9"/>
      <c r="AA520" s="9" t="str">
        <f t="shared" si="38"/>
        <v/>
      </c>
      <c r="AB520" s="9" t="str">
        <f t="shared" si="39"/>
        <v/>
      </c>
      <c r="AE520" s="9"/>
      <c r="AO520" s="9" t="str">
        <f t="shared" si="40"/>
        <v/>
      </c>
    </row>
    <row r="521" spans="6:41" ht="16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11"/>
      <c r="T521" s="9"/>
      <c r="AA521" s="9" t="str">
        <f t="shared" si="38"/>
        <v/>
      </c>
      <c r="AB521" s="9" t="str">
        <f t="shared" si="39"/>
        <v/>
      </c>
      <c r="AE521" s="9"/>
      <c r="AO521" s="9" t="str">
        <f t="shared" si="40"/>
        <v/>
      </c>
    </row>
    <row r="522" spans="6:41" ht="16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11"/>
      <c r="T522" s="9"/>
      <c r="AA522" s="9" t="str">
        <f t="shared" si="38"/>
        <v/>
      </c>
      <c r="AB522" s="9" t="str">
        <f t="shared" si="39"/>
        <v/>
      </c>
      <c r="AE522" s="9"/>
      <c r="AO522" s="9" t="str">
        <f t="shared" si="40"/>
        <v/>
      </c>
    </row>
    <row r="523" spans="6:41" ht="16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11"/>
      <c r="T523" s="9"/>
      <c r="AA523" s="9" t="str">
        <f t="shared" si="38"/>
        <v/>
      </c>
      <c r="AB523" s="9" t="str">
        <f t="shared" si="39"/>
        <v/>
      </c>
      <c r="AE523" s="9"/>
      <c r="AO523" s="9" t="str">
        <f t="shared" si="40"/>
        <v/>
      </c>
    </row>
    <row r="524" spans="6:41" ht="16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11"/>
      <c r="T524" s="9"/>
      <c r="AA524" s="9" t="str">
        <f t="shared" si="38"/>
        <v/>
      </c>
      <c r="AB524" s="9" t="str">
        <f t="shared" si="39"/>
        <v/>
      </c>
      <c r="AE524" s="9"/>
      <c r="AO524" s="9" t="str">
        <f t="shared" si="40"/>
        <v/>
      </c>
    </row>
    <row r="525" spans="6:41" ht="16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11"/>
      <c r="T525" s="9"/>
      <c r="AA525" s="9" t="str">
        <f t="shared" si="38"/>
        <v/>
      </c>
      <c r="AB525" s="9" t="str">
        <f t="shared" si="39"/>
        <v/>
      </c>
      <c r="AE525" s="9"/>
      <c r="AO525" s="9" t="str">
        <f t="shared" si="40"/>
        <v/>
      </c>
    </row>
    <row r="526" spans="6:41" ht="16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11"/>
      <c r="T526" s="9"/>
      <c r="AA526" s="9" t="str">
        <f t="shared" si="38"/>
        <v/>
      </c>
      <c r="AB526" s="9" t="str">
        <f t="shared" si="39"/>
        <v/>
      </c>
      <c r="AE526" s="9"/>
      <c r="AO526" s="9" t="str">
        <f t="shared" si="40"/>
        <v/>
      </c>
    </row>
    <row r="527" spans="6:41" ht="16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11"/>
      <c r="T527" s="9"/>
      <c r="AA527" s="9" t="str">
        <f t="shared" si="38"/>
        <v/>
      </c>
      <c r="AB527" s="9" t="str">
        <f t="shared" si="39"/>
        <v/>
      </c>
      <c r="AE527" s="9"/>
      <c r="AO527" s="9" t="str">
        <f t="shared" si="40"/>
        <v/>
      </c>
    </row>
    <row r="528" spans="6:41" ht="16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11"/>
      <c r="T528" s="9"/>
      <c r="AA528" s="9" t="str">
        <f t="shared" si="38"/>
        <v/>
      </c>
      <c r="AB528" s="9" t="str">
        <f t="shared" si="39"/>
        <v/>
      </c>
      <c r="AE528" s="9"/>
      <c r="AO528" s="9" t="str">
        <f t="shared" si="40"/>
        <v/>
      </c>
    </row>
    <row r="529" spans="6:41" ht="16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11"/>
      <c r="T529" s="9"/>
      <c r="AA529" s="9" t="str">
        <f t="shared" si="38"/>
        <v/>
      </c>
      <c r="AB529" s="9" t="str">
        <f t="shared" si="39"/>
        <v/>
      </c>
      <c r="AE529" s="9"/>
      <c r="AO529" s="9" t="str">
        <f t="shared" si="40"/>
        <v/>
      </c>
    </row>
    <row r="530" spans="6:41" ht="16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11"/>
      <c r="T530" s="9"/>
      <c r="AA530" s="9" t="str">
        <f t="shared" si="38"/>
        <v/>
      </c>
      <c r="AB530" s="9" t="str">
        <f t="shared" si="39"/>
        <v/>
      </c>
      <c r="AE530" s="9"/>
      <c r="AO530" s="9" t="str">
        <f t="shared" si="40"/>
        <v/>
      </c>
    </row>
    <row r="531" spans="6:41" ht="16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11"/>
      <c r="T531" s="9"/>
      <c r="AA531" s="9" t="str">
        <f t="shared" si="38"/>
        <v/>
      </c>
      <c r="AB531" s="9" t="str">
        <f t="shared" si="39"/>
        <v/>
      </c>
      <c r="AE531" s="9"/>
      <c r="AO531" s="9" t="str">
        <f t="shared" si="40"/>
        <v/>
      </c>
    </row>
    <row r="532" spans="6:41" ht="16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11"/>
      <c r="T532" s="9"/>
      <c r="AA532" s="9" t="str">
        <f t="shared" si="38"/>
        <v/>
      </c>
      <c r="AB532" s="9" t="str">
        <f t="shared" si="39"/>
        <v/>
      </c>
      <c r="AE532" s="9"/>
      <c r="AO532" s="9" t="str">
        <f t="shared" si="40"/>
        <v/>
      </c>
    </row>
    <row r="533" spans="6:41" ht="16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11"/>
      <c r="T533" s="9"/>
      <c r="AA533" s="9" t="str">
        <f t="shared" si="38"/>
        <v/>
      </c>
      <c r="AB533" s="9" t="str">
        <f t="shared" si="39"/>
        <v/>
      </c>
      <c r="AE533" s="9"/>
      <c r="AO533" s="9" t="str">
        <f t="shared" si="40"/>
        <v/>
      </c>
    </row>
    <row r="534" spans="6:41" ht="16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11"/>
      <c r="T534" s="9"/>
      <c r="AA534" s="9" t="str">
        <f t="shared" si="38"/>
        <v/>
      </c>
      <c r="AB534" s="9" t="str">
        <f t="shared" si="39"/>
        <v/>
      </c>
      <c r="AE534" s="9"/>
      <c r="AO534" s="9" t="str">
        <f t="shared" si="40"/>
        <v/>
      </c>
    </row>
    <row r="535" spans="6:41" ht="16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11"/>
      <c r="T535" s="9"/>
      <c r="AA535" s="9" t="str">
        <f t="shared" si="38"/>
        <v/>
      </c>
      <c r="AB535" s="9" t="str">
        <f t="shared" si="39"/>
        <v/>
      </c>
      <c r="AE535" s="9"/>
      <c r="AO535" s="9" t="str">
        <f t="shared" si="40"/>
        <v/>
      </c>
    </row>
    <row r="536" spans="6:41" ht="16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11"/>
      <c r="T536" s="9"/>
      <c r="AA536" s="9" t="str">
        <f t="shared" si="38"/>
        <v/>
      </c>
      <c r="AB536" s="9" t="str">
        <f t="shared" si="39"/>
        <v/>
      </c>
      <c r="AE536" s="9"/>
      <c r="AO536" s="9" t="str">
        <f t="shared" si="40"/>
        <v/>
      </c>
    </row>
    <row r="537" spans="6:41" ht="16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11"/>
      <c r="T537" s="9"/>
      <c r="AA537" s="9" t="str">
        <f t="shared" si="38"/>
        <v/>
      </c>
      <c r="AB537" s="9" t="str">
        <f t="shared" si="39"/>
        <v/>
      </c>
      <c r="AE537" s="9"/>
      <c r="AO537" s="9" t="str">
        <f t="shared" si="40"/>
        <v/>
      </c>
    </row>
    <row r="538" spans="6:41" ht="16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11"/>
      <c r="T538" s="9"/>
      <c r="AA538" s="9" t="str">
        <f t="shared" si="38"/>
        <v/>
      </c>
      <c r="AB538" s="9" t="str">
        <f t="shared" si="39"/>
        <v/>
      </c>
      <c r="AE538" s="9"/>
      <c r="AO538" s="9" t="str">
        <f t="shared" si="40"/>
        <v/>
      </c>
    </row>
    <row r="539" spans="6:41" ht="16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11"/>
      <c r="T539" s="9"/>
      <c r="AA539" s="9" t="str">
        <f t="shared" si="38"/>
        <v/>
      </c>
      <c r="AB539" s="9" t="str">
        <f t="shared" si="39"/>
        <v/>
      </c>
      <c r="AE539" s="9"/>
      <c r="AO539" s="9" t="str">
        <f t="shared" si="40"/>
        <v/>
      </c>
    </row>
    <row r="540" spans="6:41" ht="16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11"/>
      <c r="T540" s="9"/>
      <c r="AA540" s="9" t="str">
        <f t="shared" si="38"/>
        <v/>
      </c>
      <c r="AB540" s="9" t="str">
        <f t="shared" si="39"/>
        <v/>
      </c>
      <c r="AE540" s="9"/>
      <c r="AO540" s="9" t="str">
        <f t="shared" si="40"/>
        <v/>
      </c>
    </row>
    <row r="541" spans="6:41" ht="16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11"/>
      <c r="T541" s="9"/>
      <c r="AA541" s="9" t="str">
        <f t="shared" si="38"/>
        <v/>
      </c>
      <c r="AB541" s="9" t="str">
        <f t="shared" si="39"/>
        <v/>
      </c>
      <c r="AE541" s="9"/>
      <c r="AO541" s="9" t="str">
        <f t="shared" si="40"/>
        <v/>
      </c>
    </row>
    <row r="542" spans="6:41" ht="16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11"/>
      <c r="T542" s="9"/>
      <c r="AA542" s="9" t="str">
        <f t="shared" si="38"/>
        <v/>
      </c>
      <c r="AB542" s="9" t="str">
        <f t="shared" si="39"/>
        <v/>
      </c>
      <c r="AE542" s="9"/>
      <c r="AO542" s="9" t="str">
        <f t="shared" si="40"/>
        <v/>
      </c>
    </row>
    <row r="543" spans="6:41" ht="16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11"/>
      <c r="T543" s="9"/>
      <c r="AA543" s="9" t="str">
        <f t="shared" si="38"/>
        <v/>
      </c>
      <c r="AB543" s="9" t="str">
        <f t="shared" si="39"/>
        <v/>
      </c>
      <c r="AE543" s="9"/>
      <c r="AO543" s="9" t="str">
        <f t="shared" si="40"/>
        <v/>
      </c>
    </row>
    <row r="544" spans="6:41" ht="16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11"/>
      <c r="T544" s="9"/>
      <c r="AA544" s="9" t="str">
        <f t="shared" si="38"/>
        <v/>
      </c>
      <c r="AB544" s="9" t="str">
        <f t="shared" si="39"/>
        <v/>
      </c>
      <c r="AE544" s="9"/>
      <c r="AO544" s="9" t="str">
        <f t="shared" si="40"/>
        <v/>
      </c>
    </row>
    <row r="545" spans="6:41" ht="16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11"/>
      <c r="T545" s="9"/>
      <c r="AA545" s="9" t="str">
        <f t="shared" si="38"/>
        <v/>
      </c>
      <c r="AB545" s="9" t="str">
        <f t="shared" si="39"/>
        <v/>
      </c>
      <c r="AE545" s="9"/>
      <c r="AO545" s="9" t="str">
        <f t="shared" si="40"/>
        <v/>
      </c>
    </row>
    <row r="546" spans="6:41" ht="16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11"/>
      <c r="T546" s="9"/>
      <c r="AA546" s="9" t="str">
        <f t="shared" si="38"/>
        <v/>
      </c>
      <c r="AB546" s="9" t="str">
        <f t="shared" si="39"/>
        <v/>
      </c>
      <c r="AE546" s="9"/>
      <c r="AO546" s="9" t="str">
        <f t="shared" si="40"/>
        <v/>
      </c>
    </row>
    <row r="547" spans="6:41" ht="16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11"/>
      <c r="T547" s="9"/>
      <c r="AA547" s="9" t="str">
        <f t="shared" si="38"/>
        <v/>
      </c>
      <c r="AB547" s="9" t="str">
        <f t="shared" si="39"/>
        <v/>
      </c>
      <c r="AE547" s="9"/>
      <c r="AO547" s="9" t="str">
        <f t="shared" si="40"/>
        <v/>
      </c>
    </row>
    <row r="548" spans="6:41" ht="16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11"/>
      <c r="T548" s="9"/>
      <c r="AA548" s="9" t="str">
        <f t="shared" si="38"/>
        <v/>
      </c>
      <c r="AB548" s="9" t="str">
        <f t="shared" si="39"/>
        <v/>
      </c>
      <c r="AE548" s="9"/>
      <c r="AO548" s="9" t="str">
        <f t="shared" si="40"/>
        <v/>
      </c>
    </row>
    <row r="549" spans="6:41" ht="16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11"/>
      <c r="T549" s="9"/>
      <c r="AA549" s="9" t="str">
        <f t="shared" si="38"/>
        <v/>
      </c>
      <c r="AB549" s="9" t="str">
        <f t="shared" si="39"/>
        <v/>
      </c>
      <c r="AE549" s="9"/>
      <c r="AO549" s="9" t="str">
        <f t="shared" si="40"/>
        <v/>
      </c>
    </row>
    <row r="550" spans="6:41" ht="16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11"/>
      <c r="T550" s="9"/>
      <c r="AA550" s="9" t="str">
        <f t="shared" si="38"/>
        <v/>
      </c>
      <c r="AB550" s="9" t="str">
        <f t="shared" si="39"/>
        <v/>
      </c>
      <c r="AE550" s="9"/>
      <c r="AO550" s="9" t="str">
        <f t="shared" si="40"/>
        <v/>
      </c>
    </row>
    <row r="551" spans="6:41" ht="16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11"/>
      <c r="T551" s="9"/>
      <c r="AA551" s="9" t="str">
        <f t="shared" si="38"/>
        <v/>
      </c>
      <c r="AB551" s="9" t="str">
        <f t="shared" si="39"/>
        <v/>
      </c>
      <c r="AE551" s="9"/>
      <c r="AO551" s="9" t="str">
        <f t="shared" si="40"/>
        <v/>
      </c>
    </row>
    <row r="552" spans="6:41" ht="16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11"/>
      <c r="T552" s="9"/>
      <c r="AA552" s="9" t="str">
        <f t="shared" si="38"/>
        <v/>
      </c>
      <c r="AB552" s="9" t="str">
        <f t="shared" si="39"/>
        <v/>
      </c>
      <c r="AE552" s="9"/>
      <c r="AO552" s="9" t="str">
        <f t="shared" si="40"/>
        <v/>
      </c>
    </row>
    <row r="553" spans="6:41" ht="16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11"/>
      <c r="T553" s="9"/>
      <c r="AA553" s="9" t="str">
        <f t="shared" si="38"/>
        <v/>
      </c>
      <c r="AB553" s="9" t="str">
        <f t="shared" si="39"/>
        <v/>
      </c>
      <c r="AE553" s="9"/>
      <c r="AO553" s="9" t="str">
        <f t="shared" si="40"/>
        <v/>
      </c>
    </row>
    <row r="554" spans="6:41" ht="16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11"/>
      <c r="T554" s="9"/>
      <c r="AA554" s="9" t="str">
        <f t="shared" si="38"/>
        <v/>
      </c>
      <c r="AB554" s="9" t="str">
        <f t="shared" si="39"/>
        <v/>
      </c>
      <c r="AE554" s="9"/>
      <c r="AO554" s="9" t="str">
        <f t="shared" si="40"/>
        <v/>
      </c>
    </row>
    <row r="555" spans="6:41" ht="16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11"/>
      <c r="T555" s="9"/>
      <c r="AA555" s="9" t="str">
        <f t="shared" si="38"/>
        <v/>
      </c>
      <c r="AB555" s="9" t="str">
        <f t="shared" si="39"/>
        <v/>
      </c>
      <c r="AE555" s="9"/>
      <c r="AO555" s="9" t="str">
        <f t="shared" si="40"/>
        <v/>
      </c>
    </row>
    <row r="556" spans="6:41" ht="16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11"/>
      <c r="T556" s="9"/>
      <c r="AA556" s="9" t="str">
        <f t="shared" ref="AA556:AA619" si="41">IF(ISBLANK(Z556),  "", _xlfn.CONCAT("haas/entity/sensor/", LOWER(C556), "/", E556, "/config"))</f>
        <v/>
      </c>
      <c r="AB556" s="9" t="str">
        <f t="shared" si="39"/>
        <v/>
      </c>
      <c r="AE556" s="9"/>
      <c r="AO556" s="9" t="str">
        <f t="shared" si="40"/>
        <v/>
      </c>
    </row>
    <row r="557" spans="6:41" ht="16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11"/>
      <c r="T557" s="9"/>
      <c r="AA557" s="9" t="str">
        <f t="shared" si="41"/>
        <v/>
      </c>
      <c r="AB557" s="9" t="str">
        <f t="shared" si="39"/>
        <v/>
      </c>
      <c r="AE557" s="9"/>
      <c r="AO557" s="9" t="str">
        <f t="shared" si="40"/>
        <v/>
      </c>
    </row>
    <row r="558" spans="6:41" ht="16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11"/>
      <c r="T558" s="9"/>
      <c r="AA558" s="9" t="str">
        <f t="shared" si="41"/>
        <v/>
      </c>
      <c r="AB558" s="9" t="str">
        <f t="shared" si="39"/>
        <v/>
      </c>
      <c r="AE558" s="9"/>
      <c r="AO558" s="9" t="str">
        <f t="shared" si="40"/>
        <v/>
      </c>
    </row>
    <row r="559" spans="6:41" ht="16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11"/>
      <c r="T559" s="9"/>
      <c r="AA559" s="9" t="str">
        <f t="shared" si="41"/>
        <v/>
      </c>
      <c r="AB559" s="9" t="str">
        <f t="shared" si="39"/>
        <v/>
      </c>
      <c r="AE559" s="9"/>
      <c r="AO559" s="9" t="str">
        <f t="shared" si="40"/>
        <v/>
      </c>
    </row>
    <row r="560" spans="6:41" ht="16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11"/>
      <c r="T560" s="9"/>
      <c r="AA560" s="9" t="str">
        <f t="shared" si="41"/>
        <v/>
      </c>
      <c r="AB560" s="9" t="str">
        <f t="shared" si="39"/>
        <v/>
      </c>
      <c r="AE560" s="9"/>
      <c r="AO560" s="9" t="str">
        <f t="shared" si="40"/>
        <v/>
      </c>
    </row>
    <row r="561" spans="6:41" ht="16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11"/>
      <c r="T561" s="9"/>
      <c r="AA561" s="9" t="str">
        <f t="shared" si="41"/>
        <v/>
      </c>
      <c r="AB561" s="9" t="str">
        <f t="shared" si="39"/>
        <v/>
      </c>
      <c r="AE561" s="9"/>
      <c r="AO561" s="9" t="str">
        <f t="shared" si="40"/>
        <v/>
      </c>
    </row>
    <row r="562" spans="6:41" ht="16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11"/>
      <c r="T562" s="9"/>
      <c r="AA562" s="9" t="str">
        <f t="shared" si="41"/>
        <v/>
      </c>
      <c r="AB562" s="9" t="str">
        <f t="shared" si="39"/>
        <v/>
      </c>
      <c r="AE562" s="9"/>
      <c r="AO562" s="9" t="str">
        <f t="shared" si="40"/>
        <v/>
      </c>
    </row>
    <row r="563" spans="6:41" ht="16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11"/>
      <c r="T563" s="9"/>
      <c r="AA563" s="9" t="str">
        <f t="shared" si="41"/>
        <v/>
      </c>
      <c r="AB563" s="9" t="str">
        <f t="shared" si="39"/>
        <v/>
      </c>
      <c r="AE563" s="9"/>
      <c r="AO563" s="9" t="str">
        <f t="shared" si="40"/>
        <v/>
      </c>
    </row>
    <row r="564" spans="6:41" ht="16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11"/>
      <c r="T564" s="9"/>
      <c r="AA564" s="9" t="str">
        <f t="shared" si="41"/>
        <v/>
      </c>
      <c r="AB564" s="9" t="str">
        <f t="shared" si="39"/>
        <v/>
      </c>
      <c r="AE564" s="9"/>
      <c r="AO564" s="9" t="str">
        <f t="shared" si="40"/>
        <v/>
      </c>
    </row>
    <row r="565" spans="6:41" ht="16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11"/>
      <c r="T565" s="9"/>
      <c r="AA565" s="9" t="str">
        <f t="shared" si="41"/>
        <v/>
      </c>
      <c r="AB565" s="9" t="str">
        <f t="shared" si="39"/>
        <v/>
      </c>
      <c r="AE565" s="9"/>
      <c r="AO565" s="9" t="str">
        <f t="shared" si="40"/>
        <v/>
      </c>
    </row>
    <row r="566" spans="6:41" ht="16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11"/>
      <c r="T566" s="9"/>
      <c r="AA566" s="9" t="str">
        <f t="shared" si="41"/>
        <v/>
      </c>
      <c r="AB566" s="9" t="str">
        <f t="shared" si="39"/>
        <v/>
      </c>
      <c r="AE566" s="9"/>
      <c r="AO566" s="9" t="str">
        <f t="shared" si="40"/>
        <v/>
      </c>
    </row>
    <row r="567" spans="6:41" ht="16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11"/>
      <c r="T567" s="9"/>
      <c r="AA567" s="9" t="str">
        <f t="shared" si="41"/>
        <v/>
      </c>
      <c r="AB567" s="9" t="str">
        <f t="shared" si="39"/>
        <v/>
      </c>
      <c r="AE567" s="9"/>
      <c r="AO567" s="9" t="str">
        <f t="shared" si="40"/>
        <v/>
      </c>
    </row>
    <row r="568" spans="6:41" ht="16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11"/>
      <c r="T568" s="9"/>
      <c r="AA568" s="9" t="str">
        <f t="shared" si="41"/>
        <v/>
      </c>
      <c r="AB568" s="9" t="str">
        <f t="shared" si="39"/>
        <v/>
      </c>
      <c r="AE568" s="9"/>
      <c r="AO568" s="9" t="str">
        <f t="shared" si="40"/>
        <v/>
      </c>
    </row>
    <row r="569" spans="6:41" ht="16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11"/>
      <c r="T569" s="9"/>
      <c r="AA569" s="9" t="str">
        <f t="shared" si="41"/>
        <v/>
      </c>
      <c r="AB569" s="9" t="str">
        <f t="shared" si="39"/>
        <v/>
      </c>
      <c r="AE569" s="9"/>
      <c r="AO569" s="9" t="str">
        <f t="shared" si="40"/>
        <v/>
      </c>
    </row>
    <row r="570" spans="6:41" ht="16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11"/>
      <c r="T570" s="9"/>
      <c r="AA570" s="9" t="str">
        <f t="shared" si="41"/>
        <v/>
      </c>
      <c r="AB570" s="9" t="str">
        <f t="shared" si="39"/>
        <v/>
      </c>
      <c r="AE570" s="9"/>
      <c r="AO570" s="9" t="str">
        <f t="shared" si="40"/>
        <v/>
      </c>
    </row>
    <row r="571" spans="6:41" ht="16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11"/>
      <c r="T571" s="9"/>
      <c r="AA571" s="9" t="str">
        <f t="shared" si="41"/>
        <v/>
      </c>
      <c r="AB571" s="9" t="str">
        <f t="shared" si="39"/>
        <v/>
      </c>
      <c r="AE571" s="9"/>
      <c r="AO571" s="9" t="str">
        <f t="shared" si="40"/>
        <v/>
      </c>
    </row>
    <row r="572" spans="6:41" ht="16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11"/>
      <c r="T572" s="9"/>
      <c r="AA572" s="9" t="str">
        <f t="shared" si="41"/>
        <v/>
      </c>
      <c r="AB572" s="9" t="str">
        <f t="shared" si="39"/>
        <v/>
      </c>
      <c r="AE572" s="9"/>
      <c r="AO572" s="9" t="str">
        <f t="shared" si="40"/>
        <v/>
      </c>
    </row>
    <row r="573" spans="6:41" ht="16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11"/>
      <c r="T573" s="9"/>
      <c r="AA573" s="9" t="str">
        <f t="shared" si="41"/>
        <v/>
      </c>
      <c r="AB573" s="9" t="str">
        <f t="shared" si="39"/>
        <v/>
      </c>
      <c r="AE573" s="9"/>
      <c r="AO573" s="9" t="str">
        <f t="shared" si="40"/>
        <v/>
      </c>
    </row>
    <row r="574" spans="6:41" ht="16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11"/>
      <c r="T574" s="9"/>
      <c r="AA574" s="9" t="str">
        <f t="shared" si="41"/>
        <v/>
      </c>
      <c r="AB574" s="9" t="str">
        <f t="shared" si="39"/>
        <v/>
      </c>
      <c r="AE574" s="9"/>
      <c r="AO574" s="9" t="str">
        <f t="shared" si="40"/>
        <v/>
      </c>
    </row>
    <row r="575" spans="6:41" ht="16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11"/>
      <c r="T575" s="9"/>
      <c r="AA575" s="9" t="str">
        <f t="shared" si="41"/>
        <v/>
      </c>
      <c r="AB575" s="9" t="str">
        <f t="shared" si="39"/>
        <v/>
      </c>
      <c r="AE575" s="9"/>
      <c r="AO575" s="9" t="str">
        <f t="shared" si="40"/>
        <v/>
      </c>
    </row>
    <row r="576" spans="6:41" ht="16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11"/>
      <c r="T576" s="9"/>
      <c r="AA576" s="9" t="str">
        <f t="shared" si="41"/>
        <v/>
      </c>
      <c r="AB576" s="9" t="str">
        <f t="shared" si="39"/>
        <v/>
      </c>
      <c r="AE576" s="9"/>
      <c r="AO576" s="9" t="str">
        <f t="shared" si="40"/>
        <v/>
      </c>
    </row>
    <row r="577" spans="6:41" ht="16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11"/>
      <c r="T577" s="9"/>
      <c r="AA577" s="9" t="str">
        <f t="shared" si="41"/>
        <v/>
      </c>
      <c r="AB577" s="9" t="str">
        <f t="shared" si="39"/>
        <v/>
      </c>
      <c r="AE577" s="9"/>
      <c r="AO577" s="9" t="str">
        <f t="shared" si="40"/>
        <v/>
      </c>
    </row>
    <row r="578" spans="6:41" ht="16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11"/>
      <c r="T578" s="9"/>
      <c r="AA578" s="9" t="str">
        <f t="shared" si="41"/>
        <v/>
      </c>
      <c r="AB578" s="9" t="str">
        <f t="shared" si="39"/>
        <v/>
      </c>
      <c r="AE578" s="9"/>
      <c r="AO578" s="9" t="str">
        <f t="shared" si="40"/>
        <v/>
      </c>
    </row>
    <row r="579" spans="6:41" ht="16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11"/>
      <c r="T579" s="9"/>
      <c r="AA579" s="9" t="str">
        <f t="shared" si="41"/>
        <v/>
      </c>
      <c r="AB579" s="9" t="str">
        <f t="shared" si="39"/>
        <v/>
      </c>
      <c r="AE579" s="9"/>
      <c r="AO579" s="9" t="str">
        <f t="shared" si="40"/>
        <v/>
      </c>
    </row>
    <row r="580" spans="6:41" ht="16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11"/>
      <c r="T580" s="9"/>
      <c r="AA580" s="9" t="str">
        <f t="shared" si="41"/>
        <v/>
      </c>
      <c r="AB580" s="9" t="str">
        <f t="shared" si="39"/>
        <v/>
      </c>
      <c r="AE580" s="9"/>
      <c r="AO580" s="9" t="str">
        <f t="shared" si="40"/>
        <v/>
      </c>
    </row>
    <row r="581" spans="6:41" ht="16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11"/>
      <c r="T581" s="9"/>
      <c r="AA581" s="9" t="str">
        <f t="shared" si="41"/>
        <v/>
      </c>
      <c r="AB581" s="9" t="str">
        <f t="shared" ref="AB581:AB644" si="42">IF(ISBLANK(Z581),  "", _xlfn.CONCAT(LOWER(C581), "/", E581))</f>
        <v/>
      </c>
      <c r="AE581" s="9"/>
      <c r="AO581" s="9" t="str">
        <f t="shared" ref="AO581:AO644" si="43"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11"/>
      <c r="T582" s="9"/>
      <c r="AA582" s="9" t="str">
        <f t="shared" si="41"/>
        <v/>
      </c>
      <c r="AB582" s="9" t="str">
        <f t="shared" si="42"/>
        <v/>
      </c>
      <c r="AE582" s="9"/>
      <c r="AO582" s="9" t="str">
        <f t="shared" si="43"/>
        <v/>
      </c>
    </row>
    <row r="583" spans="6:41" ht="16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11"/>
      <c r="T583" s="9"/>
      <c r="AA583" s="9" t="str">
        <f t="shared" si="41"/>
        <v/>
      </c>
      <c r="AB583" s="9" t="str">
        <f t="shared" si="42"/>
        <v/>
      </c>
      <c r="AE583" s="9"/>
      <c r="AO583" s="9" t="str">
        <f t="shared" si="43"/>
        <v/>
      </c>
    </row>
    <row r="584" spans="6:41" ht="16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11"/>
      <c r="T584" s="9"/>
      <c r="AA584" s="9" t="str">
        <f t="shared" si="41"/>
        <v/>
      </c>
      <c r="AB584" s="9" t="str">
        <f t="shared" si="42"/>
        <v/>
      </c>
      <c r="AE584" s="9"/>
      <c r="AO584" s="9" t="str">
        <f t="shared" si="43"/>
        <v/>
      </c>
    </row>
    <row r="585" spans="6:41" ht="16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11"/>
      <c r="T585" s="9"/>
      <c r="AA585" s="9" t="str">
        <f t="shared" si="41"/>
        <v/>
      </c>
      <c r="AB585" s="9" t="str">
        <f t="shared" si="42"/>
        <v/>
      </c>
      <c r="AE585" s="9"/>
      <c r="AO585" s="9" t="str">
        <f t="shared" si="43"/>
        <v/>
      </c>
    </row>
    <row r="586" spans="6:41" ht="16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11"/>
      <c r="T586" s="9"/>
      <c r="AA586" s="9" t="str">
        <f t="shared" si="41"/>
        <v/>
      </c>
      <c r="AB586" s="9" t="str">
        <f t="shared" si="42"/>
        <v/>
      </c>
      <c r="AE586" s="9"/>
      <c r="AO586" s="9" t="str">
        <f t="shared" si="43"/>
        <v/>
      </c>
    </row>
    <row r="587" spans="6:41" ht="16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11"/>
      <c r="T587" s="9"/>
      <c r="AA587" s="9" t="str">
        <f t="shared" si="41"/>
        <v/>
      </c>
      <c r="AB587" s="9" t="str">
        <f t="shared" si="42"/>
        <v/>
      </c>
      <c r="AE587" s="9"/>
      <c r="AO587" s="9" t="str">
        <f t="shared" si="43"/>
        <v/>
      </c>
    </row>
    <row r="588" spans="6:41" ht="16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11"/>
      <c r="T588" s="9"/>
      <c r="AA588" s="9" t="str">
        <f t="shared" si="41"/>
        <v/>
      </c>
      <c r="AB588" s="9" t="str">
        <f t="shared" si="42"/>
        <v/>
      </c>
      <c r="AE588" s="9"/>
      <c r="AO588" s="9" t="str">
        <f t="shared" si="43"/>
        <v/>
      </c>
    </row>
    <row r="589" spans="6:41" ht="16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11"/>
      <c r="T589" s="9"/>
      <c r="AA589" s="9" t="str">
        <f t="shared" si="41"/>
        <v/>
      </c>
      <c r="AB589" s="9" t="str">
        <f t="shared" si="42"/>
        <v/>
      </c>
      <c r="AE589" s="9"/>
      <c r="AO589" s="9" t="str">
        <f t="shared" si="43"/>
        <v/>
      </c>
    </row>
    <row r="590" spans="6:41" ht="16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11"/>
      <c r="T590" s="9"/>
      <c r="AA590" s="9" t="str">
        <f t="shared" si="41"/>
        <v/>
      </c>
      <c r="AB590" s="9" t="str">
        <f t="shared" si="42"/>
        <v/>
      </c>
      <c r="AE590" s="9"/>
      <c r="AO590" s="9" t="str">
        <f t="shared" si="43"/>
        <v/>
      </c>
    </row>
    <row r="591" spans="6:41" ht="16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11"/>
      <c r="T591" s="9"/>
      <c r="AA591" s="9" t="str">
        <f t="shared" si="41"/>
        <v/>
      </c>
      <c r="AB591" s="9" t="str">
        <f t="shared" si="42"/>
        <v/>
      </c>
      <c r="AE591" s="9"/>
      <c r="AO591" s="9" t="str">
        <f t="shared" si="43"/>
        <v/>
      </c>
    </row>
    <row r="592" spans="6:41" ht="16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11"/>
      <c r="T592" s="9"/>
      <c r="AA592" s="9" t="str">
        <f t="shared" si="41"/>
        <v/>
      </c>
      <c r="AB592" s="9" t="str">
        <f t="shared" si="42"/>
        <v/>
      </c>
      <c r="AE592" s="9"/>
      <c r="AO592" s="9" t="str">
        <f t="shared" si="43"/>
        <v/>
      </c>
    </row>
    <row r="593" spans="6:41" ht="16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11"/>
      <c r="T593" s="9"/>
      <c r="AA593" s="9" t="str">
        <f t="shared" si="41"/>
        <v/>
      </c>
      <c r="AB593" s="9" t="str">
        <f t="shared" si="42"/>
        <v/>
      </c>
      <c r="AE593" s="9"/>
      <c r="AO593" s="9" t="str">
        <f t="shared" si="43"/>
        <v/>
      </c>
    </row>
    <row r="594" spans="6:41" ht="16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11"/>
      <c r="T594" s="9"/>
      <c r="AA594" s="9" t="str">
        <f t="shared" si="41"/>
        <v/>
      </c>
      <c r="AB594" s="9" t="str">
        <f t="shared" si="42"/>
        <v/>
      </c>
      <c r="AE594" s="9"/>
      <c r="AO594" s="9" t="str">
        <f t="shared" si="43"/>
        <v/>
      </c>
    </row>
    <row r="595" spans="6:41" ht="16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11"/>
      <c r="T595" s="9"/>
      <c r="AA595" s="9" t="str">
        <f t="shared" si="41"/>
        <v/>
      </c>
      <c r="AB595" s="9" t="str">
        <f t="shared" si="42"/>
        <v/>
      </c>
      <c r="AE595" s="9"/>
      <c r="AO595" s="9" t="str">
        <f t="shared" si="43"/>
        <v/>
      </c>
    </row>
    <row r="596" spans="6:41" ht="16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11"/>
      <c r="T596" s="9"/>
      <c r="AA596" s="9" t="str">
        <f t="shared" si="41"/>
        <v/>
      </c>
      <c r="AB596" s="9" t="str">
        <f t="shared" si="42"/>
        <v/>
      </c>
      <c r="AE596" s="9"/>
      <c r="AO596" s="9" t="str">
        <f t="shared" si="43"/>
        <v/>
      </c>
    </row>
    <row r="597" spans="6:41" ht="16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11"/>
      <c r="T597" s="9"/>
      <c r="AA597" s="9" t="str">
        <f t="shared" si="41"/>
        <v/>
      </c>
      <c r="AB597" s="9" t="str">
        <f t="shared" si="42"/>
        <v/>
      </c>
      <c r="AE597" s="9"/>
      <c r="AO597" s="9" t="str">
        <f t="shared" si="43"/>
        <v/>
      </c>
    </row>
    <row r="598" spans="6:41" ht="16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11"/>
      <c r="T598" s="9"/>
      <c r="AA598" s="9" t="str">
        <f t="shared" si="41"/>
        <v/>
      </c>
      <c r="AB598" s="9" t="str">
        <f t="shared" si="42"/>
        <v/>
      </c>
      <c r="AE598" s="9"/>
      <c r="AO598" s="9" t="str">
        <f t="shared" si="43"/>
        <v/>
      </c>
    </row>
    <row r="599" spans="6:41" ht="16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11"/>
      <c r="T599" s="9"/>
      <c r="AA599" s="9" t="str">
        <f t="shared" si="41"/>
        <v/>
      </c>
      <c r="AB599" s="9" t="str">
        <f t="shared" si="42"/>
        <v/>
      </c>
      <c r="AE599" s="9"/>
      <c r="AO599" s="9" t="str">
        <f t="shared" si="43"/>
        <v/>
      </c>
    </row>
    <row r="600" spans="6:41" ht="16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11"/>
      <c r="T600" s="9"/>
      <c r="AA600" s="9" t="str">
        <f t="shared" si="41"/>
        <v/>
      </c>
      <c r="AB600" s="9" t="str">
        <f t="shared" si="42"/>
        <v/>
      </c>
      <c r="AE600" s="9"/>
      <c r="AO600" s="9" t="str">
        <f t="shared" si="43"/>
        <v/>
      </c>
    </row>
    <row r="601" spans="6:41" ht="16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11"/>
      <c r="T601" s="9"/>
      <c r="AA601" s="9" t="str">
        <f t="shared" si="41"/>
        <v/>
      </c>
      <c r="AB601" s="9" t="str">
        <f t="shared" si="42"/>
        <v/>
      </c>
      <c r="AE601" s="9"/>
      <c r="AO601" s="9" t="str">
        <f t="shared" si="43"/>
        <v/>
      </c>
    </row>
    <row r="602" spans="6:41" ht="16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11"/>
      <c r="T602" s="9"/>
      <c r="AA602" s="9" t="str">
        <f t="shared" si="41"/>
        <v/>
      </c>
      <c r="AB602" s="9" t="str">
        <f t="shared" si="42"/>
        <v/>
      </c>
      <c r="AE602" s="9"/>
      <c r="AO602" s="9" t="str">
        <f t="shared" si="43"/>
        <v/>
      </c>
    </row>
    <row r="603" spans="6:41" ht="16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11"/>
      <c r="T603" s="9"/>
      <c r="AA603" s="9" t="str">
        <f t="shared" si="41"/>
        <v/>
      </c>
      <c r="AB603" s="9" t="str">
        <f t="shared" si="42"/>
        <v/>
      </c>
      <c r="AE603" s="9"/>
      <c r="AO603" s="9" t="str">
        <f t="shared" si="43"/>
        <v/>
      </c>
    </row>
    <row r="604" spans="6:41" ht="16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11"/>
      <c r="T604" s="9"/>
      <c r="AA604" s="9" t="str">
        <f t="shared" si="41"/>
        <v/>
      </c>
      <c r="AB604" s="9" t="str">
        <f t="shared" si="42"/>
        <v/>
      </c>
      <c r="AE604" s="9"/>
      <c r="AO604" s="9" t="str">
        <f t="shared" si="43"/>
        <v/>
      </c>
    </row>
    <row r="605" spans="6:41" ht="16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11"/>
      <c r="T605" s="9"/>
      <c r="AA605" s="9" t="str">
        <f t="shared" si="41"/>
        <v/>
      </c>
      <c r="AB605" s="9" t="str">
        <f t="shared" si="42"/>
        <v/>
      </c>
      <c r="AE605" s="9"/>
      <c r="AO605" s="9" t="str">
        <f t="shared" si="43"/>
        <v/>
      </c>
    </row>
    <row r="606" spans="6:41" ht="16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11"/>
      <c r="T606" s="9"/>
      <c r="AA606" s="9" t="str">
        <f t="shared" si="41"/>
        <v/>
      </c>
      <c r="AB606" s="9" t="str">
        <f t="shared" si="42"/>
        <v/>
      </c>
      <c r="AE606" s="9"/>
      <c r="AO606" s="9" t="str">
        <f t="shared" si="43"/>
        <v/>
      </c>
    </row>
    <row r="607" spans="6:41" ht="16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11"/>
      <c r="T607" s="9"/>
      <c r="AA607" s="9" t="str">
        <f t="shared" si="41"/>
        <v/>
      </c>
      <c r="AB607" s="9" t="str">
        <f t="shared" si="42"/>
        <v/>
      </c>
      <c r="AE607" s="9"/>
      <c r="AO607" s="9" t="str">
        <f t="shared" si="43"/>
        <v/>
      </c>
    </row>
    <row r="608" spans="6:41" ht="16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11"/>
      <c r="T608" s="9"/>
      <c r="AA608" s="9" t="str">
        <f t="shared" si="41"/>
        <v/>
      </c>
      <c r="AB608" s="9" t="str">
        <f t="shared" si="42"/>
        <v/>
      </c>
      <c r="AE608" s="9"/>
      <c r="AO608" s="9" t="str">
        <f t="shared" si="43"/>
        <v/>
      </c>
    </row>
    <row r="609" spans="6:41" ht="16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11"/>
      <c r="T609" s="9"/>
      <c r="AA609" s="9" t="str">
        <f t="shared" si="41"/>
        <v/>
      </c>
      <c r="AB609" s="9" t="str">
        <f t="shared" si="42"/>
        <v/>
      </c>
      <c r="AE609" s="9"/>
      <c r="AO609" s="9" t="str">
        <f t="shared" si="43"/>
        <v/>
      </c>
    </row>
    <row r="610" spans="6:41" ht="16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11"/>
      <c r="T610" s="9"/>
      <c r="AA610" s="9" t="str">
        <f t="shared" si="41"/>
        <v/>
      </c>
      <c r="AB610" s="9" t="str">
        <f t="shared" si="42"/>
        <v/>
      </c>
      <c r="AE610" s="9"/>
      <c r="AO610" s="9" t="str">
        <f t="shared" si="43"/>
        <v/>
      </c>
    </row>
    <row r="611" spans="6:41" ht="16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11"/>
      <c r="T611" s="9"/>
      <c r="AA611" s="9" t="str">
        <f t="shared" si="41"/>
        <v/>
      </c>
      <c r="AB611" s="9" t="str">
        <f t="shared" si="42"/>
        <v/>
      </c>
      <c r="AE611" s="9"/>
      <c r="AO611" s="9" t="str">
        <f t="shared" si="43"/>
        <v/>
      </c>
    </row>
    <row r="612" spans="6:41" ht="16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11"/>
      <c r="T612" s="9"/>
      <c r="AA612" s="9" t="str">
        <f t="shared" si="41"/>
        <v/>
      </c>
      <c r="AB612" s="9" t="str">
        <f t="shared" si="42"/>
        <v/>
      </c>
      <c r="AE612" s="9"/>
      <c r="AO612" s="9" t="str">
        <f t="shared" si="43"/>
        <v/>
      </c>
    </row>
    <row r="613" spans="6:41" ht="16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11"/>
      <c r="T613" s="9"/>
      <c r="AA613" s="9" t="str">
        <f t="shared" si="41"/>
        <v/>
      </c>
      <c r="AB613" s="9" t="str">
        <f t="shared" si="42"/>
        <v/>
      </c>
      <c r="AE613" s="9"/>
      <c r="AO613" s="9" t="str">
        <f t="shared" si="43"/>
        <v/>
      </c>
    </row>
    <row r="614" spans="6:41" ht="16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11"/>
      <c r="T614" s="9"/>
      <c r="AA614" s="9" t="str">
        <f t="shared" si="41"/>
        <v/>
      </c>
      <c r="AB614" s="9" t="str">
        <f t="shared" si="42"/>
        <v/>
      </c>
      <c r="AE614" s="9"/>
      <c r="AO614" s="9" t="str">
        <f t="shared" si="43"/>
        <v/>
      </c>
    </row>
    <row r="615" spans="6:41" ht="16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11"/>
      <c r="T615" s="9"/>
      <c r="AA615" s="9" t="str">
        <f t="shared" si="41"/>
        <v/>
      </c>
      <c r="AB615" s="9" t="str">
        <f t="shared" si="42"/>
        <v/>
      </c>
      <c r="AE615" s="9"/>
      <c r="AO615" s="9" t="str">
        <f t="shared" si="43"/>
        <v/>
      </c>
    </row>
    <row r="616" spans="6:41" ht="16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11"/>
      <c r="T616" s="9"/>
      <c r="AA616" s="9" t="str">
        <f t="shared" si="41"/>
        <v/>
      </c>
      <c r="AB616" s="9" t="str">
        <f t="shared" si="42"/>
        <v/>
      </c>
      <c r="AE616" s="9"/>
      <c r="AO616" s="9" t="str">
        <f t="shared" si="43"/>
        <v/>
      </c>
    </row>
    <row r="617" spans="6:41" ht="16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11"/>
      <c r="T617" s="9"/>
      <c r="AA617" s="9" t="str">
        <f t="shared" si="41"/>
        <v/>
      </c>
      <c r="AB617" s="9" t="str">
        <f t="shared" si="42"/>
        <v/>
      </c>
      <c r="AE617" s="9"/>
      <c r="AO617" s="9" t="str">
        <f t="shared" si="43"/>
        <v/>
      </c>
    </row>
    <row r="618" spans="6:41" ht="16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11"/>
      <c r="T618" s="9"/>
      <c r="AA618" s="9" t="str">
        <f t="shared" si="41"/>
        <v/>
      </c>
      <c r="AB618" s="9" t="str">
        <f t="shared" si="42"/>
        <v/>
      </c>
      <c r="AE618" s="9"/>
      <c r="AO618" s="9" t="str">
        <f t="shared" si="43"/>
        <v/>
      </c>
    </row>
    <row r="619" spans="6:41" ht="16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11"/>
      <c r="T619" s="9"/>
      <c r="AA619" s="9" t="str">
        <f t="shared" si="41"/>
        <v/>
      </c>
      <c r="AB619" s="9" t="str">
        <f t="shared" si="42"/>
        <v/>
      </c>
      <c r="AE619" s="9"/>
      <c r="AO619" s="9" t="str">
        <f t="shared" si="43"/>
        <v/>
      </c>
    </row>
    <row r="620" spans="6:41" ht="16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11"/>
      <c r="T620" s="9"/>
      <c r="AA620" s="9" t="str">
        <f t="shared" ref="AA620:AA644" si="44">IF(ISBLANK(Z620),  "", _xlfn.CONCAT("haas/entity/sensor/", LOWER(C620), "/", E620, "/config"))</f>
        <v/>
      </c>
      <c r="AB620" s="9" t="str">
        <f t="shared" si="42"/>
        <v/>
      </c>
      <c r="AE620" s="9"/>
      <c r="AO620" s="9" t="str">
        <f t="shared" si="43"/>
        <v/>
      </c>
    </row>
    <row r="621" spans="6:41" ht="16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11"/>
      <c r="T621" s="9"/>
      <c r="AA621" s="9" t="str">
        <f t="shared" si="44"/>
        <v/>
      </c>
      <c r="AB621" s="9" t="str">
        <f t="shared" si="42"/>
        <v/>
      </c>
      <c r="AE621" s="9"/>
      <c r="AO621" s="9" t="str">
        <f t="shared" si="43"/>
        <v/>
      </c>
    </row>
    <row r="622" spans="6:41" ht="16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11"/>
      <c r="T622" s="9"/>
      <c r="AA622" s="9" t="str">
        <f t="shared" si="44"/>
        <v/>
      </c>
      <c r="AB622" s="9" t="str">
        <f t="shared" si="42"/>
        <v/>
      </c>
      <c r="AE622" s="9"/>
      <c r="AO622" s="9" t="str">
        <f t="shared" si="43"/>
        <v/>
      </c>
    </row>
    <row r="623" spans="6:41" ht="16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11"/>
      <c r="T623" s="9"/>
      <c r="AA623" s="9" t="str">
        <f t="shared" si="44"/>
        <v/>
      </c>
      <c r="AB623" s="9" t="str">
        <f t="shared" si="42"/>
        <v/>
      </c>
      <c r="AE623" s="9"/>
      <c r="AO623" s="9" t="str">
        <f t="shared" si="43"/>
        <v/>
      </c>
    </row>
    <row r="624" spans="6:41" ht="16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11"/>
      <c r="T624" s="9"/>
      <c r="AA624" s="9" t="str">
        <f t="shared" si="44"/>
        <v/>
      </c>
      <c r="AB624" s="9" t="str">
        <f t="shared" si="42"/>
        <v/>
      </c>
      <c r="AE624" s="9"/>
      <c r="AO624" s="9" t="str">
        <f t="shared" si="43"/>
        <v/>
      </c>
    </row>
    <row r="625" spans="6:41" ht="16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11"/>
      <c r="T625" s="9"/>
      <c r="AA625" s="9" t="str">
        <f t="shared" si="44"/>
        <v/>
      </c>
      <c r="AB625" s="9" t="str">
        <f t="shared" si="42"/>
        <v/>
      </c>
      <c r="AE625" s="9"/>
      <c r="AO625" s="9" t="str">
        <f t="shared" si="43"/>
        <v/>
      </c>
    </row>
    <row r="626" spans="6:41" ht="16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11"/>
      <c r="T626" s="9"/>
      <c r="AA626" s="9" t="str">
        <f t="shared" si="44"/>
        <v/>
      </c>
      <c r="AB626" s="9" t="str">
        <f t="shared" si="42"/>
        <v/>
      </c>
      <c r="AE626" s="9"/>
      <c r="AO626" s="9" t="str">
        <f t="shared" si="43"/>
        <v/>
      </c>
    </row>
    <row r="627" spans="6:41" ht="16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11"/>
      <c r="T627" s="9"/>
      <c r="AA627" s="9" t="str">
        <f t="shared" si="44"/>
        <v/>
      </c>
      <c r="AB627" s="9" t="str">
        <f t="shared" si="42"/>
        <v/>
      </c>
      <c r="AE627" s="9"/>
      <c r="AO627" s="9" t="str">
        <f t="shared" si="43"/>
        <v/>
      </c>
    </row>
    <row r="628" spans="6:41" ht="16" customHeight="1" x14ac:dyDescent="0.2">
      <c r="F628" s="9" t="str">
        <f>IF(ISBLANK(E628), "", Table2[[#This Row],[unique_id]])</f>
        <v/>
      </c>
      <c r="N628" s="9"/>
      <c r="O628" s="11"/>
      <c r="P628" s="11"/>
      <c r="Q628" s="11"/>
      <c r="R628" s="11"/>
      <c r="S628" s="11"/>
      <c r="T628" s="9"/>
      <c r="AA628" s="9" t="str">
        <f t="shared" si="44"/>
        <v/>
      </c>
      <c r="AB628" s="9" t="str">
        <f t="shared" si="42"/>
        <v/>
      </c>
      <c r="AE628" s="9"/>
      <c r="AO628" s="9" t="str">
        <f t="shared" si="43"/>
        <v/>
      </c>
    </row>
    <row r="629" spans="6:41" ht="16" customHeight="1" x14ac:dyDescent="0.2">
      <c r="F629" s="9" t="str">
        <f>IF(ISBLANK(E629), "", Table2[[#This Row],[unique_id]])</f>
        <v/>
      </c>
      <c r="N629" s="9"/>
      <c r="O629" s="11"/>
      <c r="P629" s="11"/>
      <c r="Q629" s="11"/>
      <c r="R629" s="11"/>
      <c r="S629" s="11"/>
      <c r="T629" s="9"/>
      <c r="AA629" s="9" t="str">
        <f t="shared" si="44"/>
        <v/>
      </c>
      <c r="AB629" s="9" t="str">
        <f t="shared" si="42"/>
        <v/>
      </c>
      <c r="AE629" s="9"/>
      <c r="AO629" s="9" t="str">
        <f t="shared" si="43"/>
        <v/>
      </c>
    </row>
    <row r="630" spans="6:41" ht="16" customHeight="1" x14ac:dyDescent="0.2">
      <c r="F630" s="9" t="str">
        <f>IF(ISBLANK(E630), "", Table2[[#This Row],[unique_id]])</f>
        <v/>
      </c>
      <c r="N630" s="9"/>
      <c r="O630" s="11"/>
      <c r="P630" s="11"/>
      <c r="Q630" s="11"/>
      <c r="R630" s="11"/>
      <c r="S630" s="11"/>
      <c r="T630" s="9"/>
      <c r="AA630" s="9" t="str">
        <f t="shared" si="44"/>
        <v/>
      </c>
      <c r="AB630" s="9" t="str">
        <f t="shared" si="42"/>
        <v/>
      </c>
      <c r="AE630" s="9"/>
      <c r="AO630" s="9" t="str">
        <f t="shared" si="43"/>
        <v/>
      </c>
    </row>
    <row r="631" spans="6:41" ht="16" customHeight="1" x14ac:dyDescent="0.2">
      <c r="F631" s="9" t="str">
        <f>IF(ISBLANK(E631), "", Table2[[#This Row],[unique_id]])</f>
        <v/>
      </c>
      <c r="N631" s="9"/>
      <c r="O631" s="11"/>
      <c r="P631" s="11"/>
      <c r="Q631" s="11"/>
      <c r="R631" s="11"/>
      <c r="S631" s="11"/>
      <c r="T631" s="9"/>
      <c r="AA631" s="9" t="str">
        <f t="shared" si="44"/>
        <v/>
      </c>
      <c r="AB631" s="9" t="str">
        <f t="shared" si="42"/>
        <v/>
      </c>
      <c r="AE631" s="9"/>
      <c r="AO631" s="9" t="str">
        <f t="shared" si="43"/>
        <v/>
      </c>
    </row>
    <row r="632" spans="6:41" ht="16" customHeight="1" x14ac:dyDescent="0.2">
      <c r="F632" s="9" t="str">
        <f>IF(ISBLANK(E632), "", Table2[[#This Row],[unique_id]])</f>
        <v/>
      </c>
      <c r="N632" s="9"/>
      <c r="O632" s="11"/>
      <c r="P632" s="11"/>
      <c r="Q632" s="11"/>
      <c r="R632" s="11"/>
      <c r="S632" s="11"/>
      <c r="T632" s="9"/>
      <c r="AA632" s="9" t="str">
        <f t="shared" si="44"/>
        <v/>
      </c>
      <c r="AB632" s="9" t="str">
        <f t="shared" si="42"/>
        <v/>
      </c>
      <c r="AE632" s="9"/>
      <c r="AO632" s="9" t="str">
        <f t="shared" si="43"/>
        <v/>
      </c>
    </row>
    <row r="633" spans="6:41" ht="16" customHeight="1" x14ac:dyDescent="0.2">
      <c r="F633" s="9" t="str">
        <f>IF(ISBLANK(E633), "", Table2[[#This Row],[unique_id]])</f>
        <v/>
      </c>
      <c r="N633" s="9"/>
      <c r="O633" s="11"/>
      <c r="P633" s="11"/>
      <c r="Q633" s="11"/>
      <c r="R633" s="11"/>
      <c r="S633" s="11"/>
      <c r="T633" s="9"/>
      <c r="AA633" s="9" t="str">
        <f t="shared" si="44"/>
        <v/>
      </c>
      <c r="AB633" s="9" t="str">
        <f t="shared" si="42"/>
        <v/>
      </c>
      <c r="AE633" s="9"/>
      <c r="AO633" s="9" t="str">
        <f t="shared" si="43"/>
        <v/>
      </c>
    </row>
    <row r="634" spans="6:41" ht="16" customHeight="1" x14ac:dyDescent="0.2">
      <c r="F634" s="9" t="str">
        <f>IF(ISBLANK(E634), "", Table2[[#This Row],[unique_id]])</f>
        <v/>
      </c>
      <c r="N634" s="9"/>
      <c r="O634" s="11"/>
      <c r="P634" s="11"/>
      <c r="Q634" s="11"/>
      <c r="R634" s="11"/>
      <c r="S634" s="11"/>
      <c r="T634" s="9"/>
      <c r="AA634" s="9" t="str">
        <f t="shared" si="44"/>
        <v/>
      </c>
      <c r="AB634" s="9" t="str">
        <f t="shared" si="42"/>
        <v/>
      </c>
      <c r="AE634" s="9"/>
      <c r="AO634" s="9" t="str">
        <f t="shared" si="43"/>
        <v/>
      </c>
    </row>
    <row r="635" spans="6:41" ht="16" customHeight="1" x14ac:dyDescent="0.2">
      <c r="F635" s="9" t="str">
        <f>IF(ISBLANK(E635), "", Table2[[#This Row],[unique_id]])</f>
        <v/>
      </c>
      <c r="N635" s="9"/>
      <c r="O635" s="11"/>
      <c r="P635" s="11"/>
      <c r="Q635" s="11"/>
      <c r="R635" s="11"/>
      <c r="S635" s="11"/>
      <c r="T635" s="9"/>
      <c r="AA635" s="9" t="str">
        <f t="shared" si="44"/>
        <v/>
      </c>
      <c r="AB635" s="9" t="str">
        <f t="shared" si="42"/>
        <v/>
      </c>
      <c r="AE635" s="9"/>
      <c r="AO635" s="9" t="str">
        <f t="shared" si="43"/>
        <v/>
      </c>
    </row>
    <row r="636" spans="6:41" ht="16" customHeight="1" x14ac:dyDescent="0.2">
      <c r="F636" s="9" t="str">
        <f>IF(ISBLANK(E636), "", Table2[[#This Row],[unique_id]])</f>
        <v/>
      </c>
      <c r="N636" s="9"/>
      <c r="O636" s="11"/>
      <c r="P636" s="11"/>
      <c r="Q636" s="11"/>
      <c r="R636" s="11"/>
      <c r="S636" s="11"/>
      <c r="T636" s="9"/>
      <c r="AA636" s="9" t="str">
        <f t="shared" si="44"/>
        <v/>
      </c>
      <c r="AB636" s="9" t="str">
        <f t="shared" si="42"/>
        <v/>
      </c>
      <c r="AE636" s="9"/>
      <c r="AO636" s="9" t="str">
        <f t="shared" si="43"/>
        <v/>
      </c>
    </row>
    <row r="637" spans="6:41" ht="16" customHeight="1" x14ac:dyDescent="0.2">
      <c r="F637" s="9" t="str">
        <f>IF(ISBLANK(E637), "", Table2[[#This Row],[unique_id]])</f>
        <v/>
      </c>
      <c r="N637" s="9"/>
      <c r="O637" s="11"/>
      <c r="P637" s="11"/>
      <c r="Q637" s="11"/>
      <c r="R637" s="11"/>
      <c r="S637" s="11"/>
      <c r="T637" s="9"/>
      <c r="AA637" s="9" t="str">
        <f t="shared" si="44"/>
        <v/>
      </c>
      <c r="AB637" s="9" t="str">
        <f t="shared" si="42"/>
        <v/>
      </c>
      <c r="AE637" s="9"/>
      <c r="AO637" s="9" t="str">
        <f t="shared" si="43"/>
        <v/>
      </c>
    </row>
    <row r="638" spans="6:41" ht="16" customHeight="1" x14ac:dyDescent="0.2">
      <c r="F638" s="9" t="str">
        <f>IF(ISBLANK(E638), "", Table2[[#This Row],[unique_id]])</f>
        <v/>
      </c>
      <c r="N638" s="9"/>
      <c r="O638" s="11"/>
      <c r="P638" s="11"/>
      <c r="Q638" s="11"/>
      <c r="R638" s="11"/>
      <c r="S638" s="11"/>
      <c r="T638" s="9"/>
      <c r="AA638" s="9" t="str">
        <f t="shared" si="44"/>
        <v/>
      </c>
      <c r="AB638" s="9" t="str">
        <f t="shared" si="42"/>
        <v/>
      </c>
      <c r="AE638" s="9"/>
      <c r="AO638" s="9" t="str">
        <f t="shared" si="43"/>
        <v/>
      </c>
    </row>
    <row r="639" spans="6:41" ht="16" customHeight="1" x14ac:dyDescent="0.2">
      <c r="F639" s="9" t="str">
        <f>IF(ISBLANK(E639), "", Table2[[#This Row],[unique_id]])</f>
        <v/>
      </c>
      <c r="N639" s="9"/>
      <c r="O639" s="11"/>
      <c r="P639" s="11"/>
      <c r="Q639" s="11"/>
      <c r="R639" s="11"/>
      <c r="S639" s="11"/>
      <c r="T639" s="9"/>
      <c r="AA639" s="9" t="str">
        <f t="shared" si="44"/>
        <v/>
      </c>
      <c r="AB639" s="9" t="str">
        <f t="shared" si="42"/>
        <v/>
      </c>
      <c r="AE639" s="9"/>
      <c r="AO639" s="9" t="str">
        <f t="shared" si="43"/>
        <v/>
      </c>
    </row>
    <row r="640" spans="6:41" ht="16" customHeight="1" x14ac:dyDescent="0.2">
      <c r="F640" s="9" t="str">
        <f>IF(ISBLANK(E640), "", Table2[[#This Row],[unique_id]])</f>
        <v/>
      </c>
      <c r="N640" s="9"/>
      <c r="O640" s="11"/>
      <c r="P640" s="11"/>
      <c r="Q640" s="11"/>
      <c r="R640" s="11"/>
      <c r="S640" s="11"/>
      <c r="T640" s="9"/>
      <c r="AA640" s="9" t="str">
        <f t="shared" si="44"/>
        <v/>
      </c>
      <c r="AB640" s="9" t="str">
        <f t="shared" si="42"/>
        <v/>
      </c>
      <c r="AE640" s="9"/>
      <c r="AO640" s="9" t="str">
        <f t="shared" si="43"/>
        <v/>
      </c>
    </row>
    <row r="641" spans="6:41" ht="16" customHeight="1" x14ac:dyDescent="0.2">
      <c r="F641" s="9" t="str">
        <f>IF(ISBLANK(E641), "", Table2[[#This Row],[unique_id]])</f>
        <v/>
      </c>
      <c r="N641" s="9"/>
      <c r="O641" s="11"/>
      <c r="P641" s="11"/>
      <c r="Q641" s="11"/>
      <c r="R641" s="11"/>
      <c r="S641" s="11"/>
      <c r="T641" s="9"/>
      <c r="AA641" s="9" t="str">
        <f t="shared" si="44"/>
        <v/>
      </c>
      <c r="AB641" s="9" t="str">
        <f t="shared" si="42"/>
        <v/>
      </c>
      <c r="AE641" s="9"/>
      <c r="AO641" s="9" t="str">
        <f t="shared" si="43"/>
        <v/>
      </c>
    </row>
    <row r="642" spans="6:41" ht="16" customHeight="1" x14ac:dyDescent="0.2">
      <c r="F642" s="9" t="str">
        <f>IF(ISBLANK(E642), "", Table2[[#This Row],[unique_id]])</f>
        <v/>
      </c>
      <c r="N642" s="9"/>
      <c r="O642" s="11"/>
      <c r="P642" s="11"/>
      <c r="Q642" s="11"/>
      <c r="R642" s="11"/>
      <c r="S642" s="11"/>
      <c r="T642" s="9"/>
      <c r="AA642" s="9" t="str">
        <f t="shared" si="44"/>
        <v/>
      </c>
      <c r="AB642" s="9" t="str">
        <f t="shared" si="42"/>
        <v/>
      </c>
      <c r="AE642" s="9"/>
      <c r="AO642" s="9" t="str">
        <f t="shared" si="43"/>
        <v/>
      </c>
    </row>
    <row r="643" spans="6:41" ht="16" customHeight="1" x14ac:dyDescent="0.2">
      <c r="F643" s="9" t="str">
        <f>IF(ISBLANK(E643), "", Table2[[#This Row],[unique_id]])</f>
        <v/>
      </c>
      <c r="N643" s="9"/>
      <c r="O643" s="11"/>
      <c r="P643" s="11"/>
      <c r="Q643" s="11"/>
      <c r="R643" s="11"/>
      <c r="S643" s="11"/>
      <c r="T643" s="9"/>
      <c r="AA643" s="9" t="str">
        <f t="shared" si="44"/>
        <v/>
      </c>
      <c r="AB643" s="9" t="str">
        <f t="shared" si="42"/>
        <v/>
      </c>
      <c r="AE643" s="9"/>
      <c r="AO643" s="9" t="str">
        <f t="shared" si="43"/>
        <v/>
      </c>
    </row>
    <row r="644" spans="6:41" ht="16" customHeight="1" x14ac:dyDescent="0.2">
      <c r="F644" s="9" t="str">
        <f>IF(ISBLANK(E644), "", Table2[[#This Row],[unique_id]])</f>
        <v/>
      </c>
      <c r="N644" s="9"/>
      <c r="O644" s="11"/>
      <c r="P644" s="11"/>
      <c r="Q644" s="11"/>
      <c r="R644" s="11"/>
      <c r="S644" s="11"/>
      <c r="T644" s="9"/>
      <c r="AA644" s="9" t="str">
        <f t="shared" si="44"/>
        <v/>
      </c>
      <c r="AB644" s="9" t="str">
        <f t="shared" si="42"/>
        <v/>
      </c>
      <c r="AE644" s="9"/>
      <c r="AO644" s="9" t="str">
        <f t="shared" si="43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79" r:id="rId16" xr:uid="{6ECFAFAA-1F35-084B-BA26-702320AD43B3}"/>
    <hyperlink ref="AE277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17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2022-08-24T05:58:27Z</dcterms:modified>
</cp:coreProperties>
</file>