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1CD372C-1D51-164C-9C64-9584DCA37197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9" i="1" l="1"/>
  <c r="AA59" i="1"/>
  <c r="Z59" i="1"/>
  <c r="F59" i="1"/>
  <c r="AN105" i="1"/>
  <c r="AD105" i="1"/>
  <c r="AA105" i="1"/>
  <c r="Z105" i="1"/>
  <c r="F105" i="1"/>
  <c r="AN255" i="1"/>
  <c r="AA255" i="1"/>
  <c r="F255" i="1"/>
  <c r="AN254" i="1"/>
  <c r="AA254" i="1"/>
  <c r="Z254" i="1"/>
  <c r="F254" i="1"/>
  <c r="AE111" i="1"/>
  <c r="AD111" i="1"/>
  <c r="AE110" i="1"/>
  <c r="AD110" i="1"/>
  <c r="AE109" i="1"/>
  <c r="AD109" i="1"/>
  <c r="AE108" i="1"/>
  <c r="AD108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E133" i="1"/>
  <c r="AE134" i="1"/>
  <c r="AE135" i="1"/>
  <c r="AE132" i="1"/>
  <c r="AD133" i="1"/>
  <c r="AD134" i="1"/>
  <c r="AD135" i="1"/>
  <c r="AD132" i="1"/>
  <c r="AD104" i="1"/>
  <c r="F302" i="1"/>
  <c r="Z302" i="1"/>
  <c r="AA302" i="1"/>
  <c r="AN302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9" i="1"/>
  <c r="AA168" i="1"/>
  <c r="AA167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6" i="1"/>
  <c r="AA195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3" i="1"/>
  <c r="AA225" i="1"/>
  <c r="AA228" i="1"/>
  <c r="AA227" i="1"/>
  <c r="AA226" i="1"/>
  <c r="AA231" i="1"/>
  <c r="AA230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F260" i="1"/>
  <c r="Z260" i="1"/>
  <c r="AN260" i="1"/>
  <c r="F57" i="1"/>
  <c r="Z57" i="1"/>
  <c r="AN57" i="1"/>
  <c r="F58" i="1"/>
  <c r="Z58" i="1"/>
  <c r="AN58" i="1"/>
  <c r="F104" i="1"/>
  <c r="F106" i="1"/>
  <c r="Z104" i="1"/>
  <c r="AN104" i="1"/>
  <c r="Z106" i="1"/>
  <c r="AN106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98" i="1"/>
  <c r="Z198" i="1"/>
  <c r="AN198" i="1"/>
  <c r="F170" i="1"/>
  <c r="Z170" i="1"/>
  <c r="AN170" i="1"/>
  <c r="F89" i="1"/>
  <c r="Z89" i="1"/>
  <c r="AN89" i="1"/>
  <c r="AN277" i="1"/>
  <c r="AN300" i="1"/>
  <c r="F297" i="1"/>
  <c r="Z297" i="1"/>
  <c r="AN297" i="1"/>
  <c r="F298" i="1"/>
  <c r="Z298" i="1"/>
  <c r="AN298" i="1"/>
  <c r="AN232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291" i="1"/>
  <c r="AN292" i="1"/>
  <c r="AN293" i="1"/>
  <c r="AN294" i="1"/>
  <c r="AN296" i="1"/>
  <c r="AN101" i="1"/>
  <c r="AN299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9" i="1"/>
  <c r="AN168" i="1"/>
  <c r="AN167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7" i="1"/>
  <c r="AN196" i="1"/>
  <c r="AN195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4" i="1"/>
  <c r="AN223" i="1"/>
  <c r="AN228" i="1"/>
  <c r="AN227" i="1"/>
  <c r="AN226" i="1"/>
  <c r="AN231" i="1"/>
  <c r="AN230" i="1"/>
  <c r="AN229" i="1"/>
  <c r="AN233" i="1"/>
  <c r="AN234" i="1"/>
  <c r="AN235" i="1"/>
  <c r="AN236" i="1"/>
  <c r="AN237" i="1"/>
  <c r="AN271" i="1"/>
  <c r="AN273" i="1"/>
  <c r="AN274" i="1"/>
  <c r="AN278" i="1"/>
  <c r="AN266" i="1"/>
  <c r="AN267" i="1"/>
  <c r="AN269" i="1"/>
  <c r="AN94" i="1"/>
  <c r="AN270" i="1"/>
  <c r="AN276" i="1"/>
  <c r="AN295" i="1"/>
  <c r="AN301" i="1"/>
  <c r="AN279" i="1"/>
  <c r="AN282" i="1"/>
  <c r="AN96" i="1"/>
  <c r="AN253" i="1"/>
  <c r="AN256" i="1"/>
  <c r="AN257" i="1"/>
  <c r="AN258" i="1"/>
  <c r="AN259" i="1"/>
  <c r="AN261" i="1"/>
  <c r="AN262" i="1"/>
  <c r="AN263" i="1"/>
  <c r="AN264" i="1"/>
  <c r="AN265" i="1"/>
  <c r="AN97" i="1"/>
  <c r="AN98" i="1"/>
  <c r="AN268" i="1"/>
  <c r="AN100" i="1"/>
  <c r="AN102" i="1"/>
  <c r="AN103" i="1"/>
  <c r="AN272" i="1"/>
  <c r="AN239" i="1"/>
  <c r="AN248" i="1"/>
  <c r="AN275" i="1"/>
  <c r="AN249" i="1"/>
  <c r="AN242" i="1"/>
  <c r="AN243" i="1"/>
  <c r="AN244" i="1"/>
  <c r="AN280" i="1"/>
  <c r="AN281" i="1"/>
  <c r="AN245" i="1"/>
  <c r="AN283" i="1"/>
  <c r="AN284" i="1"/>
  <c r="AN285" i="1"/>
  <c r="AN286" i="1"/>
  <c r="AN287" i="1"/>
  <c r="AN288" i="1"/>
  <c r="AN289" i="1"/>
  <c r="AN290" i="1"/>
  <c r="AN246" i="1"/>
  <c r="AN247" i="1"/>
  <c r="AN153" i="1"/>
  <c r="AN238" i="1"/>
  <c r="AN92" i="1"/>
  <c r="AN240" i="1"/>
  <c r="AN241" i="1"/>
  <c r="AN251" i="1"/>
  <c r="AN252" i="1"/>
  <c r="AN250" i="1"/>
  <c r="AN99" i="1"/>
  <c r="AN225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E9" i="1"/>
  <c r="AE15" i="1"/>
  <c r="AE7" i="1"/>
  <c r="F101" i="1"/>
  <c r="Z101" i="1"/>
  <c r="Z111" i="1"/>
  <c r="F111" i="1"/>
  <c r="Z110" i="1"/>
  <c r="F110" i="1"/>
  <c r="F291" i="1"/>
  <c r="Z291" i="1"/>
  <c r="F292" i="1"/>
  <c r="Z292" i="1"/>
  <c r="F293" i="1"/>
  <c r="Z293" i="1"/>
  <c r="F294" i="1"/>
  <c r="Z294" i="1"/>
  <c r="AE277" i="1"/>
  <c r="AE278" i="1"/>
  <c r="AE267" i="1"/>
  <c r="AE269" i="1"/>
  <c r="AE270" i="1"/>
  <c r="AE276" i="1"/>
  <c r="AE26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94" i="1"/>
  <c r="F92" i="1"/>
  <c r="F248" i="1"/>
  <c r="F249" i="1"/>
  <c r="F238" i="1"/>
  <c r="F250" i="1"/>
  <c r="F251" i="1"/>
  <c r="F252" i="1"/>
  <c r="F253" i="1"/>
  <c r="F256" i="1"/>
  <c r="F257" i="1"/>
  <c r="F258" i="1"/>
  <c r="F259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Z295" i="1"/>
  <c r="AI249" i="1"/>
  <c r="AE249" i="1" s="1"/>
  <c r="AI248" i="1"/>
  <c r="AE248" i="1" s="1"/>
  <c r="AI246" i="1"/>
  <c r="AE246" i="1" s="1"/>
  <c r="AI245" i="1"/>
  <c r="AE245" i="1" s="1"/>
  <c r="AI244" i="1"/>
  <c r="AE244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74" i="1"/>
  <c r="AE274" i="1" s="1"/>
  <c r="AI273" i="1"/>
  <c r="AE273" i="1" s="1"/>
  <c r="AI271" i="1"/>
  <c r="AE271" i="1" s="1"/>
  <c r="Z217" i="1"/>
  <c r="Z218" i="1"/>
  <c r="Z220" i="1"/>
  <c r="Z221" i="1"/>
  <c r="AI99" i="1"/>
  <c r="AE99" i="1" s="1"/>
  <c r="Z193" i="1"/>
  <c r="AI250" i="1"/>
  <c r="AE250" i="1" s="1"/>
  <c r="AI252" i="1"/>
  <c r="AE252" i="1" s="1"/>
  <c r="AI251" i="1"/>
  <c r="AE251" i="1" s="1"/>
  <c r="AI241" i="1"/>
  <c r="AE241" i="1" s="1"/>
  <c r="AI240" i="1"/>
  <c r="AE240" i="1" s="1"/>
  <c r="AI92" i="1"/>
  <c r="AE92" i="1" s="1"/>
  <c r="AI238" i="1"/>
  <c r="AE238" i="1" s="1"/>
  <c r="AI153" i="1"/>
  <c r="AE153" i="1" s="1"/>
  <c r="AI247" i="1"/>
  <c r="AE247" i="1" s="1"/>
  <c r="AI239" i="1"/>
  <c r="AE239" i="1" s="1"/>
  <c r="Z194" i="1"/>
  <c r="Z191" i="1"/>
  <c r="Z192" i="1"/>
  <c r="Z94" i="1"/>
  <c r="Z173" i="1"/>
  <c r="Z172" i="1"/>
  <c r="Z171" i="1"/>
  <c r="Z201" i="1"/>
  <c r="Z200" i="1"/>
  <c r="Z199" i="1"/>
  <c r="Z283" i="1"/>
  <c r="Z280" i="1"/>
  <c r="Z271" i="1"/>
  <c r="Z304" i="1"/>
  <c r="Z303" i="1"/>
  <c r="Z301" i="1"/>
  <c r="Z300" i="1"/>
  <c r="Z299" i="1"/>
  <c r="Z296" i="1"/>
  <c r="Z202" i="1"/>
  <c r="Z196" i="1"/>
  <c r="Z169" i="1"/>
  <c r="Z168" i="1"/>
  <c r="Z175" i="1"/>
  <c r="Z203" i="1"/>
  <c r="Z204" i="1"/>
  <c r="Z205" i="1"/>
  <c r="Z306" i="1"/>
  <c r="Z308" i="1"/>
  <c r="Z309" i="1"/>
  <c r="Z310" i="1"/>
  <c r="Z307" i="1"/>
  <c r="Z305" i="1"/>
  <c r="Z176" i="1"/>
  <c r="Z177" i="1"/>
  <c r="Z241" i="1"/>
  <c r="Z240" i="1"/>
  <c r="Z239" i="1"/>
  <c r="Z131" i="1"/>
  <c r="Z91" i="1"/>
  <c r="Z90" i="1"/>
  <c r="Z109" i="1"/>
  <c r="Z114" i="1"/>
  <c r="Z113" i="1"/>
  <c r="Z108" i="1"/>
  <c r="Z163" i="1"/>
  <c r="Z164" i="1"/>
  <c r="Z165" i="1"/>
  <c r="Z166" i="1"/>
  <c r="Z311" i="1"/>
  <c r="Z312" i="1"/>
  <c r="Z313" i="1"/>
  <c r="Z314" i="1"/>
  <c r="Z315" i="1"/>
  <c r="Z316" i="1"/>
  <c r="Z236" i="1"/>
  <c r="Z235" i="1"/>
  <c r="Z234" i="1"/>
  <c r="Z233" i="1"/>
  <c r="Z343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2" i="1"/>
  <c r="Z333" i="1"/>
  <c r="Z334" i="1"/>
  <c r="Z335" i="1"/>
  <c r="Z336" i="1"/>
  <c r="Z337" i="1"/>
  <c r="Z338" i="1"/>
  <c r="Z339" i="1"/>
  <c r="Z340" i="1"/>
  <c r="Z341" i="1"/>
  <c r="Z342" i="1"/>
  <c r="Z331" i="1"/>
  <c r="Z159" i="1"/>
  <c r="Z160" i="1"/>
  <c r="Z161" i="1"/>
  <c r="Z162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290" i="1"/>
  <c r="Z289" i="1"/>
  <c r="Z288" i="1"/>
  <c r="Z287" i="1"/>
  <c r="Z286" i="1"/>
  <c r="Z285" i="1"/>
  <c r="Z282" i="1"/>
  <c r="Z279" i="1"/>
  <c r="Z278" i="1"/>
  <c r="Z277" i="1"/>
  <c r="Z276" i="1"/>
  <c r="Z274" i="1"/>
  <c r="Z273" i="1"/>
  <c r="Z270" i="1"/>
  <c r="Z269" i="1"/>
  <c r="Z267" i="1"/>
  <c r="Z266" i="1"/>
  <c r="Z265" i="1"/>
  <c r="Z263" i="1"/>
  <c r="Z262" i="1"/>
  <c r="Z261" i="1"/>
  <c r="Z259" i="1"/>
  <c r="Z258" i="1"/>
  <c r="Z257" i="1"/>
  <c r="Z256" i="1"/>
  <c r="Z232" i="1"/>
  <c r="Z230" i="1"/>
  <c r="Z231" i="1"/>
  <c r="Z229" i="1"/>
  <c r="Z227" i="1"/>
  <c r="Z228" i="1"/>
  <c r="Z226" i="1"/>
  <c r="Z224" i="1"/>
  <c r="Z225" i="1"/>
  <c r="Z223" i="1"/>
  <c r="Z219" i="1"/>
  <c r="Z216" i="1"/>
  <c r="Z215" i="1"/>
  <c r="Z214" i="1"/>
  <c r="Z213" i="1"/>
  <c r="Z212" i="1"/>
  <c r="Z211" i="1"/>
  <c r="Z210" i="1"/>
  <c r="Z209" i="1"/>
  <c r="Z208" i="1"/>
  <c r="Z207" i="1"/>
  <c r="Z206" i="1"/>
  <c r="Z195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4" i="1"/>
  <c r="Z167" i="1"/>
  <c r="Z252" i="1"/>
  <c r="Z251" i="1"/>
  <c r="Z250" i="1"/>
  <c r="Z238" i="1"/>
  <c r="Z249" i="1"/>
  <c r="Z248" i="1"/>
  <c r="Z92" i="1"/>
  <c r="Z153" i="1"/>
  <c r="Z247" i="1"/>
  <c r="Z246" i="1"/>
  <c r="Z245" i="1"/>
  <c r="Z244" i="1"/>
  <c r="Z243" i="1"/>
  <c r="Z242" i="1"/>
  <c r="Z158" i="1"/>
  <c r="Z157" i="1"/>
  <c r="Z156" i="1"/>
  <c r="Z155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2" i="1"/>
  <c r="Z107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2" i="1" l="1"/>
  <c r="AE242" i="1" s="1"/>
  <c r="AI243" i="1"/>
  <c r="AE243" i="1" s="1"/>
</calcChain>
</file>

<file path=xl/sharedStrings.xml><?xml version="1.0" encoding="utf-8"?>
<sst xmlns="http://schemas.openxmlformats.org/spreadsheetml/2006/main" count="4115" uniqueCount="919">
  <si>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</si>
  <si>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</si>
  <si>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</si>
  <si>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</si>
  <si>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</si>
  <si>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</si>
  <si>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</si>
  <si>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</si>
  <si>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</si>
  <si>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</si>
  <si>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</si>
  <si>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</si>
  <si>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</si>
  <si>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</si>
  <si>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</si>
  <si>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</si>
  <si>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</si>
  <si>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</si>
  <si>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</si>
  <si>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</si>
  <si>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</si>
  <si>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</si>
  <si>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</si>
  <si>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</si>
  <si>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</si>
  <si>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</si>
  <si>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</si>
  <si>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</si>
  <si>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</si>
  <si>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</si>
  <si>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</si>
  <si>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</si>
  <si>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</si>
  <si>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</si>
  <si>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</si>
  <si>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</si>
  <si>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</si>
  <si>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</si>
  <si>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</si>
  <si>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</si>
  <si>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</si>
  <si>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</si>
  <si>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</si>
  <si>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</si>
  <si>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</si>
  <si>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</si>
  <si>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</si>
  <si>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</si>
  <si>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</si>
  <si>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</si>
  <si>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</si>
  <si>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</si>
  <si>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</si>
  <si>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</si>
  <si>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</si>
  <si>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</si>
  <si>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</si>
  <si>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</si>
  <si>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</si>
  <si>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</si>
  <si>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</si>
  <si>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</si>
  <si>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</si>
  <si>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</si>
  <si>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</si>
  <si>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</si>
  <si>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</si>
  <si>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</si>
  <si>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</si>
  <si>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</si>
  <si>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</si>
  <si>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</si>
  <si>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</si>
  <si>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</si>
  <si>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</si>
  <si>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</si>
  <si>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</si>
  <si>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</si>
  <si>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</si>
  <si>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</si>
  <si>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</si>
  <si>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</si>
  <si>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</si>
  <si>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</si>
  <si>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</si>
  <si>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</si>
  <si>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</si>
  <si>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</si>
  <si>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</si>
  <si>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</si>
  <si>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</si>
  <si>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</si>
  <si>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</si>
  <si>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</si>
  <si>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</si>
  <si>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</si>
  <si>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</si>
  <si>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</si>
  <si>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</si>
  <si>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</si>
  <si>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</si>
  <si>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</si>
  <si>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</si>
  <si>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</si>
  <si>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</si>
  <si>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</si>
  <si>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</si>
  <si>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</si>
  <si>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</si>
  <si>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</si>
  <si>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</si>
  <si>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</si>
  <si>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</si>
  <si>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</si>
  <si>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</si>
  <si>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</si>
  <si>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</si>
  <si>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</si>
  <si>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</si>
  <si>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</si>
  <si>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</si>
  <si>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</si>
  <si>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</si>
  <si>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</si>
  <si>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</si>
  <si>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</si>
  <si>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</si>
  <si>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</si>
  <si>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</si>
  <si>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</si>
  <si>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</si>
  <si>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</si>
  <si>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</si>
  <si>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</si>
  <si>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</si>
  <si>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</si>
  <si>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</si>
  <si>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</si>
  <si>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</si>
  <si>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</si>
  <si>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</si>
  <si>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</si>
  <si>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</si>
  <si>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</si>
  <si>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</si>
  <si>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</si>
  <si>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</si>
  <si>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</si>
  <si>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</si>
  <si>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</si>
  <si>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</si>
  <si>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</si>
  <si>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</si>
  <si>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</si>
  <si>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</si>
  <si>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</si>
  <si>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</si>
  <si>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</si>
  <si>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</si>
  <si>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</si>
  <si>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</si>
  <si>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</si>
  <si>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</si>
  <si>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</si>
  <si>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</si>
  <si>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</si>
  <si>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</si>
  <si>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</si>
  <si>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</si>
  <si>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</si>
  <si>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</si>
  <si>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</si>
  <si>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</si>
  <si>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</si>
  <si>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</si>
  <si>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</si>
  <si>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</si>
  <si>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</si>
  <si>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</si>
  <si>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</si>
  <si>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</si>
  <si>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</si>
  <si>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</si>
  <si>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</si>
  <si>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</si>
  <si>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</si>
  <si>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</si>
  <si>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</si>
  <si>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</si>
  <si>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</si>
  <si>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</si>
  <si>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</si>
  <si>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</si>
  <si>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</si>
  <si>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</si>
  <si>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</si>
  <si>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</si>
  <si>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</si>
  <si>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</si>
  <si>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</si>
  <si>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</si>
  <si>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</si>
  <si>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</si>
  <si>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</si>
  <si>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</si>
  <si>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</si>
  <si>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</si>
  <si>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</si>
  <si>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</si>
  <si>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</si>
  <si>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</si>
  <si>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</si>
  <si>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</si>
  <si>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</si>
  <si>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</si>
  <si>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</si>
  <si>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</si>
  <si>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</si>
  <si>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</si>
  <si>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</si>
  <si>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</si>
  <si>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</si>
  <si>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</si>
  <si>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</si>
  <si>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</si>
  <si>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</si>
  <si>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</si>
  <si>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</si>
  <si>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</si>
  <si>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</si>
  <si>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</si>
  <si>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</si>
  <si>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</si>
  <si>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</si>
  <si>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</si>
  <si>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</si>
  <si>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</si>
  <si>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</si>
  <si>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</si>
  <si>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</si>
  <si>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</si>
  <si>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</si>
  <si>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</si>
  <si>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</si>
  <si>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</si>
  <si>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</si>
  <si>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</si>
  <si>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</si>
  <si>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</si>
  <si>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</si>
  <si>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</si>
  <si>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</si>
  <si>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</si>
  <si>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</si>
  <si>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</si>
  <si>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</si>
  <si>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</si>
  <si>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</si>
  <si>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</si>
  <si>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</si>
  <si>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</si>
  <si>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</si>
  <si>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</si>
  <si>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</si>
  <si>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</si>
  <si>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</si>
  <si>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</si>
  <si>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</si>
  <si>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</si>
  <si>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</si>
  <si>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</si>
  <si>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</si>
  <si>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</si>
  <si>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</si>
  <si>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</si>
  <si>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</si>
  <si>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</si>
  <si>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</si>
  <si>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</si>
  <si>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</si>
  <si>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</si>
  <si>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</si>
  <si>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</si>
  <si>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</si>
  <si>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</si>
  <si>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</si>
  <si>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</si>
  <si>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</si>
  <si>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</si>
  <si>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</si>
  <si>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</si>
  <si>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</si>
  <si>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</si>
  <si>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</si>
  <si>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</si>
  <si>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</si>
  <si>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</si>
  <si>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</si>
  <si>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</si>
  <si>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</si>
  <si>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</si>
  <si>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</si>
  <si>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</si>
  <si>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</si>
  <si>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</si>
  <si>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</si>
  <si>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</si>
  <si>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</si>
  <si>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</si>
  <si>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</si>
  <si>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</si>
  <si>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</si>
  <si>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</si>
  <si>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</si>
  <si>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</si>
  <si>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</si>
  <si>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</si>
  <si>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</si>
  <si>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</si>
  <si>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</si>
  <si>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</si>
  <si>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</si>
  <si>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</si>
  <si>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</si>
  <si>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</si>
  <si>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</si>
  <si>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</si>
  <si>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</si>
  <si>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</si>
  <si>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</si>
  <si>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</si>
  <si>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</si>
  <si>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</si>
  <si>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</si>
  <si>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</si>
  <si>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</si>
  <si>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</si>
  <si>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</si>
  <si>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</si>
  <si>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</si>
  <si>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</si>
  <si>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</si>
  <si>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</si>
  <si>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</si>
  <si>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</si>
  <si>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</si>
  <si>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</si>
  <si>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</si>
  <si>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</si>
  <si>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</si>
  <si>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</si>
  <si>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</si>
  <si>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</si>
  <si>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</si>
  <si>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</si>
  <si>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</si>
  <si>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</si>
  <si>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</si>
  <si>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</si>
  <si>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</si>
  <si>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</si>
  <si>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</si>
  <si>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</si>
  <si>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</si>
  <si>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</si>
  <si>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</si>
  <si>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</si>
  <si>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</si>
  <si>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</si>
  <si>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</si>
  <si>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</si>
  <si>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</si>
  <si>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</si>
  <si>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</si>
  <si>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</si>
  <si>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</si>
  <si>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</si>
  <si>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</si>
  <si>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</si>
  <si>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</si>
  <si>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</si>
  <si>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</si>
  <si>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</si>
  <si>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</si>
  <si>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</si>
  <si>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</si>
  <si>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</si>
  <si>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</si>
  <si>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</si>
  <si>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</si>
  <si>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</si>
  <si>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</si>
  <si>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</si>
  <si>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</si>
  <si>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</si>
  <si>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</si>
  <si>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</si>
  <si>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</si>
  <si>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</si>
  <si>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</si>
  <si>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</si>
  <si>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</si>
  <si>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</si>
  <si>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</si>
  <si>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</si>
  <si>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</si>
  <si>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</si>
  <si>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</si>
  <si>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</si>
  <si>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</si>
  <si>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</si>
  <si>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</si>
  <si>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</si>
  <si>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</si>
  <si>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</si>
  <si>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</si>
  <si>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</si>
  <si>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</si>
  <si>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</si>
  <si>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</si>
  <si>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</si>
  <si>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</si>
  <si>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</si>
  <si>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</si>
  <si>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</si>
  <si>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</si>
  <si>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</si>
  <si>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</si>
  <si>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</si>
  <si>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</si>
  <si>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</si>
  <si>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</si>
  <si>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</si>
  <si>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</si>
  <si>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</si>
  <si>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</si>
  <si>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</si>
  <si>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</si>
  <si>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</si>
  <si>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</si>
  <si>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</si>
  <si>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</si>
  <si>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</si>
  <si>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</si>
  <si>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</si>
  <si>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</si>
  <si>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</si>
  <si>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</si>
  <si>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</si>
  <si>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</si>
  <si>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</si>
  <si>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</si>
  <si>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</si>
  <si>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</si>
  <si>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</si>
  <si>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</si>
  <si>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</si>
  <si>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</si>
  <si>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</si>
  <si>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</si>
  <si>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</si>
  <si>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</si>
  <si>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</si>
  <si>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</si>
  <si>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</si>
  <si>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</si>
  <si>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</si>
  <si>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</si>
  <si>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</si>
  <si>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</si>
  <si>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</si>
  <si>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</si>
  <si>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</si>
  <si>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</si>
  <si>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</si>
  <si>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</si>
  <si>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</si>
  <si>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</si>
  <si>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</si>
  <si>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</si>
  <si>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</si>
  <si>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</si>
  <si>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</si>
  <si>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</si>
  <si>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</si>
  <si>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</si>
  <si>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</si>
  <si>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</si>
  <si>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</si>
  <si>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</si>
  <si>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</si>
  <si>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</si>
  <si>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</si>
  <si>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</si>
  <si>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</si>
  <si>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</si>
  <si>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</si>
  <si>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</si>
  <si>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</si>
  <si>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</si>
  <si>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</si>
  <si>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</si>
  <si>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</si>
  <si>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</si>
  <si>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</si>
  <si>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</si>
  <si>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</si>
  <si>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</si>
  <si>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</si>
  <si>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</si>
  <si>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</si>
  <si>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</si>
  <si>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</si>
  <si>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</si>
  <si>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</si>
  <si>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</si>
  <si>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</si>
  <si>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</si>
  <si>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</si>
  <si>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</si>
  <si>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</si>
  <si>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</si>
  <si>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</si>
  <si>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</si>
  <si>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</si>
  <si>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</si>
  <si>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</si>
  <si>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</si>
  <si>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</si>
  <si>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</si>
  <si>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</si>
  <si>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</si>
  <si>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</si>
  <si>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</si>
  <si>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</si>
  <si>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</si>
  <si>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</si>
  <si>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</si>
  <si>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</si>
  <si>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</si>
  <si>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</si>
  <si>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</si>
  <si>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</si>
  <si>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</si>
  <si>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</si>
  <si>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</si>
  <si>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</si>
  <si>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</si>
  <si>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</si>
  <si>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</si>
  <si>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</si>
  <si>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</si>
  <si>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</si>
  <si>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</si>
  <si>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</si>
  <si>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</si>
  <si>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</si>
  <si>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</si>
  <si>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</si>
  <si>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</si>
  <si>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</si>
  <si>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</si>
  <si>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</si>
  <si>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</si>
  <si>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</si>
  <si>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</si>
  <si>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</si>
  <si>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</si>
  <si>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</si>
  <si>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</si>
  <si>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</si>
  <si>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</si>
  <si>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</si>
  <si>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</si>
  <si>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</si>
  <si>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</si>
  <si>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</si>
  <si>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</si>
  <si>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</si>
  <si>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</si>
  <si>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</si>
  <si>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</si>
  <si>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</si>
  <si>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</si>
  <si>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</si>
  <si>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</si>
  <si>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</si>
  <si>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</si>
  <si>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</si>
  <si>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</si>
  <si>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</si>
  <si>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</si>
  <si>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</si>
  <si>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</si>
  <si>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</si>
  <si>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</si>
  <si>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</si>
  <si>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</si>
  <si>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</si>
  <si>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</si>
  <si>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</si>
  <si>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</si>
  <si>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</si>
  <si>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</si>
  <si>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</si>
  <si>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</si>
  <si>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</si>
  <si>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</si>
  <si>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</si>
  <si>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</si>
  <si>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</si>
  <si>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</si>
  <si>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</si>
  <si>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</si>
  <si>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</si>
  <si>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</si>
  <si>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</si>
  <si>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</si>
  <si>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</si>
  <si>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</si>
  <si>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</si>
  <si>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</si>
  <si>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</si>
  <si>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</si>
  <si>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</si>
  <si>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</si>
  <si>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</si>
  <si>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</si>
  <si>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</si>
  <si>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</si>
  <si>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</si>
  <si>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</si>
  <si>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</si>
  <si>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</si>
  <si>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</si>
  <si>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</si>
  <si>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</si>
  <si>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</si>
  <si>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</si>
  <si>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</si>
  <si>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</si>
  <si>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</si>
  <si>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</si>
  <si>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</si>
  <si>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</si>
  <si>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</si>
  <si>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</si>
  <si>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</si>
  <si>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</si>
  <si>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</si>
  <si>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</si>
  <si>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</si>
  <si>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</si>
  <si>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</si>
  <si>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</si>
  <si>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</si>
  <si>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</si>
  <si>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</si>
  <si>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</si>
  <si>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</si>
  <si>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</si>
  <si>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</si>
  <si>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</si>
  <si>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</si>
  <si>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</si>
  <si>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</si>
  <si>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</si>
  <si>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</si>
  <si>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</si>
  <si>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</si>
  <si>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</si>
  <si>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</si>
  <si>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</si>
  <si>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</si>
  <si>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</si>
  <si>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</si>
  <si>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</si>
  <si>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</si>
  <si>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</si>
  <si>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</si>
  <si>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</si>
  <si>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</si>
  <si>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</si>
  <si>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</si>
  <si>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</si>
  <si>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</si>
  <si>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</si>
  <si>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</si>
  <si>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</si>
  <si>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</si>
  <si>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</si>
  <si>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</si>
  <si>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</si>
  <si>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</si>
  <si>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</si>
  <si>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</si>
  <si>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</si>
  <si>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</si>
  <si>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</si>
  <si>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</si>
  <si>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</si>
  <si>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</si>
  <si>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</si>
  <si>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</si>
  <si>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</si>
  <si>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</si>
  <si>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</si>
  <si>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</si>
  <si>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</si>
  <si>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</si>
  <si>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</si>
  <si>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</si>
  <si>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</si>
  <si>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</si>
  <si>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</si>
  <si>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</si>
  <si>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</si>
  <si>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</si>
  <si>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</si>
  <si>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</si>
  <si>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</si>
  <si>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</si>
  <si>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</si>
  <si>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</si>
  <si>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</si>
  <si>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</si>
  <si>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</si>
  <si>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</si>
  <si>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</si>
  <si>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</si>
  <si>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</si>
  <si>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</si>
  <si>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</si>
  <si>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</si>
  <si>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</si>
  <si>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</si>
  <si>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</si>
  <si>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</si>
  <si>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</si>
  <si>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</si>
  <si>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</si>
  <si>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</si>
  <si>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</si>
  <si>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</si>
  <si>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</si>
  <si>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</si>
  <si>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</si>
  <si>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</si>
  <si>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</si>
  <si>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</si>
  <si>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</si>
  <si>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</si>
  <si>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</si>
  <si>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</si>
  <si>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</si>
  <si>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</si>
  <si>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</si>
  <si>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</si>
  <si>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</si>
  <si>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</si>
  <si>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</si>
  <si>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</si>
  <si>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</si>
  <si>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</si>
  <si>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</si>
  <si>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</si>
  <si>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</si>
  <si>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</si>
  <si>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</si>
  <si>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</si>
  <si>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</si>
  <si>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</si>
  <si>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</si>
  <si>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</si>
  <si>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</si>
  <si>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</si>
  <si>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</si>
  <si>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</si>
  <si>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</si>
  <si>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</si>
  <si>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</si>
  <si>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</si>
  <si>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</si>
  <si>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</si>
  <si>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</si>
  <si>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</si>
  <si>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</si>
  <si>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</si>
  <si>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</si>
  <si>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</si>
  <si>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</si>
  <si>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</si>
  <si>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</si>
  <si>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</si>
  <si>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</si>
  <si>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</si>
  <si>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</si>
  <si>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</si>
  <si>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</si>
  <si>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</si>
  <si>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</si>
  <si>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</si>
  <si>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</si>
  <si>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</si>
  <si>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</si>
  <si>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</si>
  <si>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</si>
  <si>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</si>
  <si>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</si>
  <si>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</si>
  <si>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</si>
  <si>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</si>
  <si>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</si>
  <si>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</si>
  <si>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</si>
  <si>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</si>
  <si>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</si>
  <si>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</si>
  <si>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</si>
  <si>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</si>
  <si>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</si>
  <si>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</si>
  <si>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</si>
  <si>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</si>
  <si>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</si>
  <si>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</si>
  <si>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</si>
  <si>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</si>
  <si>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</si>
  <si>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</si>
  <si>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</si>
  <si>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</si>
  <si>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</si>
  <si>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</si>
  <si>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</si>
  <si>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</si>
  <si>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</si>
  <si>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</si>
  <si>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</si>
  <si>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</si>
  <si>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</si>
  <si>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</si>
  <si>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</si>
  <si>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</si>
  <si>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</si>
  <si>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</si>
  <si>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</si>
  <si>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</si>
  <si>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</si>
  <si>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</si>
  <si>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</si>
  <si>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</si>
  <si>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</si>
  <si>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</si>
  <si>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</si>
  <si>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</si>
  <si>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</si>
  <si>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</si>
  <si>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</si>
  <si>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</si>
  <si>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</si>
  <si>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</si>
  <si>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</si>
  <si>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</si>
  <si>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</si>
  <si>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</si>
  <si>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</si>
  <si>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</si>
  <si>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</si>
  <si>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</si>
  <si>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</si>
  <si>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</si>
  <si>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</si>
  <si>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</si>
  <si>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</si>
  <si>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</si>
  <si>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</si>
  <si>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</si>
  <si>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</si>
  <si>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</si>
  <si>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</si>
  <si>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</si>
  <si>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</si>
  <si>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</si>
  <si>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</si>
  <si>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</si>
  <si>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</si>
  <si>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</si>
  <si>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</si>
  <si>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</si>
  <si>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</si>
  <si>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</si>
  <si>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</si>
  <si>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</si>
  <si>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</si>
  <si>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</si>
  <si>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</si>
  <si>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</si>
  <si>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</si>
  <si>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</si>
  <si>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</si>
  <si>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</si>
  <si>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</si>
  <si>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</si>
  <si>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</si>
  <si>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</si>
  <si>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</si>
  <si>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</si>
  <si>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</si>
  <si>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</si>
  <si>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</si>
  <si>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</si>
  <si>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</si>
  <si>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</si>
  <si>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Lamp Adaptive Lighting</t>
  </si>
  <si>
    <t>dining_air_purifier</t>
  </si>
  <si>
    <t>0x9035eafffe82fef8</t>
  </si>
  <si>
    <t>dining-air-purifier</t>
  </si>
  <si>
    <t>dining_air_purifier_pm25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</si>
</sst>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9" totalsRowShown="0" headerRowDxfId="42" dataDxfId="40" headerRowBorderDxfId="41">
  <autoFilter ref="A3:AN629" xr:uid="{00000000-0009-0000-0100-000002000000}"/>
  <sortState xmlns:xlrd2="http://schemas.microsoft.com/office/spreadsheetml/2017/richdata2" ref="A4:AN629">
    <sortCondition ref="A3:A629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9"/>
  <sheetViews>
    <sheetView tabSelected="1" topLeftCell="AE34" zoomScale="122" zoomScaleNormal="122" workbookViewId="0">
      <selection activeCell="AO59" sqref="AO5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862</v>
      </c>
      <c r="Q2" s="32" t="s">
        <v>863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907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861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788</v>
      </c>
      <c r="D59" s="9" t="s">
        <v>27</v>
      </c>
      <c r="E59" s="9" t="s">
        <v>918</v>
      </c>
      <c r="F59" s="13" t="str">
        <f>IF(ISBLANK(E59), "", Table2[[#This Row],[unique_id]])</f>
        <v>dining_air_purifier_pm25</v>
      </c>
      <c r="G59" s="9" t="s">
        <v>208</v>
      </c>
      <c r="H59" s="9" t="s">
        <v>791</v>
      </c>
      <c r="I59" s="9" t="s">
        <v>30</v>
      </c>
      <c r="L59" s="9" t="s">
        <v>90</v>
      </c>
      <c r="N59" s="9" t="s">
        <v>764</v>
      </c>
      <c r="O59" s="11"/>
      <c r="P59" s="11"/>
      <c r="Q59" s="11"/>
      <c r="R59" s="11"/>
      <c r="S59" s="9"/>
      <c r="V59" s="9" t="s">
        <v>794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768</v>
      </c>
      <c r="D60" s="9" t="s">
        <v>507</v>
      </c>
      <c r="E60" s="9" t="s">
        <v>506</v>
      </c>
      <c r="F60" s="9" t="str">
        <f>IF(ISBLANK(E60), "", Table2[[#This Row],[unique_id]])</f>
        <v>column_break</v>
      </c>
      <c r="G60" s="9" t="s">
        <v>503</v>
      </c>
      <c r="H60" s="9" t="s">
        <v>791</v>
      </c>
      <c r="I60" s="9" t="s">
        <v>30</v>
      </c>
      <c r="L60" s="9" t="s">
        <v>504</v>
      </c>
      <c r="M60" s="9" t="s">
        <v>505</v>
      </c>
      <c r="N60" s="9"/>
      <c r="O60" s="11"/>
      <c r="P60" s="11"/>
      <c r="Q60" s="11"/>
      <c r="R60" s="11"/>
      <c r="S60" s="9"/>
      <c r="V60" s="9" t="s">
        <v>794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473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474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475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735</v>
      </c>
      <c r="AG63" s="9" t="s">
        <v>737</v>
      </c>
      <c r="AH63" s="9" t="s">
        <v>733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476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477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736</v>
      </c>
      <c r="AG65" s="9" t="s">
        <v>737</v>
      </c>
      <c r="AH65" s="9" t="s">
        <v>734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478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764</v>
      </c>
      <c r="O66" s="11" t="s">
        <v>479</v>
      </c>
      <c r="P66" s="11"/>
      <c r="Q66" s="11"/>
      <c r="R66" s="11"/>
      <c r="S66" s="9"/>
      <c r="V66" s="9" t="s">
        <v>481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735</v>
      </c>
      <c r="AG66" s="9" t="s">
        <v>737</v>
      </c>
      <c r="AH66" s="9" t="s">
        <v>733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400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399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401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764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759</v>
      </c>
      <c r="AC79" s="9">
        <v>1</v>
      </c>
      <c r="AD79" s="12" t="s">
        <v>194</v>
      </c>
      <c r="AE79" s="9" t="s">
        <v>582</v>
      </c>
      <c r="AF79" s="11">
        <v>3.15</v>
      </c>
      <c r="AG79" s="9" t="s">
        <v>556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768</v>
      </c>
      <c r="D80" s="9" t="s">
        <v>507</v>
      </c>
      <c r="E80" s="9" t="s">
        <v>766</v>
      </c>
      <c r="F80" s="9" t="str">
        <f>IF(ISBLANK(E80), "", Table2[[#This Row],[unique_id]])</f>
        <v>graph_break</v>
      </c>
      <c r="G80" s="9" t="s">
        <v>767</v>
      </c>
      <c r="H80" s="9" t="s">
        <v>59</v>
      </c>
      <c r="I80" s="9" t="s">
        <v>193</v>
      </c>
      <c r="N80" s="9" t="s">
        <v>764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764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759</v>
      </c>
      <c r="AC82" s="9">
        <v>1</v>
      </c>
      <c r="AD82" s="12" t="s">
        <v>194</v>
      </c>
      <c r="AE82" s="9" t="s">
        <v>582</v>
      </c>
      <c r="AF82" s="11">
        <v>3.15</v>
      </c>
      <c r="AG82" s="9" t="s">
        <v>556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402</v>
      </c>
      <c r="AC84" s="9">
        <v>1</v>
      </c>
      <c r="AD84" s="12" t="s">
        <v>194</v>
      </c>
      <c r="AE84" s="9" t="s">
        <v>582</v>
      </c>
      <c r="AF84" s="11">
        <v>3.15</v>
      </c>
      <c r="AG84" s="9" t="s">
        <v>556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768</v>
      </c>
      <c r="D85" s="9" t="s">
        <v>507</v>
      </c>
      <c r="E85" s="9" t="s">
        <v>766</v>
      </c>
      <c r="F85" s="9" t="str">
        <f>IF(ISBLANK(E85), "", Table2[[#This Row],[unique_id]])</f>
        <v>graph_break</v>
      </c>
      <c r="G85" s="9" t="s">
        <v>767</v>
      </c>
      <c r="H85" s="9" t="s">
        <v>59</v>
      </c>
      <c r="I85" s="9" t="s">
        <v>193</v>
      </c>
      <c r="N85" s="9" t="s">
        <v>764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764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402</v>
      </c>
      <c r="AC88" s="9">
        <v>1</v>
      </c>
      <c r="AD88" s="12" t="s">
        <v>194</v>
      </c>
      <c r="AE88" s="9" t="s">
        <v>582</v>
      </c>
      <c r="AF88" s="11">
        <v>3.15</v>
      </c>
      <c r="AG88" s="9" t="s">
        <v>556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428</v>
      </c>
      <c r="E89" s="9" t="s">
        <v>769</v>
      </c>
      <c r="F89" s="13" t="str">
        <f>IF(ISBLANK(E89), "", Table2[[#This Row],[unique_id]])</f>
        <v>home_movie</v>
      </c>
      <c r="G89" s="9" t="s">
        <v>783</v>
      </c>
      <c r="H89" s="9" t="s">
        <v>429</v>
      </c>
      <c r="I89" s="9" t="s">
        <v>132</v>
      </c>
      <c r="J89" s="9" t="s">
        <v>819</v>
      </c>
      <c r="L89" s="9" t="s">
        <v>326</v>
      </c>
      <c r="N89" s="9"/>
      <c r="O89" s="11"/>
      <c r="P89" s="11"/>
      <c r="Q89" s="11"/>
      <c r="R89" s="11"/>
      <c r="S89" s="9"/>
      <c r="V89" s="9" t="s">
        <v>757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428</v>
      </c>
      <c r="E90" s="9" t="s">
        <v>427</v>
      </c>
      <c r="F90" s="9" t="str">
        <f>IF(ISBLANK(E90), "", Table2[[#This Row],[unique_id]])</f>
        <v>home_sleep</v>
      </c>
      <c r="G90" s="9" t="s">
        <v>379</v>
      </c>
      <c r="H90" s="9" t="s">
        <v>429</v>
      </c>
      <c r="I90" s="9" t="s">
        <v>132</v>
      </c>
      <c r="J90" s="9" t="s">
        <v>821</v>
      </c>
      <c r="L90" s="9" t="s">
        <v>326</v>
      </c>
      <c r="N90" s="9"/>
      <c r="O90" s="11"/>
      <c r="P90" s="11"/>
      <c r="Q90" s="11"/>
      <c r="R90" s="11"/>
      <c r="S90" s="9"/>
      <c r="V90" s="9" t="s">
        <v>430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428</v>
      </c>
      <c r="E91" s="9" t="s">
        <v>756</v>
      </c>
      <c r="F91" s="9" t="str">
        <f>IF(ISBLANK(E91), "", Table2[[#This Row],[unique_id]])</f>
        <v>home_reset</v>
      </c>
      <c r="G91" s="9" t="s">
        <v>784</v>
      </c>
      <c r="H91" s="9" t="s">
        <v>429</v>
      </c>
      <c r="I91" s="9" t="s">
        <v>132</v>
      </c>
      <c r="J91" s="9" t="s">
        <v>820</v>
      </c>
      <c r="L91" s="9" t="s">
        <v>326</v>
      </c>
      <c r="N91" s="9"/>
      <c r="O91" s="11"/>
      <c r="P91" s="11"/>
      <c r="Q91" s="11"/>
      <c r="R91" s="11"/>
      <c r="S91" s="9"/>
      <c r="V91" s="9" t="s">
        <v>758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785</v>
      </c>
      <c r="H92" s="9" t="s">
        <v>429</v>
      </c>
      <c r="I92" s="9" t="s">
        <v>132</v>
      </c>
      <c r="J92" s="9" t="s">
        <v>785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553</v>
      </c>
      <c r="AG92" s="9" t="s">
        <v>561</v>
      </c>
      <c r="AH92" s="9" t="s">
        <v>550</v>
      </c>
      <c r="AI92" s="9" t="str">
        <f>IF(OR(ISBLANK(AL92), ISBLANK(AM92)), "", Table2[[#This Row],[device_via_device]])</f>
        <v>TPLink</v>
      </c>
      <c r="AJ92" s="9" t="s">
        <v>549</v>
      </c>
      <c r="AK92" s="9" t="s">
        <v>691</v>
      </c>
      <c r="AL92" s="9" t="s">
        <v>540</v>
      </c>
      <c r="AM92" s="9" t="s">
        <v>684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516</v>
      </c>
      <c r="D93" s="9" t="s">
        <v>134</v>
      </c>
      <c r="E93" s="9" t="s">
        <v>517</v>
      </c>
      <c r="F93" s="9" t="str">
        <f>IF(ISBLANK(E93), "", Table2[[#This Row],[unique_id]])</f>
        <v>roof_water_heater_booster</v>
      </c>
      <c r="G93" s="9" t="s">
        <v>782</v>
      </c>
      <c r="H93" s="9" t="s">
        <v>429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775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691</v>
      </c>
      <c r="AL93" s="9" t="s">
        <v>770</v>
      </c>
      <c r="AM93" s="18" t="s">
        <v>774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516</v>
      </c>
      <c r="D94" s="9" t="s">
        <v>134</v>
      </c>
      <c r="E94" s="9" t="s">
        <v>776</v>
      </c>
      <c r="F94" s="9" t="str">
        <f>IF(ISBLANK(E94), "", Table2[[#This Row],[unique_id]])</f>
        <v>outdoor_pool_filter</v>
      </c>
      <c r="G94" s="9" t="s">
        <v>483</v>
      </c>
      <c r="H94" s="9" t="s">
        <v>429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772</v>
      </c>
      <c r="AG94" s="9" t="s">
        <v>771</v>
      </c>
      <c r="AH94" s="9" t="s">
        <v>773</v>
      </c>
      <c r="AI94" s="9" t="str">
        <f>IF(OR(ISBLANK(AL94), ISBLANK(AM94)), "", Table2[[#This Row],[device_via_device]])</f>
        <v/>
      </c>
      <c r="AJ94" s="9" t="s">
        <v>777</v>
      </c>
      <c r="AK94" s="9" t="s">
        <v>691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768</v>
      </c>
      <c r="D95" s="9" t="s">
        <v>507</v>
      </c>
      <c r="E95" s="9" t="s">
        <v>506</v>
      </c>
      <c r="F95" s="9" t="str">
        <f>IF(ISBLANK(E95), "", Table2[[#This Row],[unique_id]])</f>
        <v>column_break</v>
      </c>
      <c r="G95" s="9" t="s">
        <v>503</v>
      </c>
      <c r="H95" s="9" t="s">
        <v>429</v>
      </c>
      <c r="I95" s="9" t="s">
        <v>132</v>
      </c>
      <c r="L95" s="9" t="s">
        <v>504</v>
      </c>
      <c r="M95" s="9" t="s">
        <v>505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708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691</v>
      </c>
      <c r="AL96" s="9" t="s">
        <v>576</v>
      </c>
      <c r="AM96" s="9" t="s">
        <v>694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709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840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691</v>
      </c>
      <c r="AL97" s="9" t="s">
        <v>577</v>
      </c>
      <c r="AM97" s="9" t="s">
        <v>695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710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574</v>
      </c>
      <c r="AG98" s="9" t="s">
        <v>129</v>
      </c>
      <c r="AH98" s="9" t="s">
        <v>575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691</v>
      </c>
      <c r="AL98" s="9" t="s">
        <v>580</v>
      </c>
      <c r="AM98" s="9" t="s">
        <v>696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553</v>
      </c>
      <c r="AG99" s="9" t="s">
        <v>129</v>
      </c>
      <c r="AH99" s="9" t="s">
        <v>550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691</v>
      </c>
      <c r="AL99" s="18" t="s">
        <v>554</v>
      </c>
      <c r="AM99" s="18" t="s">
        <v>690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711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817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574</v>
      </c>
      <c r="AG100" s="9" t="s">
        <v>129</v>
      </c>
      <c r="AH100" s="9" t="s">
        <v>575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691</v>
      </c>
      <c r="AL100" s="9" t="s">
        <v>581</v>
      </c>
      <c r="AM100" s="9" t="s">
        <v>697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712</v>
      </c>
      <c r="F101" s="9" t="str">
        <f>IF(ISBLANK(E101), "", Table2[[#This Row],[unique_id]])</f>
        <v>deck_fan</v>
      </c>
      <c r="G101" s="9" t="s">
        <v>548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548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713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574</v>
      </c>
      <c r="AG102" s="9" t="s">
        <v>583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578</v>
      </c>
      <c r="AM102" s="9" t="s">
        <v>698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714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574</v>
      </c>
      <c r="AG103" s="9" t="s">
        <v>584</v>
      </c>
      <c r="AH103" s="9" t="s">
        <v>575</v>
      </c>
      <c r="AI103" s="9" t="str">
        <f>IF(OR(ISBLANK(AL103), ISBLANK(AM103)), "", Table2[[#This Row],[device_via_device]])</f>
        <v>SenseMe</v>
      </c>
      <c r="AJ103" s="9" t="s">
        <v>548</v>
      </c>
      <c r="AK103" s="9" t="s">
        <v>691</v>
      </c>
      <c r="AL103" s="9" t="s">
        <v>579</v>
      </c>
      <c r="AM103" s="17" t="s">
        <v>699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1459</v>
      </c>
      <c r="B104" s="9" t="s">
        <v>26</v>
      </c>
      <c r="C104" s="9" t="s">
        <v>788</v>
      </c>
      <c r="D104" s="9" t="s">
        <v>129</v>
      </c>
      <c r="E104" s="19" t="s">
        <v>793</v>
      </c>
      <c r="F104" s="13" t="str">
        <f>IF(ISBLANK(E104), "", Table2[[#This Row],[unique_id]])</f>
        <v>lounge_air_purifier</v>
      </c>
      <c r="G104" s="9" t="s">
        <v>209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908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http://macmini-nel:8087/#/device/0x9035eafffe404425</v>
      </c>
      <c r="AE104" s="9" t="s">
        <v>805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209</v>
      </c>
      <c r="AL104" s="9" t="s">
        <v>841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"0x9035eafffe404425"]]</v>
      </c>
    </row>
    <row r="105" spans="1:40" ht="16" customHeight="1" x14ac:dyDescent="0.2">
      <c r="A105" s="9">
        <v>1460</v>
      </c>
      <c r="B105" s="9" t="s">
        <v>26</v>
      </c>
      <c r="C105" s="9" t="s">
        <v>788</v>
      </c>
      <c r="D105" s="9" t="s">
        <v>129</v>
      </c>
      <c r="E105" s="19" t="s">
        <v>915</v>
      </c>
      <c r="F105" s="13" t="str">
        <f>IF(ISBLANK(E105), "", Table2[[#This Row],[unique_id]])</f>
        <v>dining_air_purifier</v>
      </c>
      <c r="G105" s="9" t="s">
        <v>208</v>
      </c>
      <c r="H105" s="9" t="s">
        <v>789</v>
      </c>
      <c r="I105" s="9" t="s">
        <v>132</v>
      </c>
      <c r="J105" s="9" t="s">
        <v>816</v>
      </c>
      <c r="L105" s="9" t="s">
        <v>136</v>
      </c>
      <c r="N105" s="9"/>
      <c r="O105" s="11"/>
      <c r="P105" s="11" t="s">
        <v>858</v>
      </c>
      <c r="Q105" s="11"/>
      <c r="R105" s="22" t="s">
        <v>908</v>
      </c>
      <c r="S105" s="9"/>
      <c r="V105" s="9" t="s">
        <v>790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LOWER(_xlfn.CONCAT("http://macmini-nel:8087/#/device/",Table2[[#This Row],[connection_mac]]))</f>
        <v>http://macmini-nel:8087/#/device/0x9035eafffe82fef8</v>
      </c>
      <c r="AE105" s="9" t="s">
        <v>917</v>
      </c>
      <c r="AF105" s="11" t="s">
        <v>806</v>
      </c>
      <c r="AG105" s="9" t="s">
        <v>804</v>
      </c>
      <c r="AH105" s="9" t="s">
        <v>807</v>
      </c>
      <c r="AI105" s="9" t="s">
        <v>788</v>
      </c>
      <c r="AJ105" s="9" t="s">
        <v>208</v>
      </c>
      <c r="AL105" s="9" t="s">
        <v>916</v>
      </c>
      <c r="AN105" s="13" t="str">
        <f>IF(AND(ISBLANK(AL105), ISBLANK(AM105)), "", _xlfn.CONCAT("[", IF(ISBLANK(AL105), "", _xlfn.CONCAT("[""mac"", """, AL105, """]")), IF(ISBLANK(AM105), "", _xlfn.CONCAT(", [""ip"", """, AM105, """]")), "]"))</f>
        <v>[["mac", "0x9035eafffe82fef8"]]</v>
      </c>
    </row>
    <row r="106" spans="1:40" ht="16" customHeight="1" x14ac:dyDescent="0.2">
      <c r="A106" s="9">
        <v>1461</v>
      </c>
      <c r="B106" s="9" t="s">
        <v>26</v>
      </c>
      <c r="C106" s="9" t="s">
        <v>768</v>
      </c>
      <c r="D106" s="9" t="s">
        <v>507</v>
      </c>
      <c r="E106" s="9" t="s">
        <v>506</v>
      </c>
      <c r="F106" s="9" t="str">
        <f>IF(ISBLANK(E106), "", Table2[[#This Row],[unique_id]])</f>
        <v>column_break</v>
      </c>
      <c r="G106" s="9" t="s">
        <v>503</v>
      </c>
      <c r="H106" s="9" t="s">
        <v>789</v>
      </c>
      <c r="I106" s="9" t="s">
        <v>132</v>
      </c>
      <c r="L106" s="9" t="s">
        <v>504</v>
      </c>
      <c r="M106" s="9" t="s">
        <v>505</v>
      </c>
      <c r="N106" s="9"/>
      <c r="O106" s="11"/>
      <c r="P106" s="11"/>
      <c r="Q106" s="11"/>
      <c r="R106" s="11"/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N106" s="13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1500</v>
      </c>
      <c r="B107" s="9" t="s">
        <v>26</v>
      </c>
      <c r="C107" s="9" t="s">
        <v>133</v>
      </c>
      <c r="D107" s="9" t="s">
        <v>137</v>
      </c>
      <c r="E107" s="9" t="s">
        <v>708</v>
      </c>
      <c r="F107" s="9" t="str">
        <f>IF(ISBLANK(E107), "", Table2[[#This Row],[unique_id]])</f>
        <v>ada_fan</v>
      </c>
      <c r="G107" s="9" t="s">
        <v>140</v>
      </c>
      <c r="H107" s="9" t="s">
        <v>139</v>
      </c>
      <c r="I107" s="9" t="s">
        <v>132</v>
      </c>
      <c r="J107" s="9" t="s">
        <v>870</v>
      </c>
      <c r="L107" s="9" t="s">
        <v>136</v>
      </c>
      <c r="N107" s="9"/>
      <c r="O107" s="11"/>
      <c r="P107" s="11"/>
      <c r="Q107" s="11"/>
      <c r="R107" s="11"/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/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1501</v>
      </c>
      <c r="B108" s="9" t="s">
        <v>26</v>
      </c>
      <c r="C108" s="9" t="s">
        <v>592</v>
      </c>
      <c r="D108" s="9" t="s">
        <v>137</v>
      </c>
      <c r="E108" s="9" t="s">
        <v>418</v>
      </c>
      <c r="F108" s="9" t="str">
        <f>IF(ISBLANK(E108), "", Table2[[#This Row],[unique_id]])</f>
        <v>ada_lamp</v>
      </c>
      <c r="G108" s="9" t="s">
        <v>210</v>
      </c>
      <c r="H108" s="9" t="s">
        <v>139</v>
      </c>
      <c r="I108" s="9" t="s">
        <v>132</v>
      </c>
      <c r="J108" s="9" t="s">
        <v>909</v>
      </c>
      <c r="K108" s="9" t="s">
        <v>422</v>
      </c>
      <c r="L108" s="9" t="s">
        <v>136</v>
      </c>
      <c r="N108" s="9"/>
      <c r="O108" s="11"/>
      <c r="P108" s="11" t="s">
        <v>859</v>
      </c>
      <c r="Q108" s="24" t="s">
        <v>881</v>
      </c>
      <c r="R108" s="22" t="s">
        <v>860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8" s="9" t="str">
        <f>LOWER(_xlfn.CONCAT(Table2[[#This Row],[device_suggested_area]], "-",Table2[[#This Row],[device_identifiers]]))</f>
        <v>ada-lamp</v>
      </c>
      <c r="AF108" s="11" t="s">
        <v>854</v>
      </c>
      <c r="AG108" s="9" t="s">
        <v>872</v>
      </c>
      <c r="AH108" s="9" t="s">
        <v>853</v>
      </c>
      <c r="AI108" s="9" t="s">
        <v>592</v>
      </c>
      <c r="AJ108" s="9" t="s">
        <v>130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1502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881</v>
      </c>
      <c r="R109" s="22" t="s">
        <v>908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9" s="9" t="str">
        <f>LOWER(_xlfn.CONCAT(Table2[[#This Row],[device_suggested_area]], "-",Table2[[#This Row],[device_identifiers]]))</f>
        <v>ada-lamp-bulb-1</v>
      </c>
      <c r="AF109" s="11" t="s">
        <v>854</v>
      </c>
      <c r="AG109" s="9" t="s">
        <v>873</v>
      </c>
      <c r="AH109" s="9" t="s">
        <v>853</v>
      </c>
      <c r="AI109" s="9" t="s">
        <v>592</v>
      </c>
      <c r="AJ109" s="9" t="s">
        <v>130</v>
      </c>
      <c r="AL109" s="9" t="s">
        <v>879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"0x0017880103433075"]]</v>
      </c>
    </row>
    <row r="110" spans="1:40" ht="16" customHeight="1" x14ac:dyDescent="0.2">
      <c r="A110" s="9">
        <v>1503</v>
      </c>
      <c r="B110" s="9" t="s">
        <v>26</v>
      </c>
      <c r="C110" s="9" t="s">
        <v>592</v>
      </c>
      <c r="D110" s="9" t="s">
        <v>137</v>
      </c>
      <c r="E110" s="9" t="s">
        <v>419</v>
      </c>
      <c r="F110" s="9" t="str">
        <f>IF(ISBLANK(E110), "", Table2[[#This Row],[unique_id]])</f>
        <v>edwin_lamp</v>
      </c>
      <c r="G110" s="9" t="s">
        <v>220</v>
      </c>
      <c r="H110" s="9" t="s">
        <v>139</v>
      </c>
      <c r="I110" s="9" t="s">
        <v>132</v>
      </c>
      <c r="J110" s="9" t="s">
        <v>909</v>
      </c>
      <c r="K110" s="9" t="s">
        <v>421</v>
      </c>
      <c r="L110" s="9" t="s">
        <v>136</v>
      </c>
      <c r="N110" s="9"/>
      <c r="O110" s="11"/>
      <c r="P110" s="11" t="s">
        <v>859</v>
      </c>
      <c r="Q110" s="24" t="s">
        <v>882</v>
      </c>
      <c r="R110" s="22" t="s">
        <v>860</v>
      </c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10" s="9" t="str">
        <f>LOWER(_xlfn.CONCAT(Table2[[#This Row],[device_suggested_area]], "-",Table2[[#This Row],[device_identifiers]]))</f>
        <v>edwin-lamp</v>
      </c>
      <c r="AF110" s="11" t="s">
        <v>854</v>
      </c>
      <c r="AG110" s="9" t="s">
        <v>872</v>
      </c>
      <c r="AH110" s="9" t="s">
        <v>853</v>
      </c>
      <c r="AI110" s="9" t="s">
        <v>592</v>
      </c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1504</v>
      </c>
      <c r="B111" s="9" t="s">
        <v>26</v>
      </c>
      <c r="C111" s="9" t="s">
        <v>592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858</v>
      </c>
      <c r="Q111" s="24" t="s">
        <v>882</v>
      </c>
      <c r="R111" s="22" t="s">
        <v>908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1" s="9" t="str">
        <f>LOWER(_xlfn.CONCAT(Table2[[#This Row],[device_suggested_area]], "-",Table2[[#This Row],[device_identifiers]]))</f>
        <v>edwin-lamp-bulb-1</v>
      </c>
      <c r="AF111" s="11" t="s">
        <v>854</v>
      </c>
      <c r="AG111" s="9" t="s">
        <v>873</v>
      </c>
      <c r="AH111" s="9" t="s">
        <v>853</v>
      </c>
      <c r="AI111" s="9" t="s">
        <v>592</v>
      </c>
      <c r="AJ111" s="9" t="s">
        <v>127</v>
      </c>
      <c r="AL111" s="9" t="s">
        <v>906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"0x0017880102b8fd87"]]</v>
      </c>
    </row>
    <row r="112" spans="1:40" ht="16" customHeight="1" x14ac:dyDescent="0.2">
      <c r="A112" s="9">
        <v>1505</v>
      </c>
      <c r="B112" s="9" t="s">
        <v>26</v>
      </c>
      <c r="C112" s="9" t="s">
        <v>133</v>
      </c>
      <c r="D112" s="9" t="s">
        <v>137</v>
      </c>
      <c r="E112" s="9" t="s">
        <v>709</v>
      </c>
      <c r="F112" s="9" t="str">
        <f>IF(ISBLANK(E112), "", Table2[[#This Row],[unique_id]])</f>
        <v>edwin_fan</v>
      </c>
      <c r="G112" s="9" t="s">
        <v>205</v>
      </c>
      <c r="H112" s="9" t="s">
        <v>139</v>
      </c>
      <c r="I112" s="9" t="s">
        <v>132</v>
      </c>
      <c r="J112" s="9" t="s">
        <v>870</v>
      </c>
      <c r="L112" s="9" t="s">
        <v>136</v>
      </c>
      <c r="N112" s="9"/>
      <c r="O112" s="11"/>
      <c r="P112" s="11"/>
      <c r="Q112" s="11"/>
      <c r="R112" s="11"/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/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1506</v>
      </c>
      <c r="B113" s="9" t="s">
        <v>26</v>
      </c>
      <c r="C113" s="9" t="s">
        <v>592</v>
      </c>
      <c r="D113" s="9" t="s">
        <v>137</v>
      </c>
      <c r="E113" s="9" t="s">
        <v>693</v>
      </c>
      <c r="F113" s="9" t="str">
        <f>IF(ISBLANK(E113), "", Table2[[#This Row],[unique_id]])</f>
        <v>edwin_night_light</v>
      </c>
      <c r="G113" s="9" t="s">
        <v>692</v>
      </c>
      <c r="H113" s="9" t="s">
        <v>139</v>
      </c>
      <c r="I113" s="9" t="s">
        <v>132</v>
      </c>
      <c r="J113" s="9" t="s">
        <v>910</v>
      </c>
      <c r="K113" s="9" t="s">
        <v>422</v>
      </c>
      <c r="L113" s="9" t="s">
        <v>136</v>
      </c>
      <c r="N113" s="9"/>
      <c r="O113" s="11"/>
      <c r="P113" s="11" t="s">
        <v>859</v>
      </c>
      <c r="Q113" s="24">
        <v>300</v>
      </c>
      <c r="R113" s="22" t="s">
        <v>860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3" s="9" t="str">
        <f>LOWER(_xlfn.CONCAT(Table2[[#This Row],[device_suggested_area]], "-",Table2[[#This Row],[device_identifiers]]))</f>
        <v>edwin-night-light</v>
      </c>
      <c r="AF113" s="11" t="s">
        <v>854</v>
      </c>
      <c r="AG113" s="9" t="s">
        <v>877</v>
      </c>
      <c r="AH113" s="9" t="s">
        <v>853</v>
      </c>
      <c r="AI113" s="9" t="s">
        <v>592</v>
      </c>
      <c r="AJ113" s="9" t="s">
        <v>127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1507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300</v>
      </c>
      <c r="R114" s="22" t="s">
        <v>908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4" s="9" t="str">
        <f>LOWER(_xlfn.CONCAT(Table2[[#This Row],[device_suggested_area]], "-",Table2[[#This Row],[device_identifiers]]))</f>
        <v>edwin-night-light-bulb-1</v>
      </c>
      <c r="AF114" s="11" t="s">
        <v>854</v>
      </c>
      <c r="AG114" s="9" t="s">
        <v>878</v>
      </c>
      <c r="AH114" s="9" t="s">
        <v>853</v>
      </c>
      <c r="AI114" s="9" t="s">
        <v>592</v>
      </c>
      <c r="AJ114" s="9" t="s">
        <v>127</v>
      </c>
      <c r="AL114" s="9" t="s">
        <v>880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"0x001788010343c36f"]]</v>
      </c>
    </row>
    <row r="115" spans="1:40" ht="16" customHeight="1" x14ac:dyDescent="0.2">
      <c r="A115" s="9">
        <v>1508</v>
      </c>
      <c r="B115" s="9" t="s">
        <v>26</v>
      </c>
      <c r="C115" s="9" t="s">
        <v>592</v>
      </c>
      <c r="D115" s="9" t="s">
        <v>137</v>
      </c>
      <c r="E115" s="9" t="s">
        <v>407</v>
      </c>
      <c r="F115" s="9" t="str">
        <f>IF(ISBLANK(E115), "", Table2[[#This Row],[unique_id]])</f>
        <v>hallway_main</v>
      </c>
      <c r="G115" s="9" t="s">
        <v>215</v>
      </c>
      <c r="H115" s="9" t="s">
        <v>139</v>
      </c>
      <c r="I115" s="9" t="s">
        <v>132</v>
      </c>
      <c r="J115" s="9" t="s">
        <v>869</v>
      </c>
      <c r="K115" s="9" t="s">
        <v>420</v>
      </c>
      <c r="L115" s="9" t="s">
        <v>136</v>
      </c>
      <c r="N115" s="9"/>
      <c r="O115" s="11"/>
      <c r="P115" s="11" t="s">
        <v>859</v>
      </c>
      <c r="Q115" s="24">
        <v>400</v>
      </c>
      <c r="R115" s="22" t="s">
        <v>860</v>
      </c>
      <c r="S115" s="9"/>
      <c r="V115" s="9" t="s">
        <v>389</v>
      </c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5" s="9" t="str">
        <f>LOWER(_xlfn.CONCAT(Table2[[#This Row],[device_suggested_area]], "-",Table2[[#This Row],[device_identifiers]]))</f>
        <v>hallway-main</v>
      </c>
      <c r="AF115" s="11" t="s">
        <v>854</v>
      </c>
      <c r="AG115" s="9" t="s">
        <v>855</v>
      </c>
      <c r="AH115" s="9" t="s">
        <v>853</v>
      </c>
      <c r="AI115" s="9" t="s">
        <v>592</v>
      </c>
      <c r="AJ115" s="9" t="s">
        <v>655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/>
      </c>
    </row>
    <row r="116" spans="1:40" ht="16" customHeight="1" x14ac:dyDescent="0.2">
      <c r="A116" s="9">
        <v>1509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908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6" s="9" t="str">
        <f>LOWER(_xlfn.CONCAT(Table2[[#This Row],[device_suggested_area]], "-",Table2[[#This Row],[device_identifiers]]))</f>
        <v>hallway-main-bulb-1</v>
      </c>
      <c r="AF116" s="11" t="s">
        <v>854</v>
      </c>
      <c r="AG116" s="9" t="s">
        <v>856</v>
      </c>
      <c r="AH116" s="9" t="s">
        <v>853</v>
      </c>
      <c r="AI116" s="9" t="s">
        <v>592</v>
      </c>
      <c r="AJ116" s="9" t="s">
        <v>655</v>
      </c>
      <c r="AL116" s="9" t="s">
        <v>883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"0x00178801043283b0"]]</v>
      </c>
    </row>
    <row r="117" spans="1:40" ht="16" customHeight="1" x14ac:dyDescent="0.2">
      <c r="A117" s="9">
        <v>1510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908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7" s="9" t="str">
        <f>LOWER(_xlfn.CONCAT(Table2[[#This Row],[device_suggested_area]], "-",Table2[[#This Row],[device_identifiers]]))</f>
        <v>hallway-main-bulb-2</v>
      </c>
      <c r="AF117" s="11" t="s">
        <v>854</v>
      </c>
      <c r="AG117" s="9" t="s">
        <v>866</v>
      </c>
      <c r="AH117" s="9" t="s">
        <v>853</v>
      </c>
      <c r="AI117" s="9" t="s">
        <v>592</v>
      </c>
      <c r="AJ117" s="9" t="s">
        <v>655</v>
      </c>
      <c r="AL117" s="9" t="s">
        <v>884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"0x0017880104329975"]]</v>
      </c>
    </row>
    <row r="118" spans="1:40" ht="16" customHeight="1" x14ac:dyDescent="0.2">
      <c r="A118" s="9">
        <v>1511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908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8" s="9" t="str">
        <f>LOWER(_xlfn.CONCAT(Table2[[#This Row],[device_suggested_area]], "-",Table2[[#This Row],[device_identifiers]]))</f>
        <v>hallway-main-bulb-3</v>
      </c>
      <c r="AF118" s="11" t="s">
        <v>854</v>
      </c>
      <c r="AG118" s="9" t="s">
        <v>867</v>
      </c>
      <c r="AH118" s="9" t="s">
        <v>853</v>
      </c>
      <c r="AI118" s="9" t="s">
        <v>592</v>
      </c>
      <c r="AJ118" s="9" t="s">
        <v>655</v>
      </c>
      <c r="AL118" s="9" t="s">
        <v>885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"0x001788010432996f"]]</v>
      </c>
    </row>
    <row r="119" spans="1:40" ht="16" customHeight="1" x14ac:dyDescent="0.2">
      <c r="A119" s="9">
        <v>1512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400</v>
      </c>
      <c r="R119" s="22" t="s">
        <v>908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9" s="9" t="str">
        <f>LOWER(_xlfn.CONCAT(Table2[[#This Row],[device_suggested_area]], "-",Table2[[#This Row],[device_identifiers]]))</f>
        <v>hallway-main-bulb-4</v>
      </c>
      <c r="AF119" s="11" t="s">
        <v>854</v>
      </c>
      <c r="AG119" s="9" t="s">
        <v>874</v>
      </c>
      <c r="AH119" s="9" t="s">
        <v>853</v>
      </c>
      <c r="AI119" s="9" t="s">
        <v>592</v>
      </c>
      <c r="AJ119" s="9" t="s">
        <v>655</v>
      </c>
      <c r="AL119" s="9" t="s">
        <v>886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"0x001788010444db4e"]]</v>
      </c>
    </row>
    <row r="120" spans="1:40" ht="16" customHeight="1" x14ac:dyDescent="0.2">
      <c r="A120" s="9">
        <v>1513</v>
      </c>
      <c r="B120" s="9" t="s">
        <v>26</v>
      </c>
      <c r="C120" s="9" t="s">
        <v>592</v>
      </c>
      <c r="D120" s="9" t="s">
        <v>137</v>
      </c>
      <c r="E120" s="9" t="s">
        <v>408</v>
      </c>
      <c r="F120" s="9" t="str">
        <f>IF(ISBLANK(E120), "", Table2[[#This Row],[unique_id]])</f>
        <v>dining_main</v>
      </c>
      <c r="G120" s="9" t="s">
        <v>138</v>
      </c>
      <c r="H120" s="9" t="s">
        <v>139</v>
      </c>
      <c r="I120" s="9" t="s">
        <v>132</v>
      </c>
      <c r="J120" s="9" t="s">
        <v>869</v>
      </c>
      <c r="K120" s="9" t="s">
        <v>421</v>
      </c>
      <c r="L120" s="9" t="s">
        <v>136</v>
      </c>
      <c r="N120" s="9"/>
      <c r="O120" s="11"/>
      <c r="P120" s="11" t="s">
        <v>859</v>
      </c>
      <c r="Q120" s="24">
        <v>500</v>
      </c>
      <c r="R120" s="22" t="s">
        <v>860</v>
      </c>
      <c r="S120" s="9"/>
      <c r="V120" s="9" t="s">
        <v>389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20" s="9" t="str">
        <f>LOWER(_xlfn.CONCAT(Table2[[#This Row],[device_suggested_area]], "-",Table2[[#This Row],[device_identifiers]]))</f>
        <v>dining-main</v>
      </c>
      <c r="AF120" s="11" t="s">
        <v>854</v>
      </c>
      <c r="AG120" s="9" t="s">
        <v>855</v>
      </c>
      <c r="AH120" s="9" t="s">
        <v>853</v>
      </c>
      <c r="AI120" s="9" t="s">
        <v>592</v>
      </c>
      <c r="AJ120" s="9" t="s">
        <v>208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customHeight="1" x14ac:dyDescent="0.2">
      <c r="A121" s="9">
        <v>1514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908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1" s="9" t="str">
        <f>LOWER(_xlfn.CONCAT(Table2[[#This Row],[device_suggested_area]], "-",Table2[[#This Row],[device_identifiers]]))</f>
        <v>dining-main-bulb-1</v>
      </c>
      <c r="AF121" s="11" t="s">
        <v>854</v>
      </c>
      <c r="AG121" s="9" t="s">
        <v>856</v>
      </c>
      <c r="AH121" s="9" t="s">
        <v>853</v>
      </c>
      <c r="AI121" s="9" t="s">
        <v>592</v>
      </c>
      <c r="AJ121" s="9" t="s">
        <v>208</v>
      </c>
      <c r="AL121" s="9" t="s">
        <v>887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"0x00178801039f69d5"]]</v>
      </c>
    </row>
    <row r="122" spans="1:40" ht="16" customHeight="1" x14ac:dyDescent="0.2">
      <c r="A122" s="9">
        <v>1515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908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2" s="9" t="str">
        <f>LOWER(_xlfn.CONCAT(Table2[[#This Row],[device_suggested_area]], "-",Table2[[#This Row],[device_identifiers]]))</f>
        <v>dining-main-bulb-2</v>
      </c>
      <c r="AF122" s="11" t="s">
        <v>854</v>
      </c>
      <c r="AG122" s="9" t="s">
        <v>866</v>
      </c>
      <c r="AH122" s="9" t="s">
        <v>853</v>
      </c>
      <c r="AI122" s="9" t="s">
        <v>592</v>
      </c>
      <c r="AJ122" s="9" t="s">
        <v>208</v>
      </c>
      <c r="AL122" s="9" t="s">
        <v>888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"0x00178801039f56c4"]]</v>
      </c>
    </row>
    <row r="123" spans="1:40" ht="16" customHeight="1" x14ac:dyDescent="0.2">
      <c r="A123" s="9">
        <v>1516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908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3" s="9" t="str">
        <f>LOWER(_xlfn.CONCAT(Table2[[#This Row],[device_suggested_area]], "-",Table2[[#This Row],[device_identifiers]]))</f>
        <v>dining-main-bulb-3</v>
      </c>
      <c r="AF123" s="11" t="s">
        <v>854</v>
      </c>
      <c r="AG123" s="9" t="s">
        <v>867</v>
      </c>
      <c r="AH123" s="9" t="s">
        <v>853</v>
      </c>
      <c r="AI123" s="9" t="s">
        <v>592</v>
      </c>
      <c r="AJ123" s="9" t="s">
        <v>208</v>
      </c>
      <c r="AL123" s="9" t="s">
        <v>889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"0x00178801039f584a"]]</v>
      </c>
    </row>
    <row r="124" spans="1:40" ht="16" customHeight="1" x14ac:dyDescent="0.2">
      <c r="A124" s="9">
        <v>1517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908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4" s="9" t="str">
        <f>LOWER(_xlfn.CONCAT(Table2[[#This Row],[device_suggested_area]], "-",Table2[[#This Row],[device_identifiers]]))</f>
        <v>dining-main-bulb-4</v>
      </c>
      <c r="AF124" s="11" t="s">
        <v>854</v>
      </c>
      <c r="AG124" s="9" t="s">
        <v>874</v>
      </c>
      <c r="AH124" s="9" t="s">
        <v>853</v>
      </c>
      <c r="AI124" s="9" t="s">
        <v>592</v>
      </c>
      <c r="AJ124" s="9" t="s">
        <v>208</v>
      </c>
      <c r="AL124" s="9" t="s">
        <v>890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"0x00178801039f69d4"]]</v>
      </c>
    </row>
    <row r="125" spans="1:40" ht="16" customHeight="1" x14ac:dyDescent="0.2">
      <c r="A125" s="9">
        <v>1518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908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5" s="9" t="str">
        <f>LOWER(_xlfn.CONCAT(Table2[[#This Row],[device_suggested_area]], "-",Table2[[#This Row],[device_identifiers]]))</f>
        <v>dining-main-bulb-5</v>
      </c>
      <c r="AF125" s="11" t="s">
        <v>854</v>
      </c>
      <c r="AG125" s="9" t="s">
        <v>875</v>
      </c>
      <c r="AH125" s="9" t="s">
        <v>853</v>
      </c>
      <c r="AI125" s="9" t="s">
        <v>592</v>
      </c>
      <c r="AJ125" s="9" t="s">
        <v>208</v>
      </c>
      <c r="AL125" s="9" t="s">
        <v>891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"0x00178801039f574e"]]</v>
      </c>
    </row>
    <row r="126" spans="1:40" ht="16" customHeight="1" x14ac:dyDescent="0.2">
      <c r="A126" s="9">
        <v>1519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500</v>
      </c>
      <c r="R126" s="22" t="s">
        <v>908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6" s="9" t="str">
        <f>LOWER(_xlfn.CONCAT(Table2[[#This Row],[device_suggested_area]], "-",Table2[[#This Row],[device_identifiers]]))</f>
        <v>dining-main-bulb-6</v>
      </c>
      <c r="AF126" s="11" t="s">
        <v>854</v>
      </c>
      <c r="AG126" s="9" t="s">
        <v>876</v>
      </c>
      <c r="AH126" s="9" t="s">
        <v>853</v>
      </c>
      <c r="AI126" s="9" t="s">
        <v>592</v>
      </c>
      <c r="AJ126" s="9" t="s">
        <v>208</v>
      </c>
      <c r="AL126" s="9" t="s">
        <v>892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"0x00178801039f4eed"]]</v>
      </c>
    </row>
    <row r="127" spans="1:40" ht="16" customHeight="1" x14ac:dyDescent="0.2">
      <c r="A127" s="9">
        <v>1520</v>
      </c>
      <c r="B127" s="9" t="s">
        <v>26</v>
      </c>
      <c r="C127" s="9" t="s">
        <v>592</v>
      </c>
      <c r="D127" s="9" t="s">
        <v>137</v>
      </c>
      <c r="E127" s="9" t="s">
        <v>409</v>
      </c>
      <c r="F127" s="9" t="str">
        <f>IF(ISBLANK(E127), "", Table2[[#This Row],[unique_id]])</f>
        <v>lounge_main</v>
      </c>
      <c r="G127" s="9" t="s">
        <v>222</v>
      </c>
      <c r="H127" s="9" t="s">
        <v>139</v>
      </c>
      <c r="I127" s="9" t="s">
        <v>132</v>
      </c>
      <c r="J127" s="9" t="s">
        <v>869</v>
      </c>
      <c r="K127" s="9" t="s">
        <v>760</v>
      </c>
      <c r="L127" s="9" t="s">
        <v>136</v>
      </c>
      <c r="N127" s="9"/>
      <c r="O127" s="11"/>
      <c r="P127" s="11" t="s">
        <v>859</v>
      </c>
      <c r="Q127" s="24">
        <v>600</v>
      </c>
      <c r="R127" s="22" t="s">
        <v>860</v>
      </c>
      <c r="S127" s="9"/>
      <c r="V127" s="9" t="s">
        <v>389</v>
      </c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7" s="9" t="str">
        <f>LOWER(_xlfn.CONCAT(Table2[[#This Row],[device_suggested_area]], "-",Table2[[#This Row],[device_identifiers]]))</f>
        <v>lounge-main</v>
      </c>
      <c r="AF127" s="11" t="s">
        <v>854</v>
      </c>
      <c r="AG127" s="9" t="s">
        <v>855</v>
      </c>
      <c r="AH127" s="9" t="s">
        <v>853</v>
      </c>
      <c r="AI127" s="9" t="s">
        <v>592</v>
      </c>
      <c r="AJ127" s="9" t="s">
        <v>209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/>
      </c>
    </row>
    <row r="128" spans="1:40" ht="16" customHeight="1" x14ac:dyDescent="0.2">
      <c r="A128" s="9">
        <v>1521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908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8" s="9" t="str">
        <f>LOWER(_xlfn.CONCAT(Table2[[#This Row],[device_suggested_area]], "-",Table2[[#This Row],[device_identifiers]]))</f>
        <v>lounge-main-bulb-1</v>
      </c>
      <c r="AF128" s="11" t="s">
        <v>854</v>
      </c>
      <c r="AG128" s="9" t="s">
        <v>856</v>
      </c>
      <c r="AH128" s="9" t="s">
        <v>853</v>
      </c>
      <c r="AI128" s="9" t="s">
        <v>592</v>
      </c>
      <c r="AJ128" s="9" t="s">
        <v>209</v>
      </c>
      <c r="AL128" s="9" t="s">
        <v>893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"0x00178801039f6b78"]]</v>
      </c>
    </row>
    <row r="129" spans="1:40" ht="16" customHeight="1" x14ac:dyDescent="0.2">
      <c r="A129" s="9">
        <v>1522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908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9" s="9" t="str">
        <f>LOWER(_xlfn.CONCAT(Table2[[#This Row],[device_suggested_area]], "-",Table2[[#This Row],[device_identifiers]]))</f>
        <v>lounge-main-bulb-2</v>
      </c>
      <c r="AF129" s="11" t="s">
        <v>854</v>
      </c>
      <c r="AG129" s="9" t="s">
        <v>866</v>
      </c>
      <c r="AH129" s="9" t="s">
        <v>853</v>
      </c>
      <c r="AI129" s="9" t="s">
        <v>592</v>
      </c>
      <c r="AJ129" s="9" t="s">
        <v>209</v>
      </c>
      <c r="AL129" s="9" t="s">
        <v>894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"0x001788010444ef85"]]</v>
      </c>
    </row>
    <row r="130" spans="1:40" ht="16" customHeight="1" x14ac:dyDescent="0.2">
      <c r="A130" s="9">
        <v>1523</v>
      </c>
      <c r="B130" s="9" t="s">
        <v>26</v>
      </c>
      <c r="C130" s="9" t="s">
        <v>592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858</v>
      </c>
      <c r="Q130" s="24">
        <v>600</v>
      </c>
      <c r="R130" s="22" t="s">
        <v>908</v>
      </c>
      <c r="S130" s="9"/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30" s="9" t="str">
        <f>LOWER(_xlfn.CONCAT(Table2[[#This Row],[device_suggested_area]], "-",Table2[[#This Row],[device_identifiers]]))</f>
        <v>lounge-main-bulb-3</v>
      </c>
      <c r="AF130" s="11" t="s">
        <v>854</v>
      </c>
      <c r="AG130" s="9" t="s">
        <v>867</v>
      </c>
      <c r="AH130" s="9" t="s">
        <v>853</v>
      </c>
      <c r="AI130" s="9" t="s">
        <v>592</v>
      </c>
      <c r="AJ130" s="9" t="s">
        <v>209</v>
      </c>
      <c r="AL130" s="9" t="s">
        <v>895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>[["mac", "0x00178801039f6b4a"]]</v>
      </c>
    </row>
    <row r="131" spans="1:40" ht="16" customHeight="1" x14ac:dyDescent="0.2">
      <c r="A131" s="9">
        <v>1524</v>
      </c>
      <c r="B131" s="9" t="s">
        <v>26</v>
      </c>
      <c r="C131" s="9" t="s">
        <v>133</v>
      </c>
      <c r="D131" s="9" t="s">
        <v>137</v>
      </c>
      <c r="E131" s="9" t="s">
        <v>711</v>
      </c>
      <c r="F131" s="9" t="str">
        <f>IF(ISBLANK(E131), "", Table2[[#This Row],[unique_id]])</f>
        <v>lounge_fan</v>
      </c>
      <c r="G131" s="9" t="s">
        <v>206</v>
      </c>
      <c r="H131" s="9" t="s">
        <v>139</v>
      </c>
      <c r="I131" s="9" t="s">
        <v>132</v>
      </c>
      <c r="J131" s="9" t="s">
        <v>868</v>
      </c>
      <c r="L131" s="9" t="s">
        <v>136</v>
      </c>
      <c r="N131" s="9"/>
      <c r="O131" s="11"/>
      <c r="P131" s="11"/>
      <c r="Q131" s="11"/>
      <c r="R131" s="11"/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/>
      <c r="AJ131" s="9" t="s">
        <v>174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1525</v>
      </c>
      <c r="B132" s="9" t="s">
        <v>26</v>
      </c>
      <c r="C132" s="9" t="s">
        <v>592</v>
      </c>
      <c r="D132" s="9" t="s">
        <v>137</v>
      </c>
      <c r="E132" s="9" t="s">
        <v>410</v>
      </c>
      <c r="F132" s="9" t="str">
        <f>IF(ISBLANK(E132), "", Table2[[#This Row],[unique_id]])</f>
        <v>parents_main</v>
      </c>
      <c r="G132" s="9" t="s">
        <v>211</v>
      </c>
      <c r="H132" s="9" t="s">
        <v>139</v>
      </c>
      <c r="I132" s="9" t="s">
        <v>132</v>
      </c>
      <c r="J132" s="9" t="s">
        <v>869</v>
      </c>
      <c r="K132" s="9" t="s">
        <v>420</v>
      </c>
      <c r="L132" s="9" t="s">
        <v>136</v>
      </c>
      <c r="N132" s="9"/>
      <c r="O132" s="11"/>
      <c r="P132" s="11" t="s">
        <v>859</v>
      </c>
      <c r="Q132" s="11">
        <v>700</v>
      </c>
      <c r="R132" s="22" t="s">
        <v>860</v>
      </c>
      <c r="S132" s="9"/>
      <c r="V132" s="9" t="s">
        <v>389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2" s="9" t="str">
        <f>LOWER(_xlfn.CONCAT(Table2[[#This Row],[device_suggested_area]], "-",Table2[[#This Row],[device_identifiers]]))</f>
        <v>parents-main</v>
      </c>
      <c r="AF132" s="11" t="s">
        <v>854</v>
      </c>
      <c r="AG132" s="9" t="s">
        <v>855</v>
      </c>
      <c r="AH132" s="9" t="s">
        <v>853</v>
      </c>
      <c r="AI132" s="9" t="s">
        <v>592</v>
      </c>
      <c r="AJ132" s="9" t="s">
        <v>207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customHeight="1" x14ac:dyDescent="0.2">
      <c r="A133" s="9">
        <v>1526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908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3" s="9" t="str">
        <f>LOWER(_xlfn.CONCAT(Table2[[#This Row],[device_suggested_area]], "-",Table2[[#This Row],[device_identifiers]]))</f>
        <v>parents-main-bulb-1</v>
      </c>
      <c r="AF133" s="11" t="s">
        <v>854</v>
      </c>
      <c r="AG133" s="9" t="s">
        <v>856</v>
      </c>
      <c r="AH133" s="9" t="s">
        <v>853</v>
      </c>
      <c r="AI133" s="9" t="s">
        <v>592</v>
      </c>
      <c r="AJ133" s="9" t="s">
        <v>207</v>
      </c>
      <c r="AL133" s="9" t="s">
        <v>852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"0x00178801039f585a"]]</v>
      </c>
    </row>
    <row r="134" spans="1:40" ht="16" customHeight="1" x14ac:dyDescent="0.2">
      <c r="A134" s="9">
        <v>1527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908</v>
      </c>
      <c r="S134" s="9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4" s="9" t="str">
        <f>LOWER(_xlfn.CONCAT(Table2[[#This Row],[device_suggested_area]], "-",Table2[[#This Row],[device_identifiers]]))</f>
        <v>parents-main-bulb-2</v>
      </c>
      <c r="AF134" s="11" t="s">
        <v>854</v>
      </c>
      <c r="AG134" s="9" t="s">
        <v>866</v>
      </c>
      <c r="AH134" s="9" t="s">
        <v>853</v>
      </c>
      <c r="AI134" s="9" t="s">
        <v>592</v>
      </c>
      <c r="AJ134" s="9" t="s">
        <v>207</v>
      </c>
      <c r="AL134" s="9" t="s">
        <v>864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"0x00178801039f69d1"]]</v>
      </c>
    </row>
    <row r="135" spans="1:40" ht="16" customHeight="1" x14ac:dyDescent="0.2">
      <c r="A135" s="9">
        <v>1528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700</v>
      </c>
      <c r="R135" s="22" t="s">
        <v>908</v>
      </c>
      <c r="S135" s="9"/>
      <c r="T135" s="15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5" s="9" t="str">
        <f>LOWER(_xlfn.CONCAT(Table2[[#This Row],[device_suggested_area]], "-",Table2[[#This Row],[device_identifiers]]))</f>
        <v>parents-main-bulb-3</v>
      </c>
      <c r="AF135" s="11" t="s">
        <v>854</v>
      </c>
      <c r="AG135" s="9" t="s">
        <v>867</v>
      </c>
      <c r="AH135" s="9" t="s">
        <v>853</v>
      </c>
      <c r="AI135" s="9" t="s">
        <v>592</v>
      </c>
      <c r="AJ135" s="9" t="s">
        <v>207</v>
      </c>
      <c r="AL135" s="9" t="s">
        <v>865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"0x001788010432a064"]]</v>
      </c>
    </row>
    <row r="136" spans="1:40" ht="16" customHeight="1" x14ac:dyDescent="0.2">
      <c r="A136" s="9">
        <v>1529</v>
      </c>
      <c r="B136" s="9" t="s">
        <v>26</v>
      </c>
      <c r="C136" s="9" t="s">
        <v>592</v>
      </c>
      <c r="D136" s="9" t="s">
        <v>137</v>
      </c>
      <c r="E136" s="9" t="s">
        <v>411</v>
      </c>
      <c r="F136" s="9" t="str">
        <f>IF(ISBLANK(E136), "", Table2[[#This Row],[unique_id]])</f>
        <v>kitchen_main</v>
      </c>
      <c r="G136" s="9" t="s">
        <v>217</v>
      </c>
      <c r="H136" s="9" t="s">
        <v>139</v>
      </c>
      <c r="I136" s="9" t="s">
        <v>132</v>
      </c>
      <c r="J136" s="9" t="s">
        <v>869</v>
      </c>
      <c r="K136" s="9" t="s">
        <v>421</v>
      </c>
      <c r="L136" s="9" t="s">
        <v>136</v>
      </c>
      <c r="N136" s="9"/>
      <c r="O136" s="11"/>
      <c r="P136" s="11" t="s">
        <v>859</v>
      </c>
      <c r="Q136" s="11">
        <v>800</v>
      </c>
      <c r="R136" s="22" t="s">
        <v>860</v>
      </c>
      <c r="S136" s="9"/>
      <c r="V136" s="9" t="s">
        <v>389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6" s="9" t="str">
        <f>LOWER(_xlfn.CONCAT(Table2[[#This Row],[device_suggested_area]], "-",Table2[[#This Row],[device_identifiers]]))</f>
        <v>kitchen-main</v>
      </c>
      <c r="AF136" s="11" t="s">
        <v>854</v>
      </c>
      <c r="AG136" s="9" t="s">
        <v>855</v>
      </c>
      <c r="AH136" s="9" t="s">
        <v>853</v>
      </c>
      <c r="AI136" s="9" t="s">
        <v>592</v>
      </c>
      <c r="AJ136" s="9" t="s">
        <v>221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customHeight="1" x14ac:dyDescent="0.2">
      <c r="A137" s="9">
        <v>1530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908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7" s="9" t="str">
        <f>LOWER(_xlfn.CONCAT(Table2[[#This Row],[device_suggested_area]], "-",Table2[[#This Row],[device_identifiers]]))</f>
        <v>kitchen-main-bulb-1</v>
      </c>
      <c r="AF137" s="11" t="s">
        <v>854</v>
      </c>
      <c r="AG137" s="9" t="s">
        <v>856</v>
      </c>
      <c r="AH137" s="9" t="s">
        <v>853</v>
      </c>
      <c r="AI137" s="9" t="s">
        <v>592</v>
      </c>
      <c r="AJ137" s="9" t="s">
        <v>221</v>
      </c>
      <c r="AL137" s="9" t="s">
        <v>896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"0x00178801040f8db2"]]</v>
      </c>
    </row>
    <row r="138" spans="1:40" ht="16" customHeight="1" x14ac:dyDescent="0.2">
      <c r="A138" s="9">
        <v>1531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908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8" s="9" t="str">
        <f>LOWER(_xlfn.CONCAT(Table2[[#This Row],[device_suggested_area]], "-",Table2[[#This Row],[device_identifiers]]))</f>
        <v>kitchen-main-bulb-2</v>
      </c>
      <c r="AF138" s="11" t="s">
        <v>854</v>
      </c>
      <c r="AG138" s="9" t="s">
        <v>866</v>
      </c>
      <c r="AH138" s="9" t="s">
        <v>853</v>
      </c>
      <c r="AI138" s="9" t="s">
        <v>592</v>
      </c>
      <c r="AJ138" s="9" t="s">
        <v>221</v>
      </c>
      <c r="AL138" s="9" t="s">
        <v>897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"0x001788010343c34f"]]</v>
      </c>
    </row>
    <row r="139" spans="1:40" ht="16" customHeight="1" x14ac:dyDescent="0.2">
      <c r="A139" s="9">
        <v>1532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908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9" s="9" t="str">
        <f>LOWER(_xlfn.CONCAT(Table2[[#This Row],[device_suggested_area]], "-",Table2[[#This Row],[device_identifiers]]))</f>
        <v>kitchen-main-bulb-3</v>
      </c>
      <c r="AF139" s="11" t="s">
        <v>854</v>
      </c>
      <c r="AG139" s="9" t="s">
        <v>867</v>
      </c>
      <c r="AH139" s="9" t="s">
        <v>853</v>
      </c>
      <c r="AI139" s="9" t="s">
        <v>592</v>
      </c>
      <c r="AJ139" s="9" t="s">
        <v>221</v>
      </c>
      <c r="AL139" s="9" t="s">
        <v>898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"0x001788010343c147"]]</v>
      </c>
    </row>
    <row r="140" spans="1:40" ht="16" customHeight="1" x14ac:dyDescent="0.2">
      <c r="A140" s="9">
        <v>1533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800</v>
      </c>
      <c r="R140" s="22" t="s">
        <v>908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40" s="9" t="str">
        <f>LOWER(_xlfn.CONCAT(Table2[[#This Row],[device_suggested_area]], "-",Table2[[#This Row],[device_identifiers]]))</f>
        <v>kitchen-main-bulb-4</v>
      </c>
      <c r="AF140" s="11" t="s">
        <v>854</v>
      </c>
      <c r="AG140" s="9" t="s">
        <v>874</v>
      </c>
      <c r="AH140" s="9" t="s">
        <v>853</v>
      </c>
      <c r="AI140" s="9" t="s">
        <v>592</v>
      </c>
      <c r="AJ140" s="9" t="s">
        <v>221</v>
      </c>
      <c r="AL140" s="9" t="s">
        <v>899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"0x001788010343b9d8"]]</v>
      </c>
    </row>
    <row r="141" spans="1:40" ht="16" customHeight="1" x14ac:dyDescent="0.2">
      <c r="A141" s="9">
        <v>1534</v>
      </c>
      <c r="B141" s="9" t="s">
        <v>26</v>
      </c>
      <c r="C141" s="9" t="s">
        <v>592</v>
      </c>
      <c r="D141" s="9" t="s">
        <v>137</v>
      </c>
      <c r="E141" s="9" t="s">
        <v>412</v>
      </c>
      <c r="F141" s="9" t="str">
        <f>IF(ISBLANK(E141), "", Table2[[#This Row],[unique_id]])</f>
        <v>laundry_main</v>
      </c>
      <c r="G141" s="9" t="s">
        <v>219</v>
      </c>
      <c r="H141" s="9" t="s">
        <v>139</v>
      </c>
      <c r="I141" s="9" t="s">
        <v>132</v>
      </c>
      <c r="J141" s="9" t="s">
        <v>869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900</v>
      </c>
      <c r="R141" s="22" t="s">
        <v>860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1" s="9" t="str">
        <f>LOWER(_xlfn.CONCAT(Table2[[#This Row],[device_suggested_area]], "-",Table2[[#This Row],[device_identifiers]]))</f>
        <v>laundry-main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229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1535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900</v>
      </c>
      <c r="R142" s="22" t="s">
        <v>908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2" s="9" t="str">
        <f>LOWER(_xlfn.CONCAT(Table2[[#This Row],[device_suggested_area]], "-",Table2[[#This Row],[device_identifiers]]))</f>
        <v>laundry-main-bulb-1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229</v>
      </c>
      <c r="AL142" s="9" t="s">
        <v>900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"0x0017880104eaa288"]]</v>
      </c>
    </row>
    <row r="143" spans="1:40" ht="16" customHeight="1" x14ac:dyDescent="0.2">
      <c r="A143" s="9">
        <v>1536</v>
      </c>
      <c r="B143" s="9" t="s">
        <v>26</v>
      </c>
      <c r="C143" s="9" t="s">
        <v>592</v>
      </c>
      <c r="D143" s="9" t="s">
        <v>137</v>
      </c>
      <c r="E143" s="9" t="s">
        <v>413</v>
      </c>
      <c r="F143" s="9" t="str">
        <f>IF(ISBLANK(E143), "", Table2[[#This Row],[unique_id]])</f>
        <v>pantry_main</v>
      </c>
      <c r="G143" s="9" t="s">
        <v>218</v>
      </c>
      <c r="H143" s="9" t="s">
        <v>139</v>
      </c>
      <c r="I143" s="9" t="s">
        <v>132</v>
      </c>
      <c r="J143" s="9" t="s">
        <v>869</v>
      </c>
      <c r="K143" s="9" t="s">
        <v>421</v>
      </c>
      <c r="L143" s="9" t="s">
        <v>136</v>
      </c>
      <c r="N143" s="9"/>
      <c r="O143" s="11"/>
      <c r="P143" s="11" t="s">
        <v>859</v>
      </c>
      <c r="Q143" s="11">
        <v>1000</v>
      </c>
      <c r="R143" s="22" t="s">
        <v>860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3" s="9" t="str">
        <f>LOWER(_xlfn.CONCAT(Table2[[#This Row],[device_suggested_area]], "-",Table2[[#This Row],[device_identifiers]]))</f>
        <v>pantry-main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227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1537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1000</v>
      </c>
      <c r="R144" s="22" t="s">
        <v>908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4" s="9" t="str">
        <f>LOWER(_xlfn.CONCAT(Table2[[#This Row],[device_suggested_area]], "-",Table2[[#This Row],[device_identifiers]]))</f>
        <v>pantry-main-bulb-1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227</v>
      </c>
      <c r="AL144" s="9" t="s">
        <v>901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"0x0017880104eaa272"]]</v>
      </c>
    </row>
    <row r="145" spans="1:40" ht="16" customHeight="1" x14ac:dyDescent="0.2">
      <c r="A145" s="9">
        <v>1538</v>
      </c>
      <c r="B145" s="9" t="s">
        <v>26</v>
      </c>
      <c r="C145" s="9" t="s">
        <v>592</v>
      </c>
      <c r="D145" s="9" t="s">
        <v>137</v>
      </c>
      <c r="E145" s="9" t="s">
        <v>414</v>
      </c>
      <c r="F145" s="9" t="str">
        <f>IF(ISBLANK(E145), "", Table2[[#This Row],[unique_id]])</f>
        <v>office_main</v>
      </c>
      <c r="G145" s="9" t="s">
        <v>214</v>
      </c>
      <c r="H145" s="9" t="s">
        <v>139</v>
      </c>
      <c r="I145" s="9" t="s">
        <v>132</v>
      </c>
      <c r="J145" s="9" t="s">
        <v>869</v>
      </c>
      <c r="L145" s="9" t="s">
        <v>136</v>
      </c>
      <c r="N145" s="9"/>
      <c r="O145" s="11"/>
      <c r="P145" s="11" t="s">
        <v>859</v>
      </c>
      <c r="Q145" s="11">
        <v>1100</v>
      </c>
      <c r="R145" s="22" t="s">
        <v>860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5" s="9" t="str">
        <f>LOWER(_xlfn.CONCAT(Table2[[#This Row],[device_suggested_area]], "-",Table2[[#This Row],[device_identifiers]]))</f>
        <v>office-main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228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1539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1100</v>
      </c>
      <c r="R146" s="22" t="s">
        <v>908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6" s="9" t="str">
        <f>LOWER(_xlfn.CONCAT(Table2[[#This Row],[device_suggested_area]], "-",Table2[[#This Row],[device_identifiers]]))</f>
        <v>office-main-bulb-1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228</v>
      </c>
      <c r="AL146" s="9" t="s">
        <v>902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"0x00178801040edfae"]]</v>
      </c>
    </row>
    <row r="147" spans="1:40" ht="16" customHeight="1" x14ac:dyDescent="0.2">
      <c r="A147" s="9">
        <v>1540</v>
      </c>
      <c r="B147" s="9" t="s">
        <v>26</v>
      </c>
      <c r="C147" s="9" t="s">
        <v>592</v>
      </c>
      <c r="D147" s="9" t="s">
        <v>137</v>
      </c>
      <c r="E147" s="9" t="s">
        <v>415</v>
      </c>
      <c r="F147" s="9" t="str">
        <f>IF(ISBLANK(E147), "", Table2[[#This Row],[unique_id]])</f>
        <v>bathroom_main</v>
      </c>
      <c r="G147" s="9" t="s">
        <v>213</v>
      </c>
      <c r="H147" s="9" t="s">
        <v>139</v>
      </c>
      <c r="I147" s="9" t="s">
        <v>132</v>
      </c>
      <c r="J147" s="9" t="s">
        <v>869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1200</v>
      </c>
      <c r="R147" s="22" t="s">
        <v>860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7" s="9" t="str">
        <f>LOWER(_xlfn.CONCAT(Table2[[#This Row],[device_suggested_area]], "-",Table2[[#This Row],[device_identifiers]]))</f>
        <v>bathroom-main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549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1541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1200</v>
      </c>
      <c r="R148" s="22" t="s">
        <v>908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8" s="9" t="str">
        <f>LOWER(_xlfn.CONCAT(Table2[[#This Row],[device_suggested_area]], "-",Table2[[#This Row],[device_identifiers]]))</f>
        <v>bathroom-main-bulb-1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549</v>
      </c>
      <c r="AL148" s="9" t="s">
        <v>903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"0x00178801040edcad"]]</v>
      </c>
    </row>
    <row r="149" spans="1:40" ht="16" customHeight="1" x14ac:dyDescent="0.2">
      <c r="A149" s="9">
        <v>1542</v>
      </c>
      <c r="B149" s="9" t="s">
        <v>26</v>
      </c>
      <c r="C149" s="9" t="s">
        <v>592</v>
      </c>
      <c r="D149" s="9" t="s">
        <v>137</v>
      </c>
      <c r="E149" s="9" t="s">
        <v>416</v>
      </c>
      <c r="F149" s="9" t="str">
        <f>IF(ISBLANK(E149), "", Table2[[#This Row],[unique_id]])</f>
        <v>ensuite_main</v>
      </c>
      <c r="G149" s="9" t="s">
        <v>212</v>
      </c>
      <c r="H149" s="9" t="s">
        <v>139</v>
      </c>
      <c r="I149" s="9" t="s">
        <v>132</v>
      </c>
      <c r="J149" s="9" t="s">
        <v>869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1300</v>
      </c>
      <c r="R149" s="22" t="s">
        <v>860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9" s="9" t="str">
        <f>LOWER(_xlfn.CONCAT(Table2[[#This Row],[device_suggested_area]], "-",Table2[[#This Row],[device_identifiers]]))</f>
        <v>ensuite-main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629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1543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1300</v>
      </c>
      <c r="R150" s="22" t="s">
        <v>908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50" s="9" t="str">
        <f>LOWER(_xlfn.CONCAT(Table2[[#This Row],[device_suggested_area]], "-",Table2[[#This Row],[device_identifiers]]))</f>
        <v>ensuite-main-bulb-1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629</v>
      </c>
      <c r="AL150" s="9" t="s">
        <v>904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"0x00178801040eddb2"]]</v>
      </c>
    </row>
    <row r="151" spans="1:40" ht="16" customHeight="1" x14ac:dyDescent="0.2">
      <c r="A151" s="9">
        <v>1544</v>
      </c>
      <c r="B151" s="9" t="s">
        <v>26</v>
      </c>
      <c r="C151" s="9" t="s">
        <v>592</v>
      </c>
      <c r="D151" s="9" t="s">
        <v>137</v>
      </c>
      <c r="E151" s="9" t="s">
        <v>417</v>
      </c>
      <c r="F151" s="9" t="str">
        <f>IF(ISBLANK(E151), "", Table2[[#This Row],[unique_id]])</f>
        <v>wardrobe_main</v>
      </c>
      <c r="G151" s="9" t="s">
        <v>216</v>
      </c>
      <c r="H151" s="9" t="s">
        <v>139</v>
      </c>
      <c r="I151" s="9" t="s">
        <v>132</v>
      </c>
      <c r="J151" s="9" t="s">
        <v>869</v>
      </c>
      <c r="K151" s="9" t="s">
        <v>420</v>
      </c>
      <c r="L151" s="9" t="s">
        <v>136</v>
      </c>
      <c r="N151" s="9"/>
      <c r="O151" s="11"/>
      <c r="P151" s="11" t="s">
        <v>859</v>
      </c>
      <c r="Q151" s="11">
        <v>1400</v>
      </c>
      <c r="R151" s="22" t="s">
        <v>860</v>
      </c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1" s="9" t="str">
        <f>LOWER(_xlfn.CONCAT(Table2[[#This Row],[device_suggested_area]], "-",Table2[[#This Row],[device_identifiers]]))</f>
        <v>wardrobe-main</v>
      </c>
      <c r="AF151" s="11" t="s">
        <v>854</v>
      </c>
      <c r="AG151" s="9" t="s">
        <v>855</v>
      </c>
      <c r="AH151" s="9" t="s">
        <v>853</v>
      </c>
      <c r="AI151" s="9" t="s">
        <v>592</v>
      </c>
      <c r="AJ151" s="9" t="s">
        <v>871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/>
      </c>
    </row>
    <row r="152" spans="1:40" ht="16" customHeight="1" x14ac:dyDescent="0.2">
      <c r="A152" s="9">
        <v>1545</v>
      </c>
      <c r="B152" s="9" t="s">
        <v>26</v>
      </c>
      <c r="C152" s="9" t="s">
        <v>592</v>
      </c>
      <c r="D152" s="9" t="s">
        <v>137</v>
      </c>
      <c r="F152" s="9" t="str">
        <f>IF(ISBLANK(E152), "", Table2[[#This Row],[unique_id]])</f>
        <v/>
      </c>
      <c r="N152" s="9"/>
      <c r="O152" s="11"/>
      <c r="P152" s="11" t="s">
        <v>858</v>
      </c>
      <c r="Q152" s="11">
        <v>1400</v>
      </c>
      <c r="R152" s="22" t="s">
        <v>908</v>
      </c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2" s="9" t="str">
        <f>LOWER(_xlfn.CONCAT(Table2[[#This Row],[device_suggested_area]], "-",Table2[[#This Row],[device_identifiers]]))</f>
        <v>wardrobe-main-bulb-1</v>
      </c>
      <c r="AF152" s="11" t="s">
        <v>854</v>
      </c>
      <c r="AG152" s="9" t="s">
        <v>856</v>
      </c>
      <c r="AH152" s="9" t="s">
        <v>853</v>
      </c>
      <c r="AI152" s="9" t="s">
        <v>592</v>
      </c>
      <c r="AJ152" s="9" t="s">
        <v>871</v>
      </c>
      <c r="AL152" s="9" t="s">
        <v>905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"0x00178801040ede93"]]</v>
      </c>
    </row>
    <row r="153" spans="1:40" ht="16" customHeight="1" x14ac:dyDescent="0.2">
      <c r="A153" s="9">
        <v>1546</v>
      </c>
      <c r="B153" s="9" t="s">
        <v>26</v>
      </c>
      <c r="C153" s="9" t="s">
        <v>259</v>
      </c>
      <c r="D153" s="9" t="s">
        <v>134</v>
      </c>
      <c r="E153" s="9" t="s">
        <v>700</v>
      </c>
      <c r="F153" s="9" t="str">
        <f>IF(ISBLANK(E153), "", Table2[[#This Row],[unique_id]])</f>
        <v>deck_festoons</v>
      </c>
      <c r="G153" s="9" t="s">
        <v>403</v>
      </c>
      <c r="H153" s="9" t="s">
        <v>139</v>
      </c>
      <c r="I153" s="9" t="s">
        <v>132</v>
      </c>
      <c r="L153" s="9" t="s">
        <v>136</v>
      </c>
      <c r="N153" s="9"/>
      <c r="O153" s="11"/>
      <c r="P153" s="11"/>
      <c r="Q153" s="11"/>
      <c r="R153" s="11"/>
      <c r="S153" s="9"/>
      <c r="V153" s="9" t="s">
        <v>389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E153" s="9" t="str">
        <f>IF(OR(ISBLANK(AL153), ISBLANK(AM153)), "", LOWER(_xlfn.CONCAT(Table2[[#This Row],[device_manufacturer]], "-",Table2[[#This Row],[device_suggested_area]], "-", Table2[[#This Row],[device_identifiers]])))</f>
        <v>tplink-deck-festoons</v>
      </c>
      <c r="AF153" s="11" t="s">
        <v>553</v>
      </c>
      <c r="AG153" s="9" t="s">
        <v>559</v>
      </c>
      <c r="AH153" s="9" t="s">
        <v>550</v>
      </c>
      <c r="AI153" s="9" t="str">
        <f>IF(OR(ISBLANK(AL153), ISBLANK(AM153)), "", Table2[[#This Row],[device_via_device]])</f>
        <v>TPLink</v>
      </c>
      <c r="AJ153" s="9" t="s">
        <v>548</v>
      </c>
      <c r="AK153" s="9" t="s">
        <v>691</v>
      </c>
      <c r="AL153" s="9" t="s">
        <v>538</v>
      </c>
      <c r="AM153" s="9" t="s">
        <v>682</v>
      </c>
      <c r="AN153" s="9" t="str">
        <f>IF(AND(ISBLANK(AL153), ISBLANK(AM153)), "", _xlfn.CONCAT("[", IF(ISBLANK(AL153), "", _xlfn.CONCAT("[""mac"", """, AL153, """]")), IF(ISBLANK(AM153), "", _xlfn.CONCAT(", [""ip"", """, AM153, """]")), "]"))</f>
        <v>[["mac", "ac:84:c6:54:a3:96"], ["ip", "10.0.6.79"]]</v>
      </c>
    </row>
    <row r="154" spans="1:40" ht="16" customHeight="1" x14ac:dyDescent="0.2">
      <c r="A154" s="9">
        <v>1547</v>
      </c>
      <c r="B154" s="9" t="s">
        <v>26</v>
      </c>
      <c r="C154" s="9" t="s">
        <v>768</v>
      </c>
      <c r="D154" s="9" t="s">
        <v>507</v>
      </c>
      <c r="E154" s="9" t="s">
        <v>506</v>
      </c>
      <c r="F154" s="9" t="str">
        <f>IF(ISBLANK(E154), "", Table2[[#This Row],[unique_id]])</f>
        <v>column_break</v>
      </c>
      <c r="G154" s="9" t="s">
        <v>503</v>
      </c>
      <c r="H154" s="9" t="s">
        <v>139</v>
      </c>
      <c r="I154" s="9" t="s">
        <v>132</v>
      </c>
      <c r="L154" s="9" t="s">
        <v>504</v>
      </c>
      <c r="M154" s="9" t="s">
        <v>505</v>
      </c>
      <c r="N154" s="9"/>
      <c r="O154" s="11"/>
      <c r="P154" s="11"/>
      <c r="Q154" s="11"/>
      <c r="R154" s="11"/>
      <c r="S154" s="9"/>
      <c r="X154" s="11"/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customHeight="1" x14ac:dyDescent="0.2">
      <c r="A155" s="9">
        <v>1600</v>
      </c>
      <c r="B155" s="9" t="s">
        <v>26</v>
      </c>
      <c r="C155" s="9" t="s">
        <v>376</v>
      </c>
      <c r="D155" s="9" t="s">
        <v>134</v>
      </c>
      <c r="E155" s="9" t="s">
        <v>374</v>
      </c>
      <c r="F155" s="9" t="str">
        <f>IF(ISBLANK(E155), "", Table2[[#This Row],[unique_id]])</f>
        <v>adaptive_lighting_default</v>
      </c>
      <c r="G155" s="9" t="s">
        <v>382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1601</v>
      </c>
      <c r="B156" s="9" t="s">
        <v>26</v>
      </c>
      <c r="C156" s="9" t="s">
        <v>376</v>
      </c>
      <c r="D156" s="9" t="s">
        <v>134</v>
      </c>
      <c r="E156" s="9" t="s">
        <v>375</v>
      </c>
      <c r="F156" s="9" t="str">
        <f>IF(ISBLANK(E156), "", Table2[[#This Row],[unique_id]])</f>
        <v>adaptive_lighting_sleep_mode_default</v>
      </c>
      <c r="G156" s="9" t="s">
        <v>379</v>
      </c>
      <c r="H156" s="9" t="s">
        <v>391</v>
      </c>
      <c r="I156" s="9" t="s">
        <v>132</v>
      </c>
      <c r="L156" s="9" t="s">
        <v>326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1602</v>
      </c>
      <c r="B157" s="9" t="s">
        <v>26</v>
      </c>
      <c r="C157" s="9" t="s">
        <v>376</v>
      </c>
      <c r="D157" s="9" t="s">
        <v>134</v>
      </c>
      <c r="E157" s="9" t="s">
        <v>377</v>
      </c>
      <c r="F157" s="9" t="str">
        <f>IF(ISBLANK(E157), "", Table2[[#This Row],[unique_id]])</f>
        <v>adaptive_lighting_adapt_color_default</v>
      </c>
      <c r="G157" s="9" t="s">
        <v>380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1603</v>
      </c>
      <c r="B158" s="9" t="s">
        <v>26</v>
      </c>
      <c r="C158" s="9" t="s">
        <v>376</v>
      </c>
      <c r="D158" s="9" t="s">
        <v>134</v>
      </c>
      <c r="E158" s="9" t="s">
        <v>378</v>
      </c>
      <c r="F158" s="9" t="str">
        <f>IF(ISBLANK(E158), "", Table2[[#This Row],[unique_id]])</f>
        <v>adaptive_lighting_adapt_brightness_default</v>
      </c>
      <c r="G158" s="9" t="s">
        <v>381</v>
      </c>
      <c r="H158" s="9" t="s">
        <v>391</v>
      </c>
      <c r="I158" s="9" t="s">
        <v>132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1604</v>
      </c>
      <c r="B159" s="9" t="s">
        <v>26</v>
      </c>
      <c r="C159" s="9" t="s">
        <v>376</v>
      </c>
      <c r="D159" s="9" t="s">
        <v>134</v>
      </c>
      <c r="E159" s="9" t="s">
        <v>392</v>
      </c>
      <c r="F159" s="9" t="str">
        <f>IF(ISBLANK(E159), "", Table2[[#This Row],[unique_id]])</f>
        <v>adaptive_lighting_bedroom</v>
      </c>
      <c r="G159" s="9" t="s">
        <v>382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1605</v>
      </c>
      <c r="B160" s="9" t="s">
        <v>26</v>
      </c>
      <c r="C160" s="9" t="s">
        <v>376</v>
      </c>
      <c r="D160" s="9" t="s">
        <v>134</v>
      </c>
      <c r="E160" s="9" t="s">
        <v>393</v>
      </c>
      <c r="F160" s="9" t="str">
        <f>IF(ISBLANK(E160), "", Table2[[#This Row],[unique_id]])</f>
        <v>adaptive_lighting_sleep_mode_bedroom</v>
      </c>
      <c r="G160" s="9" t="s">
        <v>379</v>
      </c>
      <c r="H160" s="9" t="s">
        <v>390</v>
      </c>
      <c r="I160" s="9" t="s">
        <v>132</v>
      </c>
      <c r="L160" s="9" t="s">
        <v>326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1606</v>
      </c>
      <c r="B161" s="9" t="s">
        <v>26</v>
      </c>
      <c r="C161" s="9" t="s">
        <v>376</v>
      </c>
      <c r="D161" s="9" t="s">
        <v>134</v>
      </c>
      <c r="E161" s="9" t="s">
        <v>394</v>
      </c>
      <c r="F161" s="9" t="str">
        <f>IF(ISBLANK(E161), "", Table2[[#This Row],[unique_id]])</f>
        <v>adaptive_lighting_adapt_color_bedroom</v>
      </c>
      <c r="G161" s="9" t="s">
        <v>380</v>
      </c>
      <c r="H161" s="9" t="s">
        <v>390</v>
      </c>
      <c r="I161" s="9" t="s">
        <v>132</v>
      </c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1607</v>
      </c>
      <c r="B162" s="15" t="s">
        <v>26</v>
      </c>
      <c r="C162" s="15" t="s">
        <v>376</v>
      </c>
      <c r="D162" s="15" t="s">
        <v>134</v>
      </c>
      <c r="E162" s="15" t="s">
        <v>395</v>
      </c>
      <c r="F162" s="9" t="str">
        <f>IF(ISBLANK(E162), "", Table2[[#This Row],[unique_id]])</f>
        <v>adaptive_lighting_adapt_brightness_bedroom</v>
      </c>
      <c r="G162" s="15" t="s">
        <v>381</v>
      </c>
      <c r="H162" s="15" t="s">
        <v>390</v>
      </c>
      <c r="I162" s="15" t="s">
        <v>132</v>
      </c>
      <c r="K162" s="15"/>
      <c r="L162" s="15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1608</v>
      </c>
      <c r="B163" s="16" t="s">
        <v>26</v>
      </c>
      <c r="C163" s="16" t="s">
        <v>376</v>
      </c>
      <c r="D163" s="16" t="s">
        <v>134</v>
      </c>
      <c r="E163" s="16" t="s">
        <v>423</v>
      </c>
      <c r="F163" s="9" t="str">
        <f>IF(ISBLANK(E163), "", Table2[[#This Row],[unique_id]])</f>
        <v>adaptive_lighting_night_light</v>
      </c>
      <c r="G163" s="16" t="s">
        <v>382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1609</v>
      </c>
      <c r="B164" s="16" t="s">
        <v>26</v>
      </c>
      <c r="C164" s="16" t="s">
        <v>376</v>
      </c>
      <c r="D164" s="16" t="s">
        <v>134</v>
      </c>
      <c r="E164" s="16" t="s">
        <v>424</v>
      </c>
      <c r="F164" s="9" t="str">
        <f>IF(ISBLANK(E164), "", Table2[[#This Row],[unique_id]])</f>
        <v>adaptive_lighting_sleep_mode_night_light</v>
      </c>
      <c r="G164" s="16" t="s">
        <v>379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1610</v>
      </c>
      <c r="B165" s="16" t="s">
        <v>26</v>
      </c>
      <c r="C165" s="16" t="s">
        <v>376</v>
      </c>
      <c r="D165" s="16" t="s">
        <v>134</v>
      </c>
      <c r="E165" s="16" t="s">
        <v>425</v>
      </c>
      <c r="F165" s="9" t="str">
        <f>IF(ISBLANK(E165), "", Table2[[#This Row],[unique_id]])</f>
        <v>adaptive_lighting_adapt_color_night_light</v>
      </c>
      <c r="G165" s="16" t="s">
        <v>380</v>
      </c>
      <c r="H165" s="16" t="s">
        <v>406</v>
      </c>
      <c r="I165" s="16" t="s">
        <v>132</v>
      </c>
      <c r="K165" s="16"/>
      <c r="L165" s="16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1611</v>
      </c>
      <c r="B166" s="17" t="s">
        <v>26</v>
      </c>
      <c r="C166" s="17" t="s">
        <v>376</v>
      </c>
      <c r="D166" s="17" t="s">
        <v>134</v>
      </c>
      <c r="E166" s="17" t="s">
        <v>426</v>
      </c>
      <c r="F166" s="9" t="str">
        <f>IF(ISBLANK(E166), "", Table2[[#This Row],[unique_id]])</f>
        <v>adaptive_lighting_adapt_brightness_night_light</v>
      </c>
      <c r="G166" s="17" t="s">
        <v>381</v>
      </c>
      <c r="H166" s="17" t="s">
        <v>406</v>
      </c>
      <c r="I166" s="17" t="s">
        <v>132</v>
      </c>
      <c r="K166" s="17"/>
      <c r="L166" s="17"/>
      <c r="N166" s="9"/>
      <c r="O166" s="11"/>
      <c r="P166" s="11"/>
      <c r="Q166" s="11"/>
      <c r="R166" s="11"/>
      <c r="S166" s="9"/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D166" s="9"/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2100</v>
      </c>
      <c r="B167" s="9" t="s">
        <v>26</v>
      </c>
      <c r="C167" s="9" t="s">
        <v>153</v>
      </c>
      <c r="D167" s="9" t="s">
        <v>27</v>
      </c>
      <c r="E167" s="9" t="s">
        <v>254</v>
      </c>
      <c r="F167" s="9" t="str">
        <f>IF(ISBLANK(E167), "", Table2[[#This Row],[unique_id]])</f>
        <v>home_power</v>
      </c>
      <c r="G167" s="9" t="s">
        <v>488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2101</v>
      </c>
      <c r="B168" s="9" t="s">
        <v>26</v>
      </c>
      <c r="C168" s="9" t="s">
        <v>153</v>
      </c>
      <c r="D168" s="9" t="s">
        <v>27</v>
      </c>
      <c r="E168" s="9" t="s">
        <v>485</v>
      </c>
      <c r="F168" s="9" t="str">
        <f>IF(ISBLANK(E168), "", Table2[[#This Row],[unique_id]])</f>
        <v>home_base_power</v>
      </c>
      <c r="G168" s="9" t="s">
        <v>486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2102</v>
      </c>
      <c r="B169" s="9" t="s">
        <v>26</v>
      </c>
      <c r="C169" s="9" t="s">
        <v>153</v>
      </c>
      <c r="D169" s="9" t="s">
        <v>27</v>
      </c>
      <c r="E169" s="9" t="s">
        <v>484</v>
      </c>
      <c r="F169" s="9" t="str">
        <f>IF(ISBLANK(E169), "", Table2[[#This Row],[unique_id]])</f>
        <v>home_peak_power</v>
      </c>
      <c r="G169" s="9" t="s">
        <v>487</v>
      </c>
      <c r="H169" s="9" t="s">
        <v>292</v>
      </c>
      <c r="I169" s="9" t="s">
        <v>141</v>
      </c>
      <c r="L169" s="9" t="s">
        <v>90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2103</v>
      </c>
      <c r="B170" s="9" t="s">
        <v>26</v>
      </c>
      <c r="C170" s="9" t="s">
        <v>768</v>
      </c>
      <c r="D170" s="9" t="s">
        <v>507</v>
      </c>
      <c r="E170" s="9" t="s">
        <v>766</v>
      </c>
      <c r="F170" s="9" t="str">
        <f>IF(ISBLANK(E170), "", Table2[[#This Row],[unique_id]])</f>
        <v>graph_break</v>
      </c>
      <c r="G170" s="9" t="s">
        <v>767</v>
      </c>
      <c r="H170" s="9" t="s">
        <v>292</v>
      </c>
      <c r="I170" s="9" t="s">
        <v>141</v>
      </c>
      <c r="N170" s="9" t="s">
        <v>765</v>
      </c>
      <c r="O170" s="11"/>
      <c r="P170" s="11"/>
      <c r="Q170" s="11"/>
      <c r="R170" s="11"/>
      <c r="S170" s="9"/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13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2104</v>
      </c>
      <c r="B171" s="9" t="s">
        <v>26</v>
      </c>
      <c r="C171" s="9" t="s">
        <v>259</v>
      </c>
      <c r="D171" s="9" t="s">
        <v>27</v>
      </c>
      <c r="E171" s="9" t="s">
        <v>262</v>
      </c>
      <c r="F171" s="9" t="str">
        <f>IF(ISBLANK(E171), "", Table2[[#This Row],[unique_id]])</f>
        <v>various_adhoc_outlet_current_consumption</v>
      </c>
      <c r="G171" s="9" t="s">
        <v>253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D171" s="12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2105</v>
      </c>
      <c r="B172" s="9" t="s">
        <v>26</v>
      </c>
      <c r="C172" s="9" t="s">
        <v>259</v>
      </c>
      <c r="D172" s="9" t="s">
        <v>27</v>
      </c>
      <c r="E172" s="9" t="s">
        <v>264</v>
      </c>
      <c r="F172" s="9" t="str">
        <f>IF(ISBLANK(E172), "", Table2[[#This Row],[unique_id]])</f>
        <v>study_battery_charger_current_consumption</v>
      </c>
      <c r="G172" s="9" t="s">
        <v>252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2106</v>
      </c>
      <c r="B173" s="9" t="s">
        <v>26</v>
      </c>
      <c r="C173" s="9" t="s">
        <v>259</v>
      </c>
      <c r="D173" s="9" t="s">
        <v>27</v>
      </c>
      <c r="E173" s="9" t="s">
        <v>263</v>
      </c>
      <c r="F173" s="9" t="str">
        <f>IF(ISBLANK(E173), "", Table2[[#This Row],[unique_id]])</f>
        <v>laundry_vacuum_charger_current_consumption</v>
      </c>
      <c r="G173" s="9" t="s">
        <v>251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2107</v>
      </c>
      <c r="B174" s="9" t="s">
        <v>26</v>
      </c>
      <c r="C174" s="9" t="s">
        <v>153</v>
      </c>
      <c r="D174" s="9" t="s">
        <v>27</v>
      </c>
      <c r="E174" s="9" t="s">
        <v>491</v>
      </c>
      <c r="F174" s="9" t="str">
        <f>IF(ISBLANK(E174), "", Table2[[#This Row],[unique_id]])</f>
        <v>home_lights_power</v>
      </c>
      <c r="G174" s="9" t="s">
        <v>493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2108</v>
      </c>
      <c r="B175" s="9" t="s">
        <v>26</v>
      </c>
      <c r="C175" s="9" t="s">
        <v>153</v>
      </c>
      <c r="D175" s="9" t="s">
        <v>27</v>
      </c>
      <c r="E175" s="9" t="s">
        <v>492</v>
      </c>
      <c r="F175" s="9" t="str">
        <f>IF(ISBLANK(E175), "", Table2[[#This Row],[unique_id]])</f>
        <v>home_fans_power</v>
      </c>
      <c r="G175" s="9" t="s">
        <v>494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2109</v>
      </c>
      <c r="B176" s="9" t="s">
        <v>234</v>
      </c>
      <c r="C176" s="9" t="s">
        <v>516</v>
      </c>
      <c r="D176" s="9" t="s">
        <v>27</v>
      </c>
      <c r="E176" s="9" t="s">
        <v>778</v>
      </c>
      <c r="F176" s="9" t="str">
        <f>IF(ISBLANK(E176), "", Table2[[#This Row],[unique_id]])</f>
        <v>outdoor_pool_filter_power</v>
      </c>
      <c r="G176" s="9" t="s">
        <v>483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2110</v>
      </c>
      <c r="B177" s="9" t="s">
        <v>26</v>
      </c>
      <c r="C177" s="9" t="s">
        <v>516</v>
      </c>
      <c r="D177" s="9" t="s">
        <v>27</v>
      </c>
      <c r="E177" s="9" t="s">
        <v>780</v>
      </c>
      <c r="F177" s="9" t="str">
        <f>IF(ISBLANK(E177), "", Table2[[#This Row],[unique_id]])</f>
        <v>roof_water_heater_booster_energy_power</v>
      </c>
      <c r="G177" s="9" t="s">
        <v>782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2111</v>
      </c>
      <c r="B178" s="9" t="s">
        <v>26</v>
      </c>
      <c r="C178" s="9" t="s">
        <v>259</v>
      </c>
      <c r="D178" s="9" t="s">
        <v>27</v>
      </c>
      <c r="E178" s="9" t="s">
        <v>269</v>
      </c>
      <c r="F178" s="9" t="str">
        <f>IF(ISBLANK(E178), "", Table2[[#This Row],[unique_id]])</f>
        <v>kitchen_dish_washer_current_consumption</v>
      </c>
      <c r="G178" s="9" t="s">
        <v>249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2112</v>
      </c>
      <c r="B179" s="9" t="s">
        <v>26</v>
      </c>
      <c r="C179" s="9" t="s">
        <v>259</v>
      </c>
      <c r="D179" s="9" t="s">
        <v>27</v>
      </c>
      <c r="E179" s="9" t="s">
        <v>266</v>
      </c>
      <c r="F179" s="9" t="str">
        <f>IF(ISBLANK(E179), "", Table2[[#This Row],[unique_id]])</f>
        <v>laundry_clothes_dryer_current_consumption</v>
      </c>
      <c r="G179" s="9" t="s">
        <v>250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2113</v>
      </c>
      <c r="B180" s="9" t="s">
        <v>26</v>
      </c>
      <c r="C180" s="9" t="s">
        <v>259</v>
      </c>
      <c r="D180" s="9" t="s">
        <v>27</v>
      </c>
      <c r="E180" s="9" t="s">
        <v>265</v>
      </c>
      <c r="F180" s="9" t="str">
        <f>IF(ISBLANK(E180), "", Table2[[#This Row],[unique_id]])</f>
        <v>laundry_washing_machine_current_consumption</v>
      </c>
      <c r="G180" s="9" t="s">
        <v>248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2114</v>
      </c>
      <c r="B181" s="9" t="s">
        <v>26</v>
      </c>
      <c r="C181" s="9" t="s">
        <v>259</v>
      </c>
      <c r="D181" s="9" t="s">
        <v>27</v>
      </c>
      <c r="E181" s="9" t="s">
        <v>258</v>
      </c>
      <c r="F181" s="9" t="str">
        <f>IF(ISBLANK(E181), "", Table2[[#This Row],[unique_id]])</f>
        <v>kitchen_coffee_machine_current_consumption</v>
      </c>
      <c r="G181" s="9" t="s">
        <v>135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2115</v>
      </c>
      <c r="B182" s="9" t="s">
        <v>26</v>
      </c>
      <c r="C182" s="9" t="s">
        <v>259</v>
      </c>
      <c r="D182" s="9" t="s">
        <v>27</v>
      </c>
      <c r="E182" s="9" t="s">
        <v>238</v>
      </c>
      <c r="F182" s="9" t="str">
        <f>IF(ISBLANK(E182), "", Table2[[#This Row],[unique_id]])</f>
        <v>kitchen_fridge_current_consumption</v>
      </c>
      <c r="G182" s="9" t="s">
        <v>244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2116</v>
      </c>
      <c r="B183" s="9" t="s">
        <v>26</v>
      </c>
      <c r="C183" s="9" t="s">
        <v>259</v>
      </c>
      <c r="D183" s="9" t="s">
        <v>27</v>
      </c>
      <c r="E183" s="9" t="s">
        <v>236</v>
      </c>
      <c r="F183" s="9" t="str">
        <f>IF(ISBLANK(E183), "", Table2[[#This Row],[unique_id]])</f>
        <v>deck_freezer_current_consumption</v>
      </c>
      <c r="G183" s="9" t="s">
        <v>245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2117</v>
      </c>
      <c r="B184" s="9" t="s">
        <v>26</v>
      </c>
      <c r="C184" s="9" t="s">
        <v>259</v>
      </c>
      <c r="D184" s="9" t="s">
        <v>27</v>
      </c>
      <c r="E184" s="9" t="s">
        <v>525</v>
      </c>
      <c r="F184" s="9" t="str">
        <f>IF(ISBLANK(E184), "", Table2[[#This Row],[unique_id]])</f>
        <v>deck_festoons_current_consumption</v>
      </c>
      <c r="G184" s="9" t="s">
        <v>403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2118</v>
      </c>
      <c r="B185" s="9" t="s">
        <v>26</v>
      </c>
      <c r="C185" s="9" t="s">
        <v>259</v>
      </c>
      <c r="D185" s="9" t="s">
        <v>27</v>
      </c>
      <c r="E185" s="9" t="s">
        <v>239</v>
      </c>
      <c r="F185" s="9" t="str">
        <f>IF(ISBLANK(E185), "", Table2[[#This Row],[unique_id]])</f>
        <v>lounge_tv_current_consumption</v>
      </c>
      <c r="G185" s="9" t="s">
        <v>190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2119</v>
      </c>
      <c r="B186" s="9" t="s">
        <v>26</v>
      </c>
      <c r="C186" s="9" t="s">
        <v>259</v>
      </c>
      <c r="D186" s="9" t="s">
        <v>27</v>
      </c>
      <c r="E186" s="9" t="s">
        <v>268</v>
      </c>
      <c r="F186" s="9" t="str">
        <f>IF(ISBLANK(E186), "", Table2[[#This Row],[unique_id]])</f>
        <v>bathroom_rails_current_consumption</v>
      </c>
      <c r="G186" s="9" t="s">
        <v>785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2120</v>
      </c>
      <c r="B187" s="9" t="s">
        <v>26</v>
      </c>
      <c r="C187" s="9" t="s">
        <v>259</v>
      </c>
      <c r="D187" s="9" t="s">
        <v>27</v>
      </c>
      <c r="E187" s="9" t="s">
        <v>255</v>
      </c>
      <c r="F187" s="9" t="str">
        <f>IF(ISBLANK(E187), "", Table2[[#This Row],[unique_id]])</f>
        <v>study_outlet_current_consumption</v>
      </c>
      <c r="G187" s="9" t="s">
        <v>247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2121</v>
      </c>
      <c r="B188" s="9" t="s">
        <v>26</v>
      </c>
      <c r="C188" s="9" t="s">
        <v>259</v>
      </c>
      <c r="D188" s="9" t="s">
        <v>27</v>
      </c>
      <c r="E188" s="9" t="s">
        <v>256</v>
      </c>
      <c r="F188" s="9" t="str">
        <f>IF(ISBLANK(E188), "", Table2[[#This Row],[unique_id]])</f>
        <v>office_outlet_current_consumption</v>
      </c>
      <c r="G188" s="9" t="s">
        <v>246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2122</v>
      </c>
      <c r="B189" s="9" t="s">
        <v>26</v>
      </c>
      <c r="C189" s="9" t="s">
        <v>259</v>
      </c>
      <c r="D189" s="9" t="s">
        <v>27</v>
      </c>
      <c r="E189" s="9" t="s">
        <v>514</v>
      </c>
      <c r="F189" s="9" t="str">
        <f>IF(ISBLANK(E189), "", Table2[[#This Row],[unique_id]])</f>
        <v>server_network_power</v>
      </c>
      <c r="G189" s="9" t="s">
        <v>752</v>
      </c>
      <c r="H189" s="9" t="s">
        <v>292</v>
      </c>
      <c r="I189" s="9" t="s">
        <v>141</v>
      </c>
      <c r="L189" s="9" t="s">
        <v>136</v>
      </c>
      <c r="N189" s="9" t="s">
        <v>765</v>
      </c>
      <c r="O189" s="11"/>
      <c r="P189" s="11"/>
      <c r="Q189" s="11"/>
      <c r="R189" s="11"/>
      <c r="S189" s="9"/>
      <c r="T189" s="9" t="s">
        <v>501</v>
      </c>
      <c r="V189" s="9" t="s">
        <v>293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2123</v>
      </c>
      <c r="B190" s="9" t="s">
        <v>26</v>
      </c>
      <c r="C190" s="9" t="s">
        <v>768</v>
      </c>
      <c r="D190" s="9" t="s">
        <v>507</v>
      </c>
      <c r="E190" s="9" t="s">
        <v>506</v>
      </c>
      <c r="F190" s="9" t="str">
        <f>IF(ISBLANK(E190), "", Table2[[#This Row],[unique_id]])</f>
        <v>column_break</v>
      </c>
      <c r="G190" s="9" t="s">
        <v>503</v>
      </c>
      <c r="H190" s="9" t="s">
        <v>292</v>
      </c>
      <c r="I190" s="9" t="s">
        <v>141</v>
      </c>
      <c r="L190" s="9" t="s">
        <v>504</v>
      </c>
      <c r="M190" s="9" t="s">
        <v>505</v>
      </c>
      <c r="N190" s="9"/>
      <c r="O190" s="11"/>
      <c r="P190" s="11"/>
      <c r="Q190" s="11"/>
      <c r="R190" s="11"/>
      <c r="S190" s="9"/>
      <c r="X190" s="11"/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2124</v>
      </c>
      <c r="B191" s="9" t="s">
        <v>26</v>
      </c>
      <c r="C191" s="9" t="s">
        <v>259</v>
      </c>
      <c r="D191" s="9" t="s">
        <v>27</v>
      </c>
      <c r="E191" s="9" t="s">
        <v>527</v>
      </c>
      <c r="F191" s="13" t="str">
        <f>IF(ISBLANK(E191), "", Table2[[#This Row],[unique_id]])</f>
        <v>rack_modem_current_consumption</v>
      </c>
      <c r="G191" s="9" t="s">
        <v>242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2125</v>
      </c>
      <c r="B192" s="9" t="s">
        <v>26</v>
      </c>
      <c r="C192" s="9" t="s">
        <v>259</v>
      </c>
      <c r="D192" s="9" t="s">
        <v>27</v>
      </c>
      <c r="E192" s="9" t="s">
        <v>257</v>
      </c>
      <c r="F192" s="13" t="str">
        <f>IF(ISBLANK(E192), "", Table2[[#This Row],[unique_id]])</f>
        <v>rack_outlet_current_consumption</v>
      </c>
      <c r="G192" s="9" t="s">
        <v>528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2126</v>
      </c>
      <c r="B193" s="9" t="s">
        <v>26</v>
      </c>
      <c r="C193" s="9" t="s">
        <v>259</v>
      </c>
      <c r="D193" s="9" t="s">
        <v>27</v>
      </c>
      <c r="E193" s="9" t="s">
        <v>237</v>
      </c>
      <c r="F193" s="13" t="str">
        <f>IF(ISBLANK(E193), "", Table2[[#This Row],[unique_id]])</f>
        <v>kitchen_fan_current_consumption</v>
      </c>
      <c r="G193" s="9" t="s">
        <v>241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2127</v>
      </c>
      <c r="B194" s="9" t="s">
        <v>26</v>
      </c>
      <c r="C194" s="9" t="s">
        <v>259</v>
      </c>
      <c r="D194" s="9" t="s">
        <v>27</v>
      </c>
      <c r="E194" s="9" t="s">
        <v>706</v>
      </c>
      <c r="F194" s="13" t="str">
        <f>IF(ISBLANK(E194), "", Table2[[#This Row],[unique_id]])</f>
        <v>roof_network_switch_current_consumption</v>
      </c>
      <c r="G194" s="9" t="s">
        <v>240</v>
      </c>
      <c r="H194" s="9" t="s">
        <v>292</v>
      </c>
      <c r="I194" s="9" t="s">
        <v>141</v>
      </c>
      <c r="N194" s="9" t="s">
        <v>765</v>
      </c>
      <c r="O194" s="11"/>
      <c r="P194" s="11"/>
      <c r="Q194" s="11"/>
      <c r="R194" s="11"/>
      <c r="S194" s="9"/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2150</v>
      </c>
      <c r="B195" s="9" t="s">
        <v>26</v>
      </c>
      <c r="C195" s="9" t="s">
        <v>153</v>
      </c>
      <c r="D195" s="9" t="s">
        <v>27</v>
      </c>
      <c r="E195" s="9" t="s">
        <v>285</v>
      </c>
      <c r="F195" s="9" t="str">
        <f>IF(ISBLANK(E195), "", Table2[[#This Row],[unique_id]])</f>
        <v>home_energy_daily</v>
      </c>
      <c r="G195" s="9" t="s">
        <v>488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2151</v>
      </c>
      <c r="B196" s="9" t="s">
        <v>26</v>
      </c>
      <c r="C196" s="9" t="s">
        <v>153</v>
      </c>
      <c r="D196" s="9" t="s">
        <v>27</v>
      </c>
      <c r="E196" s="9" t="s">
        <v>490</v>
      </c>
      <c r="F196" s="9" t="str">
        <f>IF(ISBLANK(E196), "", Table2[[#This Row],[unique_id]])</f>
        <v>home_base_energy_daily</v>
      </c>
      <c r="G196" s="9" t="s">
        <v>486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2152</v>
      </c>
      <c r="B197" s="9" t="s">
        <v>26</v>
      </c>
      <c r="C197" s="9" t="s">
        <v>153</v>
      </c>
      <c r="D197" s="9" t="s">
        <v>27</v>
      </c>
      <c r="E197" s="9" t="s">
        <v>489</v>
      </c>
      <c r="F197" s="9" t="str">
        <f>IF(ISBLANK(E197), "", Table2[[#This Row],[unique_id]])</f>
        <v>home_peak_energy_daily</v>
      </c>
      <c r="G197" s="9" t="s">
        <v>487</v>
      </c>
      <c r="H197" s="9" t="s">
        <v>235</v>
      </c>
      <c r="I197" s="9" t="s">
        <v>141</v>
      </c>
      <c r="L197" s="9" t="s">
        <v>90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2153</v>
      </c>
      <c r="B198" s="9" t="s">
        <v>26</v>
      </c>
      <c r="C198" s="9" t="s">
        <v>768</v>
      </c>
      <c r="D198" s="9" t="s">
        <v>507</v>
      </c>
      <c r="E198" s="9" t="s">
        <v>766</v>
      </c>
      <c r="F198" s="9" t="str">
        <f>IF(ISBLANK(E198), "", Table2[[#This Row],[unique_id]])</f>
        <v>graph_break</v>
      </c>
      <c r="G198" s="9" t="s">
        <v>767</v>
      </c>
      <c r="H198" s="9" t="s">
        <v>235</v>
      </c>
      <c r="I198" s="9" t="s">
        <v>141</v>
      </c>
      <c r="N198" s="9" t="s">
        <v>764</v>
      </c>
      <c r="O198" s="11"/>
      <c r="P198" s="11"/>
      <c r="Q198" s="11"/>
      <c r="R198" s="11"/>
      <c r="S198" s="9"/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N198" s="13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2154</v>
      </c>
      <c r="B199" s="9" t="s">
        <v>26</v>
      </c>
      <c r="C199" s="9" t="s">
        <v>259</v>
      </c>
      <c r="D199" s="9" t="s">
        <v>27</v>
      </c>
      <c r="E199" s="9" t="s">
        <v>282</v>
      </c>
      <c r="F199" s="9" t="str">
        <f>IF(ISBLANK(E199), "", Table2[[#This Row],[unique_id]])</f>
        <v>various_adhoc_outlet_today_s_consumption</v>
      </c>
      <c r="G199" s="9" t="s">
        <v>253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2155</v>
      </c>
      <c r="B200" s="9" t="s">
        <v>26</v>
      </c>
      <c r="C200" s="9" t="s">
        <v>259</v>
      </c>
      <c r="D200" s="9" t="s">
        <v>27</v>
      </c>
      <c r="E200" s="9" t="s">
        <v>280</v>
      </c>
      <c r="F200" s="9" t="str">
        <f>IF(ISBLANK(E200), "", Table2[[#This Row],[unique_id]])</f>
        <v>study_battery_charger_today_s_consumption</v>
      </c>
      <c r="G200" s="9" t="s">
        <v>252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2156</v>
      </c>
      <c r="B201" s="9" t="s">
        <v>26</v>
      </c>
      <c r="C201" s="9" t="s">
        <v>259</v>
      </c>
      <c r="D201" s="9" t="s">
        <v>27</v>
      </c>
      <c r="E201" s="9" t="s">
        <v>281</v>
      </c>
      <c r="F201" s="9" t="str">
        <f>IF(ISBLANK(E201), "", Table2[[#This Row],[unique_id]])</f>
        <v>laundry_vacuum_charger_today_s_consumption</v>
      </c>
      <c r="G201" s="9" t="s">
        <v>251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2157</v>
      </c>
      <c r="B202" s="9" t="s">
        <v>26</v>
      </c>
      <c r="C202" s="9" t="s">
        <v>153</v>
      </c>
      <c r="D202" s="9" t="s">
        <v>27</v>
      </c>
      <c r="E202" s="9" t="s">
        <v>512</v>
      </c>
      <c r="F202" s="9" t="str">
        <f>IF(ISBLANK(E202), "", Table2[[#This Row],[unique_id]])</f>
        <v>home_lights_energy_daily</v>
      </c>
      <c r="G202" s="9" t="s">
        <v>493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2158</v>
      </c>
      <c r="B203" s="9" t="s">
        <v>26</v>
      </c>
      <c r="C203" s="9" t="s">
        <v>153</v>
      </c>
      <c r="D203" s="9" t="s">
        <v>27</v>
      </c>
      <c r="E203" s="9" t="s">
        <v>513</v>
      </c>
      <c r="F203" s="9" t="str">
        <f>IF(ISBLANK(E203), "", Table2[[#This Row],[unique_id]])</f>
        <v>home_fans_energy_daily</v>
      </c>
      <c r="G203" s="9" t="s">
        <v>494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2159</v>
      </c>
      <c r="B204" s="9" t="s">
        <v>234</v>
      </c>
      <c r="C204" s="9" t="s">
        <v>516</v>
      </c>
      <c r="D204" s="9" t="s">
        <v>27</v>
      </c>
      <c r="E204" s="9" t="s">
        <v>779</v>
      </c>
      <c r="F204" s="9" t="str">
        <f>IF(ISBLANK(E204), "", Table2[[#This Row],[unique_id]])</f>
        <v>outdoor_pool_filter_energy_daily</v>
      </c>
      <c r="G204" s="9" t="s">
        <v>483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2160</v>
      </c>
      <c r="B205" s="9" t="s">
        <v>26</v>
      </c>
      <c r="C205" s="9" t="s">
        <v>516</v>
      </c>
      <c r="D205" s="9" t="s">
        <v>27</v>
      </c>
      <c r="E205" s="9" t="s">
        <v>781</v>
      </c>
      <c r="F205" s="9" t="str">
        <f>IF(ISBLANK(E205), "", Table2[[#This Row],[unique_id]])</f>
        <v>roof_water_heater_booster_energy_today</v>
      </c>
      <c r="G205" s="9" t="s">
        <v>782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2161</v>
      </c>
      <c r="B206" s="9" t="s">
        <v>26</v>
      </c>
      <c r="C206" s="9" t="s">
        <v>259</v>
      </c>
      <c r="D206" s="9" t="s">
        <v>27</v>
      </c>
      <c r="E206" s="9" t="s">
        <v>270</v>
      </c>
      <c r="F206" s="9" t="str">
        <f>IF(ISBLANK(E206), "", Table2[[#This Row],[unique_id]])</f>
        <v>kitchen_dish_washer_today_s_consumption</v>
      </c>
      <c r="G206" s="9" t="s">
        <v>249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2162</v>
      </c>
      <c r="B207" s="9" t="s">
        <v>26</v>
      </c>
      <c r="C207" s="9" t="s">
        <v>259</v>
      </c>
      <c r="D207" s="9" t="s">
        <v>27</v>
      </c>
      <c r="E207" s="9" t="s">
        <v>271</v>
      </c>
      <c r="F207" s="9" t="str">
        <f>IF(ISBLANK(E207), "", Table2[[#This Row],[unique_id]])</f>
        <v>laundry_clothes_dryer_today_s_consumption</v>
      </c>
      <c r="G207" s="9" t="s">
        <v>250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2163</v>
      </c>
      <c r="B208" s="9" t="s">
        <v>26</v>
      </c>
      <c r="C208" s="9" t="s">
        <v>259</v>
      </c>
      <c r="D208" s="9" t="s">
        <v>27</v>
      </c>
      <c r="E208" s="9" t="s">
        <v>272</v>
      </c>
      <c r="F208" s="9" t="str">
        <f>IF(ISBLANK(E208), "", Table2[[#This Row],[unique_id]])</f>
        <v>laundry_washing_machine_today_s_consumption</v>
      </c>
      <c r="G208" s="9" t="s">
        <v>248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2164</v>
      </c>
      <c r="B209" s="9" t="s">
        <v>26</v>
      </c>
      <c r="C209" s="9" t="s">
        <v>259</v>
      </c>
      <c r="D209" s="9" t="s">
        <v>27</v>
      </c>
      <c r="E209" s="9" t="s">
        <v>273</v>
      </c>
      <c r="F209" s="9" t="str">
        <f>IF(ISBLANK(E209), "", Table2[[#This Row],[unique_id]])</f>
        <v>kitchen_coffee_machine_today_s_consumption</v>
      </c>
      <c r="G209" s="9" t="s">
        <v>135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2165</v>
      </c>
      <c r="B210" s="9" t="s">
        <v>26</v>
      </c>
      <c r="C210" s="9" t="s">
        <v>259</v>
      </c>
      <c r="D210" s="9" t="s">
        <v>27</v>
      </c>
      <c r="E210" s="9" t="s">
        <v>274</v>
      </c>
      <c r="F210" s="9" t="str">
        <f>IF(ISBLANK(E210), "", Table2[[#This Row],[unique_id]])</f>
        <v>kitchen_fridge_today_s_consumption</v>
      </c>
      <c r="G210" s="9" t="s">
        <v>244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2166</v>
      </c>
      <c r="B211" s="9" t="s">
        <v>26</v>
      </c>
      <c r="C211" s="9" t="s">
        <v>259</v>
      </c>
      <c r="D211" s="9" t="s">
        <v>27</v>
      </c>
      <c r="E211" s="9" t="s">
        <v>275</v>
      </c>
      <c r="F211" s="9" t="str">
        <f>IF(ISBLANK(E211), "", Table2[[#This Row],[unique_id]])</f>
        <v>deck_freezer_today_s_consumption</v>
      </c>
      <c r="G211" s="9" t="s">
        <v>245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2167</v>
      </c>
      <c r="B212" s="9" t="s">
        <v>26</v>
      </c>
      <c r="C212" s="9" t="s">
        <v>259</v>
      </c>
      <c r="D212" s="9" t="s">
        <v>27</v>
      </c>
      <c r="E212" s="9" t="s">
        <v>526</v>
      </c>
      <c r="F212" s="9" t="str">
        <f>IF(ISBLANK(E212), "", Table2[[#This Row],[unique_id]])</f>
        <v>deck_festoons_today_s_consumption</v>
      </c>
      <c r="G212" s="9" t="s">
        <v>403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2168</v>
      </c>
      <c r="B213" s="9" t="s">
        <v>26</v>
      </c>
      <c r="C213" s="9" t="s">
        <v>259</v>
      </c>
      <c r="D213" s="9" t="s">
        <v>27</v>
      </c>
      <c r="E213" s="9" t="s">
        <v>276</v>
      </c>
      <c r="F213" s="9" t="str">
        <f>IF(ISBLANK(E213), "", Table2[[#This Row],[unique_id]])</f>
        <v>lounge_tv_today_s_consumption</v>
      </c>
      <c r="G213" s="9" t="s">
        <v>190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2169</v>
      </c>
      <c r="B214" s="9" t="s">
        <v>26</v>
      </c>
      <c r="C214" s="9" t="s">
        <v>259</v>
      </c>
      <c r="D214" s="9" t="s">
        <v>27</v>
      </c>
      <c r="E214" s="9" t="s">
        <v>277</v>
      </c>
      <c r="F214" s="9" t="str">
        <f>IF(ISBLANK(E214), "", Table2[[#This Row],[unique_id]])</f>
        <v>bathroom_rails_today_s_consumption</v>
      </c>
      <c r="G214" s="9" t="s">
        <v>785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2170</v>
      </c>
      <c r="B215" s="9" t="s">
        <v>26</v>
      </c>
      <c r="C215" s="9" t="s">
        <v>259</v>
      </c>
      <c r="D215" s="9" t="s">
        <v>27</v>
      </c>
      <c r="E215" s="9" t="s">
        <v>278</v>
      </c>
      <c r="F215" s="9" t="str">
        <f>IF(ISBLANK(E215), "", Table2[[#This Row],[unique_id]])</f>
        <v>study_outlet_today_s_consumption</v>
      </c>
      <c r="G215" s="9" t="s">
        <v>247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2171</v>
      </c>
      <c r="B216" s="9" t="s">
        <v>26</v>
      </c>
      <c r="C216" s="9" t="s">
        <v>259</v>
      </c>
      <c r="D216" s="9" t="s">
        <v>27</v>
      </c>
      <c r="E216" s="9" t="s">
        <v>279</v>
      </c>
      <c r="F216" s="9" t="str">
        <f>IF(ISBLANK(E216), "", Table2[[#This Row],[unique_id]])</f>
        <v>office_outlet_today_s_consumption</v>
      </c>
      <c r="G216" s="9" t="s">
        <v>246</v>
      </c>
      <c r="H216" s="9" t="s">
        <v>235</v>
      </c>
      <c r="I216" s="9" t="s">
        <v>141</v>
      </c>
      <c r="L216" s="9" t="s">
        <v>136</v>
      </c>
      <c r="N216" s="9" t="s">
        <v>764</v>
      </c>
      <c r="O216" s="11"/>
      <c r="P216" s="11"/>
      <c r="Q216" s="11"/>
      <c r="R216" s="11"/>
      <c r="S216" s="9"/>
      <c r="T216" s="9" t="s">
        <v>502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2172</v>
      </c>
      <c r="B217" s="9" t="s">
        <v>26</v>
      </c>
      <c r="C217" s="9" t="s">
        <v>259</v>
      </c>
      <c r="D217" s="9" t="s">
        <v>27</v>
      </c>
      <c r="E217" s="9" t="s">
        <v>707</v>
      </c>
      <c r="F217" s="13" t="str">
        <f>IF(ISBLANK(E217), "", Table2[[#This Row],[unique_id]])</f>
        <v>roof_network_switch_today_s_consumption</v>
      </c>
      <c r="G217" s="9" t="s">
        <v>240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2173</v>
      </c>
      <c r="B218" s="9" t="s">
        <v>26</v>
      </c>
      <c r="C218" s="9" t="s">
        <v>259</v>
      </c>
      <c r="D218" s="9" t="s">
        <v>27</v>
      </c>
      <c r="E218" s="9" t="s">
        <v>703</v>
      </c>
      <c r="F218" s="13" t="str">
        <f>IF(ISBLANK(E218), "", Table2[[#This Row],[unique_id]])</f>
        <v>rack_modem_today_s_consumption</v>
      </c>
      <c r="G218" s="9" t="s">
        <v>242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2174</v>
      </c>
      <c r="B219" s="9" t="s">
        <v>26</v>
      </c>
      <c r="C219" s="9" t="s">
        <v>259</v>
      </c>
      <c r="D219" s="9" t="s">
        <v>27</v>
      </c>
      <c r="E219" s="9" t="s">
        <v>515</v>
      </c>
      <c r="F219" s="9" t="str">
        <f>IF(ISBLANK(E219), "", Table2[[#This Row],[unique_id]])</f>
        <v>server_network_energy_daily</v>
      </c>
      <c r="G219" s="9" t="s">
        <v>752</v>
      </c>
      <c r="H219" s="9" t="s">
        <v>235</v>
      </c>
      <c r="I219" s="9" t="s">
        <v>141</v>
      </c>
      <c r="L219" s="9" t="s">
        <v>136</v>
      </c>
      <c r="N219" s="9" t="s">
        <v>764</v>
      </c>
      <c r="O219" s="11"/>
      <c r="P219" s="11"/>
      <c r="Q219" s="11"/>
      <c r="R219" s="11"/>
      <c r="S219" s="9"/>
      <c r="T219" s="9" t="s">
        <v>502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2175</v>
      </c>
      <c r="B220" s="9" t="s">
        <v>26</v>
      </c>
      <c r="C220" s="9" t="s">
        <v>259</v>
      </c>
      <c r="D220" s="9" t="s">
        <v>27</v>
      </c>
      <c r="E220" s="9" t="s">
        <v>704</v>
      </c>
      <c r="F220" s="13" t="str">
        <f>IF(ISBLANK(E220), "", Table2[[#This Row],[unique_id]])</f>
        <v>rack_outlet_today_s_consumption</v>
      </c>
      <c r="G220" s="9" t="s">
        <v>528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customHeight="1" x14ac:dyDescent="0.2">
      <c r="A221" s="9">
        <v>2176</v>
      </c>
      <c r="B221" s="9" t="s">
        <v>26</v>
      </c>
      <c r="C221" s="9" t="s">
        <v>259</v>
      </c>
      <c r="D221" s="9" t="s">
        <v>27</v>
      </c>
      <c r="E221" s="9" t="s">
        <v>705</v>
      </c>
      <c r="F221" s="13" t="str">
        <f>IF(ISBLANK(E221), "", Table2[[#This Row],[unique_id]])</f>
        <v>kitchen_fan_today_s_consumption</v>
      </c>
      <c r="G221" s="9" t="s">
        <v>241</v>
      </c>
      <c r="H221" s="9" t="s">
        <v>235</v>
      </c>
      <c r="I221" s="9" t="s">
        <v>141</v>
      </c>
      <c r="N221" s="9" t="s">
        <v>764</v>
      </c>
      <c r="O221" s="11"/>
      <c r="P221" s="11"/>
      <c r="Q221" s="11"/>
      <c r="R221" s="11"/>
      <c r="S221" s="9"/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2177</v>
      </c>
      <c r="B222" s="9" t="s">
        <v>26</v>
      </c>
      <c r="C222" s="9" t="s">
        <v>768</v>
      </c>
      <c r="D222" s="9" t="s">
        <v>507</v>
      </c>
      <c r="E222" s="9" t="s">
        <v>506</v>
      </c>
      <c r="F222" s="9" t="str">
        <f>IF(ISBLANK(E222), "", Table2[[#This Row],[unique_id]])</f>
        <v>column_break</v>
      </c>
      <c r="G222" s="9" t="s">
        <v>503</v>
      </c>
      <c r="H222" s="9" t="s">
        <v>235</v>
      </c>
      <c r="I222" s="9" t="s">
        <v>141</v>
      </c>
      <c r="L222" s="9" t="s">
        <v>504</v>
      </c>
      <c r="M222" s="9" t="s">
        <v>505</v>
      </c>
      <c r="N222" s="9"/>
      <c r="O222" s="11"/>
      <c r="P222" s="11"/>
      <c r="Q222" s="11"/>
      <c r="R222" s="11"/>
      <c r="S222" s="9"/>
      <c r="X222" s="11"/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2200</v>
      </c>
      <c r="B223" s="9" t="s">
        <v>234</v>
      </c>
      <c r="C223" s="9" t="s">
        <v>153</v>
      </c>
      <c r="D223" s="9" t="s">
        <v>27</v>
      </c>
      <c r="E223" s="9" t="s">
        <v>287</v>
      </c>
      <c r="F223" s="9" t="str">
        <f>IF(ISBLANK(E223), "", Table2[[#This Row],[unique_id]])</f>
        <v>home_energy_weekly</v>
      </c>
      <c r="G223" s="9" t="s">
        <v>488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2201</v>
      </c>
      <c r="B224" s="9" t="s">
        <v>234</v>
      </c>
      <c r="C224" s="9" t="s">
        <v>153</v>
      </c>
      <c r="D224" s="9" t="s">
        <v>27</v>
      </c>
      <c r="E224" s="9" t="s">
        <v>499</v>
      </c>
      <c r="F224" s="9" t="str">
        <f>IF(ISBLANK(E224), "", Table2[[#This Row],[unique_id]])</f>
        <v>home_base_energy_weekly</v>
      </c>
      <c r="G224" s="9" t="s">
        <v>486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2203</v>
      </c>
      <c r="B225" s="9" t="s">
        <v>234</v>
      </c>
      <c r="C225" s="9" t="s">
        <v>153</v>
      </c>
      <c r="D225" s="9" t="s">
        <v>27</v>
      </c>
      <c r="E225" s="9" t="s">
        <v>500</v>
      </c>
      <c r="F225" s="9" t="str">
        <f>IF(ISBLANK(E225), "", Table2[[#This Row],[unique_id]])</f>
        <v>home_peak_energy_weekly</v>
      </c>
      <c r="G225" s="9" t="s">
        <v>487</v>
      </c>
      <c r="H225" s="9" t="s">
        <v>286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2250</v>
      </c>
      <c r="B226" s="9" t="s">
        <v>234</v>
      </c>
      <c r="C226" s="9" t="s">
        <v>153</v>
      </c>
      <c r="D226" s="9" t="s">
        <v>27</v>
      </c>
      <c r="E226" s="9" t="s">
        <v>288</v>
      </c>
      <c r="F226" s="9" t="str">
        <f>IF(ISBLANK(E226), "", Table2[[#This Row],[unique_id]])</f>
        <v>home_energy_monthly</v>
      </c>
      <c r="G226" s="9" t="s">
        <v>488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2251</v>
      </c>
      <c r="B227" s="9" t="s">
        <v>234</v>
      </c>
      <c r="C227" s="9" t="s">
        <v>153</v>
      </c>
      <c r="D227" s="9" t="s">
        <v>27</v>
      </c>
      <c r="E227" s="9" t="s">
        <v>497</v>
      </c>
      <c r="F227" s="9" t="str">
        <f>IF(ISBLANK(E227), "", Table2[[#This Row],[unique_id]])</f>
        <v>home_base_energy_monthly</v>
      </c>
      <c r="G227" s="9" t="s">
        <v>486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2252</v>
      </c>
      <c r="B228" s="9" t="s">
        <v>234</v>
      </c>
      <c r="C228" s="9" t="s">
        <v>153</v>
      </c>
      <c r="D228" s="9" t="s">
        <v>27</v>
      </c>
      <c r="E228" s="9" t="s">
        <v>498</v>
      </c>
      <c r="F228" s="9" t="str">
        <f>IF(ISBLANK(E228), "", Table2[[#This Row],[unique_id]])</f>
        <v>home_peak_energy_monthly</v>
      </c>
      <c r="G228" s="9" t="s">
        <v>487</v>
      </c>
      <c r="H228" s="9" t="s">
        <v>289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2300</v>
      </c>
      <c r="B229" s="9" t="s">
        <v>234</v>
      </c>
      <c r="C229" s="9" t="s">
        <v>153</v>
      </c>
      <c r="D229" s="9" t="s">
        <v>27</v>
      </c>
      <c r="E229" s="9" t="s">
        <v>290</v>
      </c>
      <c r="F229" s="9" t="str">
        <f>IF(ISBLANK(E229), "", Table2[[#This Row],[unique_id]])</f>
        <v>home_energy_yearly</v>
      </c>
      <c r="G229" s="9" t="s">
        <v>488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2301</v>
      </c>
      <c r="B230" s="9" t="s">
        <v>234</v>
      </c>
      <c r="C230" s="9" t="s">
        <v>153</v>
      </c>
      <c r="D230" s="9" t="s">
        <v>27</v>
      </c>
      <c r="E230" s="9" t="s">
        <v>495</v>
      </c>
      <c r="F230" s="9" t="str">
        <f>IF(ISBLANK(E230), "", Table2[[#This Row],[unique_id]])</f>
        <v>home_base_energy_yearly</v>
      </c>
      <c r="G230" s="9" t="s">
        <v>486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2302</v>
      </c>
      <c r="B231" s="9" t="s">
        <v>234</v>
      </c>
      <c r="C231" s="9" t="s">
        <v>153</v>
      </c>
      <c r="D231" s="9" t="s">
        <v>27</v>
      </c>
      <c r="E231" s="9" t="s">
        <v>496</v>
      </c>
      <c r="F231" s="9" t="str">
        <f>IF(ISBLANK(E231), "", Table2[[#This Row],[unique_id]])</f>
        <v>home_peak_energy_yearly</v>
      </c>
      <c r="G231" s="9" t="s">
        <v>487</v>
      </c>
      <c r="H231" s="9" t="s">
        <v>291</v>
      </c>
      <c r="I231" s="9" t="s">
        <v>141</v>
      </c>
      <c r="L231" s="9" t="s">
        <v>90</v>
      </c>
      <c r="N231" s="9" t="s">
        <v>764</v>
      </c>
      <c r="O231" s="11"/>
      <c r="P231" s="11"/>
      <c r="Q231" s="11"/>
      <c r="R231" s="11"/>
      <c r="S231" s="9"/>
      <c r="T231" s="9" t="s">
        <v>502</v>
      </c>
      <c r="V231" s="9" t="s">
        <v>294</v>
      </c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2400</v>
      </c>
      <c r="B232" s="9" t="s">
        <v>26</v>
      </c>
      <c r="C232" s="9" t="s">
        <v>191</v>
      </c>
      <c r="D232" s="9" t="s">
        <v>27</v>
      </c>
      <c r="E232" s="9" t="s">
        <v>142</v>
      </c>
      <c r="F232" s="9" t="str">
        <f>IF(ISBLANK(E232), "", Table2[[#This Row],[unique_id]])</f>
        <v>withings_weight_kg_graham</v>
      </c>
      <c r="G232" s="9" t="s">
        <v>396</v>
      </c>
      <c r="H232" s="9" t="s">
        <v>397</v>
      </c>
      <c r="I232" s="9" t="s">
        <v>143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E232" s="9" t="s">
        <v>628</v>
      </c>
      <c r="AF232" s="11" t="s">
        <v>631</v>
      </c>
      <c r="AG232" s="9" t="s">
        <v>630</v>
      </c>
      <c r="AH232" s="9" t="s">
        <v>632</v>
      </c>
      <c r="AI232" s="9" t="s">
        <v>191</v>
      </c>
      <c r="AJ232" s="9" t="s">
        <v>629</v>
      </c>
      <c r="AK232" s="9" t="s">
        <v>646</v>
      </c>
      <c r="AL232" s="20" t="s">
        <v>744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>[["mac", "00:24:e4:af:5a:e6"]]</v>
      </c>
    </row>
    <row r="233" spans="1:40" ht="16" customHeight="1" x14ac:dyDescent="0.2">
      <c r="A233" s="9">
        <v>2500</v>
      </c>
      <c r="B233" s="9" t="s">
        <v>234</v>
      </c>
      <c r="C233" s="9" t="s">
        <v>373</v>
      </c>
      <c r="D233" s="9" t="s">
        <v>27</v>
      </c>
      <c r="E233" s="9" t="s">
        <v>363</v>
      </c>
      <c r="F233" s="9" t="str">
        <f>IF(ISBLANK(E233), "", Table2[[#This Row],[unique_id]])</f>
        <v>network_internet_uptime</v>
      </c>
      <c r="G233" s="9" t="s">
        <v>383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364</v>
      </c>
      <c r="V233" s="9" t="s">
        <v>385</v>
      </c>
      <c r="W233" s="9">
        <v>200</v>
      </c>
      <c r="X233" s="11" t="s">
        <v>34</v>
      </c>
      <c r="Y233" s="9" t="s">
        <v>369</v>
      </c>
      <c r="Z233" s="9" t="str">
        <f>IF(ISBLANK(Y233),  "", _xlfn.CONCAT("haas/entity/sensor/", LOWER(C233), "/", E233, "/config"))</f>
        <v>haas/entity/sensor/internet/network_internet_uptime/config</v>
      </c>
      <c r="AA233" s="9" t="str">
        <f>IF(ISBLANK(Y233),  "", _xlfn.CONCAT(LOWER(C233), "/", E233))</f>
        <v>internet/network_internet_uptime</v>
      </c>
      <c r="AB233" s="9" t="s">
        <v>398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2501</v>
      </c>
      <c r="B234" s="9" t="s">
        <v>234</v>
      </c>
      <c r="C234" s="9" t="s">
        <v>373</v>
      </c>
      <c r="D234" s="9" t="s">
        <v>27</v>
      </c>
      <c r="E234" s="9" t="s">
        <v>358</v>
      </c>
      <c r="F234" s="9" t="str">
        <f>IF(ISBLANK(E234), "", Table2[[#This Row],[unique_id]])</f>
        <v>network_internet_ping</v>
      </c>
      <c r="G234" s="9" t="s">
        <v>359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365</v>
      </c>
      <c r="V234" s="9" t="s">
        <v>384</v>
      </c>
      <c r="W234" s="9">
        <v>200</v>
      </c>
      <c r="X234" s="11" t="s">
        <v>34</v>
      </c>
      <c r="Y234" s="9" t="s">
        <v>370</v>
      </c>
      <c r="Z234" s="9" t="str">
        <f>IF(ISBLANK(Y234),  "", _xlfn.CONCAT("haas/entity/sensor/", LOWER(C234), "/", E234, "/config"))</f>
        <v>haas/entity/sensor/internet/network_internet_ping/config</v>
      </c>
      <c r="AA234" s="9" t="str">
        <f>IF(ISBLANK(Y234),  "", _xlfn.CONCAT(LOWER(C234), "/", E234))</f>
        <v>internet/network_internet_ping</v>
      </c>
      <c r="AB234" s="17" t="s">
        <v>400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2502</v>
      </c>
      <c r="B235" s="9" t="s">
        <v>234</v>
      </c>
      <c r="C235" s="9" t="s">
        <v>373</v>
      </c>
      <c r="D235" s="9" t="s">
        <v>27</v>
      </c>
      <c r="E235" s="9" t="s">
        <v>356</v>
      </c>
      <c r="F235" s="9" t="str">
        <f>IF(ISBLANK(E235), "", Table2[[#This Row],[unique_id]])</f>
        <v>network_internet_upload</v>
      </c>
      <c r="G235" s="9" t="s">
        <v>360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386</v>
      </c>
      <c r="W235" s="9">
        <v>200</v>
      </c>
      <c r="X235" s="11" t="s">
        <v>34</v>
      </c>
      <c r="Y235" s="9" t="s">
        <v>371</v>
      </c>
      <c r="Z235" s="9" t="str">
        <f>IF(ISBLANK(Y235),  "", _xlfn.CONCAT("haas/entity/sensor/", LOWER(C235), "/", E235, "/config"))</f>
        <v>haas/entity/sensor/internet/network_internet_upload/config</v>
      </c>
      <c r="AA235" s="9" t="str">
        <f>IF(ISBLANK(Y235),  "", _xlfn.CONCAT(LOWER(C235), "/", E235))</f>
        <v>internet/network_internet_upload</v>
      </c>
      <c r="AB235" s="17" t="s">
        <v>402</v>
      </c>
      <c r="AC235" s="9">
        <v>1</v>
      </c>
      <c r="AD235" s="12" t="s">
        <v>368</v>
      </c>
      <c r="AE235" s="9" t="s">
        <v>591</v>
      </c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2503</v>
      </c>
      <c r="B236" s="9" t="s">
        <v>234</v>
      </c>
      <c r="C236" s="9" t="s">
        <v>373</v>
      </c>
      <c r="D236" s="9" t="s">
        <v>27</v>
      </c>
      <c r="E236" s="9" t="s">
        <v>357</v>
      </c>
      <c r="F236" s="9" t="str">
        <f>IF(ISBLANK(E236), "", Table2[[#This Row],[unique_id]])</f>
        <v>network_internet_download</v>
      </c>
      <c r="G236" s="9" t="s">
        <v>361</v>
      </c>
      <c r="H236" s="9" t="s">
        <v>373</v>
      </c>
      <c r="I236" s="9" t="s">
        <v>388</v>
      </c>
      <c r="L236" s="9" t="s">
        <v>136</v>
      </c>
      <c r="N236" s="9"/>
      <c r="O236" s="11"/>
      <c r="P236" s="11"/>
      <c r="Q236" s="11"/>
      <c r="R236" s="11"/>
      <c r="S236" s="9" t="s">
        <v>31</v>
      </c>
      <c r="T236" s="9" t="s">
        <v>366</v>
      </c>
      <c r="V236" s="9" t="s">
        <v>387</v>
      </c>
      <c r="W236" s="9">
        <v>200</v>
      </c>
      <c r="X236" s="11" t="s">
        <v>34</v>
      </c>
      <c r="Y236" s="9" t="s">
        <v>372</v>
      </c>
      <c r="Z236" s="9" t="str">
        <f>IF(ISBLANK(Y236),  "", _xlfn.CONCAT("haas/entity/sensor/", LOWER(C236), "/", E236, "/config"))</f>
        <v>haas/entity/sensor/internet/network_internet_download/config</v>
      </c>
      <c r="AA236" s="9" t="str">
        <f>IF(ISBLANK(Y236),  "", _xlfn.CONCAT(LOWER(C236), "/", E236))</f>
        <v>internet/network_internet_download</v>
      </c>
      <c r="AB236" s="17" t="s">
        <v>402</v>
      </c>
      <c r="AC236" s="9">
        <v>1</v>
      </c>
      <c r="AD236" s="12" t="s">
        <v>368</v>
      </c>
      <c r="AE236" s="9" t="s">
        <v>591</v>
      </c>
      <c r="AH236" s="15"/>
      <c r="AI236" s="9" t="s">
        <v>367</v>
      </c>
      <c r="AJ236" s="9" t="s">
        <v>174</v>
      </c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2504</v>
      </c>
      <c r="B237" s="9" t="s">
        <v>26</v>
      </c>
      <c r="C237" s="9" t="s">
        <v>768</v>
      </c>
      <c r="D237" s="9" t="s">
        <v>507</v>
      </c>
      <c r="E237" s="9" t="s">
        <v>506</v>
      </c>
      <c r="F237" s="9" t="str">
        <f>IF(ISBLANK(E237), "", Table2[[#This Row],[unique_id]])</f>
        <v>column_break</v>
      </c>
      <c r="G237" s="9" t="s">
        <v>503</v>
      </c>
      <c r="H237" s="9" t="s">
        <v>373</v>
      </c>
      <c r="I237" s="9" t="s">
        <v>388</v>
      </c>
      <c r="L237" s="9" t="s">
        <v>504</v>
      </c>
      <c r="M237" s="9" t="s">
        <v>505</v>
      </c>
      <c r="N237" s="9"/>
      <c r="O237" s="11"/>
      <c r="P237" s="11"/>
      <c r="Q237" s="11"/>
      <c r="R237" s="11"/>
      <c r="S237" s="9"/>
      <c r="X237" s="11"/>
      <c r="AA237" s="9" t="str">
        <f>IF(ISBLANK(Y237),  "", _xlfn.CONCAT(LOWER(C237), "/", E237))</f>
        <v/>
      </c>
      <c r="AB237" s="17"/>
      <c r="AD237" s="12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2505</v>
      </c>
      <c r="B238" s="9" t="s">
        <v>26</v>
      </c>
      <c r="C238" s="9" t="s">
        <v>259</v>
      </c>
      <c r="D238" s="9" t="s">
        <v>134</v>
      </c>
      <c r="E238" s="9" t="s">
        <v>189</v>
      </c>
      <c r="F238" s="9" t="str">
        <f>IF(ISBLANK(E238), "", Table2[[#This Row],[unique_id]])</f>
        <v>lounge_tv</v>
      </c>
      <c r="G238" s="9" t="s">
        <v>190</v>
      </c>
      <c r="H238" s="9" t="s">
        <v>913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318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tplink-lounge-tv</v>
      </c>
      <c r="AF238" s="11" t="s">
        <v>553</v>
      </c>
      <c r="AG238" s="9" t="s">
        <v>560</v>
      </c>
      <c r="AH238" s="15" t="s">
        <v>550</v>
      </c>
      <c r="AI238" s="9" t="str">
        <f>IF(OR(ISBLANK(AL238), ISBLANK(AM238)), "", Table2[[#This Row],[device_via_device]])</f>
        <v>TPLink</v>
      </c>
      <c r="AJ238" s="9" t="s">
        <v>209</v>
      </c>
      <c r="AK238" s="9" t="s">
        <v>691</v>
      </c>
      <c r="AL238" s="9" t="s">
        <v>539</v>
      </c>
      <c r="AM238" s="9" t="s">
        <v>683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"ac:84:c6:54:a3:a2"], ["ip", "10.0.6.80"]]</v>
      </c>
    </row>
    <row r="239" spans="1:40" ht="16" customHeight="1" x14ac:dyDescent="0.2">
      <c r="A239" s="9">
        <v>2506</v>
      </c>
      <c r="B239" s="9" t="s">
        <v>26</v>
      </c>
      <c r="C239" s="9" t="s">
        <v>259</v>
      </c>
      <c r="D239" s="9" t="s">
        <v>134</v>
      </c>
      <c r="E239" s="9" t="s">
        <v>311</v>
      </c>
      <c r="F239" s="9" t="str">
        <f>IF(ISBLANK(E239), "", Table2[[#This Row],[unique_id]])</f>
        <v>various_adhoc_outlet</v>
      </c>
      <c r="G239" s="9" t="s">
        <v>253</v>
      </c>
      <c r="H239" s="9" t="s">
        <v>913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tplink-various-adhoc-outlet</v>
      </c>
      <c r="AF239" s="11" t="s">
        <v>552</v>
      </c>
      <c r="AG239" s="9" t="s">
        <v>585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546</v>
      </c>
      <c r="AK239" s="9" t="s">
        <v>691</v>
      </c>
      <c r="AL239" s="9" t="s">
        <v>529</v>
      </c>
      <c r="AM239" s="9" t="s">
        <v>673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"10:27:f5:31:f2:2b"], ["ip", "10.0.6.70"]]</v>
      </c>
    </row>
    <row r="240" spans="1:40" ht="16" customHeight="1" x14ac:dyDescent="0.2">
      <c r="A240" s="9">
        <v>2507</v>
      </c>
      <c r="B240" s="9" t="s">
        <v>26</v>
      </c>
      <c r="C240" s="9" t="s">
        <v>259</v>
      </c>
      <c r="D240" s="9" t="s">
        <v>134</v>
      </c>
      <c r="E240" s="9" t="s">
        <v>305</v>
      </c>
      <c r="F240" s="9" t="str">
        <f>IF(ISBLANK(E240), "", Table2[[#This Row],[unique_id]])</f>
        <v>study_outlet</v>
      </c>
      <c r="G240" s="9" t="s">
        <v>247</v>
      </c>
      <c r="H240" s="9" t="s">
        <v>913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tplink-study-outlet</v>
      </c>
      <c r="AF240" s="11" t="s">
        <v>552</v>
      </c>
      <c r="AG240" s="9" t="s">
        <v>562</v>
      </c>
      <c r="AH240" s="16" t="s">
        <v>551</v>
      </c>
      <c r="AI240" s="9" t="str">
        <f>IF(OR(ISBLANK(AL240), ISBLANK(AM240)), "", Table2[[#This Row],[device_via_device]])</f>
        <v>TPLink</v>
      </c>
      <c r="AJ240" s="9" t="s">
        <v>547</v>
      </c>
      <c r="AK240" s="9" t="s">
        <v>691</v>
      </c>
      <c r="AL240" s="9" t="s">
        <v>541</v>
      </c>
      <c r="AM240" s="9" t="s">
        <v>685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"60:a4:b7:1f:72:0a"], ["ip", "10.0.6.82"]]</v>
      </c>
    </row>
    <row r="241" spans="1:40" ht="16" customHeight="1" x14ac:dyDescent="0.2">
      <c r="A241" s="9">
        <v>2508</v>
      </c>
      <c r="B241" s="9" t="s">
        <v>26</v>
      </c>
      <c r="C241" s="9" t="s">
        <v>259</v>
      </c>
      <c r="D241" s="9" t="s">
        <v>134</v>
      </c>
      <c r="E241" s="9" t="s">
        <v>306</v>
      </c>
      <c r="F241" s="9" t="str">
        <f>IF(ISBLANK(E241), "", Table2[[#This Row],[unique_id]])</f>
        <v>office_outlet</v>
      </c>
      <c r="G241" s="9" t="s">
        <v>246</v>
      </c>
      <c r="H241" s="9" t="s">
        <v>913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320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tplink-office-outlet</v>
      </c>
      <c r="AF241" s="11" t="s">
        <v>552</v>
      </c>
      <c r="AG241" s="9" t="s">
        <v>562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228</v>
      </c>
      <c r="AK241" s="9" t="s">
        <v>691</v>
      </c>
      <c r="AL241" s="9" t="s">
        <v>542</v>
      </c>
      <c r="AM241" s="9" t="s">
        <v>686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"10:27:f5:31:ec:58"], ["ip", "10.0.6.83"]]</v>
      </c>
    </row>
    <row r="242" spans="1:40" ht="16" customHeight="1" x14ac:dyDescent="0.2">
      <c r="A242" s="9">
        <v>2509</v>
      </c>
      <c r="B242" s="9" t="s">
        <v>26</v>
      </c>
      <c r="C242" s="9" t="s">
        <v>259</v>
      </c>
      <c r="D242" s="9" t="s">
        <v>134</v>
      </c>
      <c r="E242" s="9" t="s">
        <v>298</v>
      </c>
      <c r="F242" s="9" t="str">
        <f>IF(ISBLANK(E242), "", Table2[[#This Row],[unique_id]])</f>
        <v>kitchen_dish_washer</v>
      </c>
      <c r="G242" s="9" t="s">
        <v>249</v>
      </c>
      <c r="H242" s="9" t="s">
        <v>913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312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tplink-kitchen-dish_washer</v>
      </c>
      <c r="AF242" s="11" t="s">
        <v>552</v>
      </c>
      <c r="AG242" s="9" t="s">
        <v>564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221</v>
      </c>
      <c r="AK242" s="9" t="s">
        <v>691</v>
      </c>
      <c r="AL242" s="9" t="s">
        <v>532</v>
      </c>
      <c r="AM242" s="9" t="s">
        <v>676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"5c:a6:e6:25:55:f7"], ["ip", "10.0.6.73"]]</v>
      </c>
    </row>
    <row r="243" spans="1:40" ht="16" customHeight="1" x14ac:dyDescent="0.2">
      <c r="A243" s="9">
        <v>2510</v>
      </c>
      <c r="B243" s="9" t="s">
        <v>26</v>
      </c>
      <c r="C243" s="9" t="s">
        <v>259</v>
      </c>
      <c r="D243" s="9" t="s">
        <v>134</v>
      </c>
      <c r="E243" s="9" t="s">
        <v>299</v>
      </c>
      <c r="F243" s="9" t="str">
        <f>IF(ISBLANK(E243), "", Table2[[#This Row],[unique_id]])</f>
        <v>laundry_clothes_dryer</v>
      </c>
      <c r="G243" s="9" t="s">
        <v>250</v>
      </c>
      <c r="H243" s="9" t="s">
        <v>913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313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tplink-laundry-clothes-dryer</v>
      </c>
      <c r="AF243" s="11" t="s">
        <v>552</v>
      </c>
      <c r="AG243" s="9" t="s">
        <v>588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533</v>
      </c>
      <c r="AM243" s="9" t="s">
        <v>677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"5c:a6:e6:25:55:f0"], ["ip", "10.0.6.74"]]</v>
      </c>
    </row>
    <row r="244" spans="1:40" ht="16" customHeight="1" x14ac:dyDescent="0.2">
      <c r="A244" s="9">
        <v>2511</v>
      </c>
      <c r="B244" s="9" t="s">
        <v>26</v>
      </c>
      <c r="C244" s="9" t="s">
        <v>259</v>
      </c>
      <c r="D244" s="9" t="s">
        <v>134</v>
      </c>
      <c r="E244" s="9" t="s">
        <v>300</v>
      </c>
      <c r="F244" s="9" t="str">
        <f>IF(ISBLANK(E244), "", Table2[[#This Row],[unique_id]])</f>
        <v>laundry_washing_machine</v>
      </c>
      <c r="G244" s="9" t="s">
        <v>248</v>
      </c>
      <c r="H244" s="9" t="s">
        <v>913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314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tplink-laundry-washing-machine</v>
      </c>
      <c r="AF244" s="11" t="s">
        <v>552</v>
      </c>
      <c r="AG244" s="9" t="s">
        <v>589</v>
      </c>
      <c r="AH244" s="17" t="s">
        <v>551</v>
      </c>
      <c r="AI244" s="9" t="str">
        <f>IF(OR(ISBLANK(AL244), ISBLANK(AM244)), "", Table2[[#This Row],[device_via_device]])</f>
        <v>TPLink</v>
      </c>
      <c r="AJ244" s="9" t="s">
        <v>229</v>
      </c>
      <c r="AK244" s="9" t="s">
        <v>691</v>
      </c>
      <c r="AL244" s="9" t="s">
        <v>534</v>
      </c>
      <c r="AM244" s="9" t="s">
        <v>678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"5c:a6:e6:25:5a:a3"], ["ip", "10.0.6.75"]]</v>
      </c>
    </row>
    <row r="245" spans="1:40" ht="16" customHeight="1" x14ac:dyDescent="0.2">
      <c r="A245" s="9">
        <v>2512</v>
      </c>
      <c r="B245" s="9" t="s">
        <v>26</v>
      </c>
      <c r="C245" s="9" t="s">
        <v>259</v>
      </c>
      <c r="D245" s="9" t="s">
        <v>134</v>
      </c>
      <c r="E245" s="9" t="s">
        <v>301</v>
      </c>
      <c r="F245" s="9" t="str">
        <f>IF(ISBLANK(E245), "", Table2[[#This Row],[unique_id]])</f>
        <v>kitchen_coffee_machine</v>
      </c>
      <c r="G245" s="9" t="s">
        <v>135</v>
      </c>
      <c r="H245" s="9" t="s">
        <v>913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315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tplink-kitchen-coffee-machine</v>
      </c>
      <c r="AF245" s="11" t="s">
        <v>552</v>
      </c>
      <c r="AG245" s="9" t="s">
        <v>590</v>
      </c>
      <c r="AH245" s="9" t="s">
        <v>551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535</v>
      </c>
      <c r="AM245" s="9" t="s">
        <v>679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"60:a4:b7:1f:71:0a"], ["ip", "10.0.6.76"]]</v>
      </c>
    </row>
    <row r="246" spans="1:40" ht="16" customHeight="1" x14ac:dyDescent="0.2">
      <c r="A246" s="9">
        <v>2513</v>
      </c>
      <c r="B246" s="9" t="s">
        <v>26</v>
      </c>
      <c r="C246" s="9" t="s">
        <v>259</v>
      </c>
      <c r="D246" s="9" t="s">
        <v>134</v>
      </c>
      <c r="E246" s="9" t="s">
        <v>302</v>
      </c>
      <c r="F246" s="9" t="str">
        <f>IF(ISBLANK(E246), "", Table2[[#This Row],[unique_id]])</f>
        <v>kitchen_fridge</v>
      </c>
      <c r="G246" s="9" t="s">
        <v>244</v>
      </c>
      <c r="H246" s="9" t="s">
        <v>913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316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tplink-kitchen-fridge</v>
      </c>
      <c r="AF246" s="11" t="s">
        <v>553</v>
      </c>
      <c r="AG246" s="9" t="s">
        <v>557</v>
      </c>
      <c r="AH246" s="15" t="s">
        <v>550</v>
      </c>
      <c r="AI246" s="9" t="str">
        <f>IF(OR(ISBLANK(AL246), ISBLANK(AM246)), "", Table2[[#This Row],[device_via_device]])</f>
        <v>TPLink</v>
      </c>
      <c r="AJ246" s="9" t="s">
        <v>221</v>
      </c>
      <c r="AK246" s="9" t="s">
        <v>691</v>
      </c>
      <c r="AL246" s="9" t="s">
        <v>536</v>
      </c>
      <c r="AM246" s="9" t="s">
        <v>680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"ac:84:c6:54:96:50"], ["ip", "10.0.6.77"]]</v>
      </c>
    </row>
    <row r="247" spans="1:40" ht="16" customHeight="1" x14ac:dyDescent="0.2">
      <c r="A247" s="9">
        <v>2514</v>
      </c>
      <c r="B247" s="9" t="s">
        <v>26</v>
      </c>
      <c r="C247" s="9" t="s">
        <v>259</v>
      </c>
      <c r="D247" s="9" t="s">
        <v>134</v>
      </c>
      <c r="E247" s="9" t="s">
        <v>303</v>
      </c>
      <c r="F247" s="9" t="str">
        <f>IF(ISBLANK(E247), "", Table2[[#This Row],[unique_id]])</f>
        <v>deck_freezer</v>
      </c>
      <c r="G247" s="9" t="s">
        <v>245</v>
      </c>
      <c r="H247" s="9" t="s">
        <v>913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317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tplink-deck-freezer</v>
      </c>
      <c r="AF247" s="11" t="s">
        <v>553</v>
      </c>
      <c r="AG247" s="9" t="s">
        <v>558</v>
      </c>
      <c r="AH247" s="9" t="s">
        <v>550</v>
      </c>
      <c r="AI247" s="9" t="str">
        <f>IF(OR(ISBLANK(AL247), ISBLANK(AM247)), "", Table2[[#This Row],[device_via_device]])</f>
        <v>TPLink</v>
      </c>
      <c r="AJ247" s="9" t="s">
        <v>548</v>
      </c>
      <c r="AK247" s="9" t="s">
        <v>691</v>
      </c>
      <c r="AL247" s="9" t="s">
        <v>537</v>
      </c>
      <c r="AM247" s="9" t="s">
        <v>681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"ac:84:c6:54:9e:cf"], ["ip", "10.0.6.78"]]</v>
      </c>
    </row>
    <row r="248" spans="1:40" ht="16" customHeight="1" x14ac:dyDescent="0.2">
      <c r="A248" s="9">
        <v>2515</v>
      </c>
      <c r="B248" s="9" t="s">
        <v>26</v>
      </c>
      <c r="C248" s="9" t="s">
        <v>259</v>
      </c>
      <c r="D248" s="9" t="s">
        <v>134</v>
      </c>
      <c r="E248" s="9" t="s">
        <v>309</v>
      </c>
      <c r="F248" s="9" t="str">
        <f>IF(ISBLANK(E248), "", Table2[[#This Row],[unique_id]])</f>
        <v>study_battery_charger</v>
      </c>
      <c r="G248" s="9" t="s">
        <v>252</v>
      </c>
      <c r="H248" s="9" t="s">
        <v>913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tplink-study-battery-charger</v>
      </c>
      <c r="AF248" s="11" t="s">
        <v>552</v>
      </c>
      <c r="AG248" s="9" t="s">
        <v>586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547</v>
      </c>
      <c r="AK248" s="9" t="s">
        <v>691</v>
      </c>
      <c r="AL248" s="9" t="s">
        <v>530</v>
      </c>
      <c r="AM248" s="9" t="s">
        <v>674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"5c:a6:e6:25:64:e9"], ["ip", "10.0.6.71"]]</v>
      </c>
    </row>
    <row r="249" spans="1:40" ht="16" customHeight="1" x14ac:dyDescent="0.2">
      <c r="A249" s="9">
        <v>2516</v>
      </c>
      <c r="B249" s="9" t="s">
        <v>26</v>
      </c>
      <c r="C249" s="9" t="s">
        <v>259</v>
      </c>
      <c r="D249" s="9" t="s">
        <v>134</v>
      </c>
      <c r="E249" s="9" t="s">
        <v>310</v>
      </c>
      <c r="F249" s="9" t="str">
        <f>IF(ISBLANK(E249), "", Table2[[#This Row],[unique_id]])</f>
        <v>laundry_vacuum_charger</v>
      </c>
      <c r="G249" s="9" t="s">
        <v>251</v>
      </c>
      <c r="H249" s="9" t="s">
        <v>913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324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tplink-laundry-vacuum-charger</v>
      </c>
      <c r="AF249" s="11" t="s">
        <v>552</v>
      </c>
      <c r="AG249" s="9" t="s">
        <v>587</v>
      </c>
      <c r="AH249" s="17" t="s">
        <v>551</v>
      </c>
      <c r="AI249" s="9" t="str">
        <f>IF(OR(ISBLANK(AL249), ISBLANK(AM249)), "", Table2[[#This Row],[device_via_device]])</f>
        <v>TPLink</v>
      </c>
      <c r="AJ249" s="9" t="s">
        <v>229</v>
      </c>
      <c r="AK249" s="9" t="s">
        <v>691</v>
      </c>
      <c r="AL249" s="9" t="s">
        <v>531</v>
      </c>
      <c r="AM249" s="9" t="s">
        <v>675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"5c:a6:e6:25:57:fd"], ["ip", "10.0.6.72"]]</v>
      </c>
    </row>
    <row r="250" spans="1:40" ht="16" customHeight="1" x14ac:dyDescent="0.2">
      <c r="A250" s="9">
        <v>2517</v>
      </c>
      <c r="B250" s="9" t="s">
        <v>26</v>
      </c>
      <c r="C250" s="9" t="s">
        <v>259</v>
      </c>
      <c r="D250" s="9" t="s">
        <v>134</v>
      </c>
      <c r="E250" s="9" t="s">
        <v>307</v>
      </c>
      <c r="F250" s="9" t="str">
        <f>IF(ISBLANK(E250), "", Table2[[#This Row],[unique_id]])</f>
        <v>rack_outlet</v>
      </c>
      <c r="G250" s="9" t="s">
        <v>243</v>
      </c>
      <c r="H250" s="9" t="s">
        <v>913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321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tplink-rack-outlet</v>
      </c>
      <c r="AF250" s="11" t="s">
        <v>553</v>
      </c>
      <c r="AG250" s="9" t="s">
        <v>562</v>
      </c>
      <c r="AH250" s="15" t="s">
        <v>550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545</v>
      </c>
      <c r="AM250" s="9" t="s">
        <v>689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"ac:84:c6:54:95:8b"], ["ip", "10.0.6.86"]]</v>
      </c>
    </row>
    <row r="251" spans="1:40" ht="16" customHeight="1" x14ac:dyDescent="0.2">
      <c r="A251" s="9">
        <v>2518</v>
      </c>
      <c r="B251" s="9" t="s">
        <v>26</v>
      </c>
      <c r="C251" s="9" t="s">
        <v>259</v>
      </c>
      <c r="D251" s="9" t="s">
        <v>134</v>
      </c>
      <c r="E251" s="9" t="s">
        <v>308</v>
      </c>
      <c r="F251" s="9" t="str">
        <f>IF(ISBLANK(E251), "", Table2[[#This Row],[unique_id]])</f>
        <v>roof_network_switch</v>
      </c>
      <c r="G251" s="9" t="s">
        <v>240</v>
      </c>
      <c r="H251" s="9" t="s">
        <v>913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322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tplink-roof-network-switch</v>
      </c>
      <c r="AF251" s="11" t="s">
        <v>553</v>
      </c>
      <c r="AG251" s="9" t="s">
        <v>702</v>
      </c>
      <c r="AH251" s="9" t="s">
        <v>550</v>
      </c>
      <c r="AI251" s="9" t="str">
        <f>IF(OR(ISBLANK(AL251), ISBLANK(AM251)), "", Table2[[#This Row],[device_via_device]])</f>
        <v>TPLink</v>
      </c>
      <c r="AJ251" s="9" t="s">
        <v>38</v>
      </c>
      <c r="AK251" s="9" t="s">
        <v>691</v>
      </c>
      <c r="AL251" s="9" t="s">
        <v>543</v>
      </c>
      <c r="AM251" s="9" t="s">
        <v>687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"ac:84:c6:0d:20:9e"], ["ip", "10.0.6.84"]]</v>
      </c>
    </row>
    <row r="252" spans="1:40" ht="16" customHeight="1" x14ac:dyDescent="0.2">
      <c r="A252" s="9">
        <v>2519</v>
      </c>
      <c r="B252" s="9" t="s">
        <v>26</v>
      </c>
      <c r="C252" s="9" t="s">
        <v>259</v>
      </c>
      <c r="D252" s="9" t="s">
        <v>134</v>
      </c>
      <c r="E252" s="9" t="s">
        <v>701</v>
      </c>
      <c r="F252" s="9" t="str">
        <f>IF(ISBLANK(E252), "", Table2[[#This Row],[unique_id]])</f>
        <v>rack_modem</v>
      </c>
      <c r="G252" s="9" t="s">
        <v>242</v>
      </c>
      <c r="H252" s="9" t="s">
        <v>913</v>
      </c>
      <c r="I252" s="9" t="s">
        <v>388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323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E252" s="9" t="str">
        <f>IF(OR(ISBLANK(AL252), ISBLANK(AM252)), "", LOWER(_xlfn.CONCAT(Table2[[#This Row],[device_manufacturer]], "-",Table2[[#This Row],[device_suggested_area]], "-", Table2[[#This Row],[device_identifiers]])))</f>
        <v>tplink-rack-modem</v>
      </c>
      <c r="AF252" s="11" t="s">
        <v>552</v>
      </c>
      <c r="AG252" s="9" t="s">
        <v>563</v>
      </c>
      <c r="AH252" s="17" t="s">
        <v>551</v>
      </c>
      <c r="AI252" s="9" t="str">
        <f>IF(OR(ISBLANK(AL252), ISBLANK(AM252)), "", Table2[[#This Row],[device_via_device]])</f>
        <v>TPLink</v>
      </c>
      <c r="AJ252" s="9" t="s">
        <v>28</v>
      </c>
      <c r="AK252" s="9" t="s">
        <v>691</v>
      </c>
      <c r="AL252" s="9" t="s">
        <v>544</v>
      </c>
      <c r="AM252" s="9" t="s">
        <v>688</v>
      </c>
      <c r="AN252" s="9" t="str">
        <f>IF(AND(ISBLANK(AL252), ISBLANK(AM252)), "", _xlfn.CONCAT("[", IF(ISBLANK(AL252), "", _xlfn.CONCAT("[""mac"", """, AL252, """]")), IF(ISBLANK(AM252), "", _xlfn.CONCAT(", [""ip"", """, AM252, """]")), "]"))</f>
        <v>[["mac", "10:27:f5:31:f6:7e"], ["ip", "10.0.6.85"]]</v>
      </c>
    </row>
    <row r="253" spans="1:40" ht="16" customHeight="1" x14ac:dyDescent="0.2">
      <c r="A253" s="9">
        <v>2520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913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>IF(ISBLANK(Y253),  "", _xlfn.CONCAT(LOWER(C253), "/", E253))</f>
        <v/>
      </c>
      <c r="AN253" s="9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2530</v>
      </c>
      <c r="B254" s="9" t="s">
        <v>26</v>
      </c>
      <c r="C254" s="9" t="s">
        <v>153</v>
      </c>
      <c r="D254" s="9" t="s">
        <v>428</v>
      </c>
      <c r="E254" s="9" t="s">
        <v>911</v>
      </c>
      <c r="F254" s="13" t="str">
        <f>IF(ISBLANK(E254), "", Table2[[#This Row],[unique_id]])</f>
        <v>lighting_reset_adaptive_lighting_edwin_lamp</v>
      </c>
      <c r="G254" s="9" t="s">
        <v>220</v>
      </c>
      <c r="H254" s="9" t="s">
        <v>376</v>
      </c>
      <c r="I254" s="9" t="s">
        <v>388</v>
      </c>
      <c r="J254" s="9" t="s">
        <v>914</v>
      </c>
      <c r="L254" s="9" t="s">
        <v>326</v>
      </c>
      <c r="N254" s="9"/>
      <c r="O254" s="11"/>
      <c r="P254" s="11"/>
      <c r="Q254" s="11"/>
      <c r="R254" s="11"/>
      <c r="S254" s="9"/>
      <c r="V254" s="9" t="s">
        <v>389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D254" s="12"/>
      <c r="AJ254" s="9" t="s">
        <v>127</v>
      </c>
      <c r="AN254" s="13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customHeight="1" x14ac:dyDescent="0.2">
      <c r="A255" s="9">
        <v>2531</v>
      </c>
      <c r="B255" s="9" t="s">
        <v>26</v>
      </c>
      <c r="C255" s="9" t="s">
        <v>768</v>
      </c>
      <c r="D255" s="9" t="s">
        <v>507</v>
      </c>
      <c r="E255" s="9" t="s">
        <v>506</v>
      </c>
      <c r="F255" s="9" t="str">
        <f>IF(ISBLANK(E255), "", Table2[[#This Row],[unique_id]])</f>
        <v>column_break</v>
      </c>
      <c r="G255" s="9" t="s">
        <v>503</v>
      </c>
      <c r="H255" s="9" t="s">
        <v>376</v>
      </c>
      <c r="I255" s="9" t="s">
        <v>388</v>
      </c>
      <c r="L255" s="9" t="s">
        <v>504</v>
      </c>
      <c r="M255" s="9" t="s">
        <v>505</v>
      </c>
      <c r="N255" s="9"/>
      <c r="O255" s="11"/>
      <c r="P255" s="11"/>
      <c r="Q255" s="11"/>
      <c r="R255" s="11"/>
      <c r="S255" s="9"/>
      <c r="X255" s="11"/>
      <c r="AA255" s="9" t="str">
        <f>IF(ISBLANK(Y255),  "", _xlfn.CONCAT(LOWER(C255), "/", E255))</f>
        <v/>
      </c>
      <c r="AN255" s="9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customHeight="1" x14ac:dyDescent="0.2">
      <c r="A256" s="9">
        <v>2550</v>
      </c>
      <c r="B256" s="9" t="s">
        <v>26</v>
      </c>
      <c r="C256" s="9" t="s">
        <v>128</v>
      </c>
      <c r="D256" s="9" t="s">
        <v>27</v>
      </c>
      <c r="E256" s="17" t="s">
        <v>349</v>
      </c>
      <c r="F256" s="9" t="str">
        <f>IF(ISBLANK(E256), "", Table2[[#This Row],[unique_id]])</f>
        <v>netatmo_bertram_2_office_pantry_battery_percent</v>
      </c>
      <c r="G256" s="9" t="s">
        <v>796</v>
      </c>
      <c r="H256" s="9" t="s">
        <v>912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B256" s="15"/>
      <c r="AE256" s="9" t="s">
        <v>823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227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customHeight="1" x14ac:dyDescent="0.2">
      <c r="A257" s="9">
        <v>2551</v>
      </c>
      <c r="B257" s="9" t="s">
        <v>26</v>
      </c>
      <c r="C257" s="9" t="s">
        <v>128</v>
      </c>
      <c r="D257" s="9" t="s">
        <v>27</v>
      </c>
      <c r="E257" s="17" t="s">
        <v>350</v>
      </c>
      <c r="F257" s="9" t="str">
        <f>IF(ISBLANK(E257), "", Table2[[#This Row],[unique_id]])</f>
        <v>netatmo_bertram_2_office_lounge_battery_percent</v>
      </c>
      <c r="G257" s="9" t="s">
        <v>797</v>
      </c>
      <c r="H257" s="9" t="s">
        <v>912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B257" s="15"/>
      <c r="AE257" s="9" t="s">
        <v>822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209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customHeight="1" x14ac:dyDescent="0.2">
      <c r="A258" s="9">
        <v>2552</v>
      </c>
      <c r="B258" s="9" t="s">
        <v>26</v>
      </c>
      <c r="C258" s="9" t="s">
        <v>128</v>
      </c>
      <c r="D258" s="9" t="s">
        <v>27</v>
      </c>
      <c r="E258" s="17" t="s">
        <v>351</v>
      </c>
      <c r="F258" s="9" t="str">
        <f>IF(ISBLANK(E258), "", Table2[[#This Row],[unique_id]])</f>
        <v>netatmo_bertram_2_office_dining_battery_percent</v>
      </c>
      <c r="G258" s="9" t="s">
        <v>798</v>
      </c>
      <c r="H258" s="9" t="s">
        <v>912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B258" s="15"/>
      <c r="AE258" s="9" t="s">
        <v>824</v>
      </c>
      <c r="AF258" s="11" t="s">
        <v>736</v>
      </c>
      <c r="AG258" s="9" t="s">
        <v>737</v>
      </c>
      <c r="AH258" s="9" t="s">
        <v>734</v>
      </c>
      <c r="AI258" s="9" t="s">
        <v>128</v>
      </c>
      <c r="AJ258" s="9" t="s">
        <v>208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customHeight="1" x14ac:dyDescent="0.2">
      <c r="A259" s="9">
        <v>2553</v>
      </c>
      <c r="B259" s="9" t="s">
        <v>26</v>
      </c>
      <c r="C259" s="9" t="s">
        <v>128</v>
      </c>
      <c r="D259" s="9" t="s">
        <v>27</v>
      </c>
      <c r="E259" s="17" t="s">
        <v>352</v>
      </c>
      <c r="F259" s="9" t="str">
        <f>IF(ISBLANK(E259), "", Table2[[#This Row],[unique_id]])</f>
        <v>netatmo_bertram_2_office_basement_battery_percent</v>
      </c>
      <c r="G259" s="9" t="s">
        <v>799</v>
      </c>
      <c r="H259" s="9" t="s">
        <v>912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">
        <v>825</v>
      </c>
      <c r="AF259" s="11" t="s">
        <v>736</v>
      </c>
      <c r="AG259" s="9" t="s">
        <v>737</v>
      </c>
      <c r="AH259" s="9" t="s">
        <v>734</v>
      </c>
      <c r="AI259" s="9" t="s">
        <v>128</v>
      </c>
      <c r="AJ259" s="9" t="s">
        <v>226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customHeight="1" x14ac:dyDescent="0.2">
      <c r="A260" s="9">
        <v>2554</v>
      </c>
      <c r="B260" s="9" t="s">
        <v>26</v>
      </c>
      <c r="C260" s="9" t="s">
        <v>795</v>
      </c>
      <c r="D260" s="9" t="s">
        <v>27</v>
      </c>
      <c r="E260" s="9" t="s">
        <v>851</v>
      </c>
      <c r="F260" s="9" t="str">
        <f>IF(ISBLANK(E260), "", Table2[[#This Row],[unique_id]])</f>
        <v>home_cube_remote_battery</v>
      </c>
      <c r="G260" s="9" t="s">
        <v>803</v>
      </c>
      <c r="H260" s="9" t="s">
        <v>912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N260" s="13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customHeight="1" x14ac:dyDescent="0.2">
      <c r="A261" s="9">
        <v>2555</v>
      </c>
      <c r="B261" s="9" t="s">
        <v>26</v>
      </c>
      <c r="C261" s="9" t="s">
        <v>192</v>
      </c>
      <c r="D261" s="9" t="s">
        <v>27</v>
      </c>
      <c r="E261" s="9" t="s">
        <v>144</v>
      </c>
      <c r="F261" s="9" t="str">
        <f>IF(ISBLANK(E261), "", Table2[[#This Row],[unique_id]])</f>
        <v>parents_speaker_battery</v>
      </c>
      <c r="G261" s="9" t="s">
        <v>800</v>
      </c>
      <c r="H261" s="9" t="s">
        <v>912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354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N261" s="9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customHeight="1" x14ac:dyDescent="0.2">
      <c r="A262" s="9">
        <v>2556</v>
      </c>
      <c r="B262" s="9" t="s">
        <v>26</v>
      </c>
      <c r="C262" s="9" t="s">
        <v>192</v>
      </c>
      <c r="D262" s="9" t="s">
        <v>27</v>
      </c>
      <c r="E262" s="9" t="s">
        <v>353</v>
      </c>
      <c r="F262" s="9" t="str">
        <f>IF(ISBLANK(E262), "", Table2[[#This Row],[unique_id]])</f>
        <v>kitchen_home_battery</v>
      </c>
      <c r="G262" s="9" t="s">
        <v>801</v>
      </c>
      <c r="H262" s="9" t="s">
        <v>912</v>
      </c>
      <c r="I262" s="9" t="s">
        <v>388</v>
      </c>
      <c r="L262" s="9" t="s">
        <v>136</v>
      </c>
      <c r="N262" s="9"/>
      <c r="O262" s="11"/>
      <c r="P262" s="11"/>
      <c r="Q262" s="11"/>
      <c r="R262" s="11"/>
      <c r="S262" s="9"/>
      <c r="V262" s="9" t="s">
        <v>354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N262" s="9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2557</v>
      </c>
      <c r="B263" s="9" t="s">
        <v>26</v>
      </c>
      <c r="C263" s="9" t="s">
        <v>39</v>
      </c>
      <c r="D263" s="9" t="s">
        <v>27</v>
      </c>
      <c r="E263" s="9" t="s">
        <v>179</v>
      </c>
      <c r="F263" s="9" t="str">
        <f>IF(ISBLANK(E263), "", Table2[[#This Row],[unique_id]])</f>
        <v>weatherstation_console_battery_voltage</v>
      </c>
      <c r="G263" s="9" t="s">
        <v>802</v>
      </c>
      <c r="H263" s="9" t="s">
        <v>912</v>
      </c>
      <c r="I263" s="9" t="s">
        <v>388</v>
      </c>
      <c r="L263" s="9" t="s">
        <v>136</v>
      </c>
      <c r="N263" s="9"/>
      <c r="O263" s="11"/>
      <c r="P263" s="11"/>
      <c r="Q263" s="11"/>
      <c r="R263" s="11"/>
      <c r="S263" s="9" t="s">
        <v>31</v>
      </c>
      <c r="T263" s="9" t="s">
        <v>83</v>
      </c>
      <c r="U263" s="9" t="s">
        <v>84</v>
      </c>
      <c r="V263" s="9" t="s">
        <v>354</v>
      </c>
      <c r="W263" s="9">
        <v>300</v>
      </c>
      <c r="X263" s="11" t="s">
        <v>34</v>
      </c>
      <c r="Y263" s="9" t="s">
        <v>85</v>
      </c>
      <c r="Z263" s="9" t="str">
        <f>IF(ISBLANK(Y263),  "", _xlfn.CONCAT("haas/entity/sensor/", LOWER(C263), "/", E263, "/config"))</f>
        <v>haas/entity/sensor/weewx/weatherstation_console_battery_voltage/config</v>
      </c>
      <c r="AA263" s="9" t="str">
        <f>IF(ISBLANK(Y263),  "", _xlfn.CONCAT(LOWER(C263), "/", E263))</f>
        <v>weewx/weatherstation_console_battery_voltage</v>
      </c>
      <c r="AB263" s="17" t="s">
        <v>399</v>
      </c>
      <c r="AC263" s="9">
        <v>1</v>
      </c>
      <c r="AD263" s="12" t="s">
        <v>194</v>
      </c>
      <c r="AE263" s="9" t="s">
        <v>582</v>
      </c>
      <c r="AF263" s="11">
        <v>3.15</v>
      </c>
      <c r="AG263" s="9" t="s">
        <v>555</v>
      </c>
      <c r="AH263" s="9" t="s">
        <v>36</v>
      </c>
      <c r="AI263" s="9" t="s">
        <v>37</v>
      </c>
      <c r="AJ263" s="9" t="s">
        <v>28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customHeight="1" x14ac:dyDescent="0.2">
      <c r="A264" s="9">
        <v>2558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912</v>
      </c>
      <c r="I264" s="9" t="s">
        <v>388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B264" s="17"/>
      <c r="AD264" s="12"/>
      <c r="AN264" s="9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customHeight="1" x14ac:dyDescent="0.2">
      <c r="A265" s="9">
        <v>2559</v>
      </c>
      <c r="B265" s="9" t="s">
        <v>26</v>
      </c>
      <c r="C265" s="9" t="s">
        <v>39</v>
      </c>
      <c r="D265" s="9" t="s">
        <v>27</v>
      </c>
      <c r="E265" s="9" t="s">
        <v>180</v>
      </c>
      <c r="F265" s="9" t="str">
        <f>IF(ISBLANK(E265), "", Table2[[#This Row],[unique_id]])</f>
        <v>weatherstation_coms_signal_quality</v>
      </c>
      <c r="G265" s="9" t="s">
        <v>362</v>
      </c>
      <c r="H265" s="9" t="s">
        <v>355</v>
      </c>
      <c r="I265" s="9" t="s">
        <v>388</v>
      </c>
      <c r="L265" s="9" t="s">
        <v>136</v>
      </c>
      <c r="N265" s="9"/>
      <c r="O265" s="11"/>
      <c r="P265" s="11"/>
      <c r="Q265" s="11"/>
      <c r="R265" s="11"/>
      <c r="S265" s="9" t="s">
        <v>31</v>
      </c>
      <c r="T265" s="9" t="s">
        <v>32</v>
      </c>
      <c r="V265" s="9" t="s">
        <v>198</v>
      </c>
      <c r="W265" s="9">
        <v>300</v>
      </c>
      <c r="X265" s="11" t="s">
        <v>34</v>
      </c>
      <c r="Y265" s="9" t="s">
        <v>86</v>
      </c>
      <c r="Z265" s="9" t="str">
        <f>IF(ISBLANK(Y265),  "", _xlfn.CONCAT("haas/entity/sensor/", LOWER(C265), "/", E265, "/config"))</f>
        <v>haas/entity/sensor/weewx/weatherstation_coms_signal_quality/config</v>
      </c>
      <c r="AA265" s="9" t="str">
        <f>IF(ISBLANK(Y265),  "", _xlfn.CONCAT(LOWER(C265), "/", E265))</f>
        <v>weewx/weatherstation_coms_signal_quality</v>
      </c>
      <c r="AB265" s="17" t="s">
        <v>400</v>
      </c>
      <c r="AC265" s="9">
        <v>1</v>
      </c>
      <c r="AD265" s="12" t="s">
        <v>194</v>
      </c>
      <c r="AE265" s="9" t="s">
        <v>582</v>
      </c>
      <c r="AF265" s="11">
        <v>3.15</v>
      </c>
      <c r="AG265" s="9" t="s">
        <v>555</v>
      </c>
      <c r="AH265" s="9" t="s">
        <v>36</v>
      </c>
      <c r="AI265" s="9" t="s">
        <v>37</v>
      </c>
      <c r="AJ265" s="9" t="s">
        <v>28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/>
      </c>
    </row>
    <row r="266" spans="1:40" ht="16" customHeight="1" x14ac:dyDescent="0.2">
      <c r="A266" s="9">
        <v>2600</v>
      </c>
      <c r="B266" s="9" t="s">
        <v>26</v>
      </c>
      <c r="C266" s="9" t="s">
        <v>261</v>
      </c>
      <c r="D266" s="9" t="s">
        <v>146</v>
      </c>
      <c r="E266" s="9" t="s">
        <v>147</v>
      </c>
      <c r="F266" s="9" t="str">
        <f>IF(ISBLANK(E266), "", Table2[[#This Row],[unique_id]])</f>
        <v>ada_home</v>
      </c>
      <c r="G266" s="9" t="s">
        <v>199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google-ada-home</v>
      </c>
      <c r="AF266" s="11" t="s">
        <v>627</v>
      </c>
      <c r="AG266" s="9" t="s">
        <v>568</v>
      </c>
      <c r="AH266" s="9" t="s">
        <v>625</v>
      </c>
      <c r="AI266" s="9" t="s">
        <v>261</v>
      </c>
      <c r="AJ266" s="9" t="s">
        <v>130</v>
      </c>
      <c r="AK266" s="9" t="s">
        <v>671</v>
      </c>
      <c r="AL266" s="20" t="s">
        <v>729</v>
      </c>
      <c r="AM266" s="17" t="s">
        <v>721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"d4:f5:47:1c:cc:2d"], ["ip", "10.0.4.50"]]</v>
      </c>
    </row>
    <row r="267" spans="1:40" ht="16" customHeight="1" x14ac:dyDescent="0.2">
      <c r="A267" s="9">
        <v>2601</v>
      </c>
      <c r="B267" s="9" t="s">
        <v>26</v>
      </c>
      <c r="C267" s="9" t="s">
        <v>261</v>
      </c>
      <c r="D267" s="9" t="s">
        <v>146</v>
      </c>
      <c r="E267" s="9" t="s">
        <v>327</v>
      </c>
      <c r="F267" s="9" t="str">
        <f>IF(ISBLANK(E267), "", Table2[[#This Row],[unique_id]])</f>
        <v>edwin_home</v>
      </c>
      <c r="G267" s="9" t="s">
        <v>329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google-edwin-home</v>
      </c>
      <c r="AF267" s="11" t="s">
        <v>627</v>
      </c>
      <c r="AG267" s="9" t="s">
        <v>568</v>
      </c>
      <c r="AH267" s="9" t="s">
        <v>625</v>
      </c>
      <c r="AI267" s="9" t="s">
        <v>261</v>
      </c>
      <c r="AJ267" s="9" t="s">
        <v>127</v>
      </c>
      <c r="AK267" s="9" t="s">
        <v>671</v>
      </c>
      <c r="AL267" s="20" t="s">
        <v>728</v>
      </c>
      <c r="AM267" s="17" t="s">
        <v>722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"d4:f5:47:25:92:d5"], ["ip", "10.0.4.51"]]</v>
      </c>
    </row>
    <row r="268" spans="1:40" ht="16" customHeight="1" x14ac:dyDescent="0.2">
      <c r="A268" s="9">
        <v>2602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2603</v>
      </c>
      <c r="B269" s="9" t="s">
        <v>26</v>
      </c>
      <c r="C269" s="9" t="s">
        <v>261</v>
      </c>
      <c r="D269" s="9" t="s">
        <v>146</v>
      </c>
      <c r="E269" s="9" t="s">
        <v>341</v>
      </c>
      <c r="F269" s="9" t="str">
        <f>IF(ISBLANK(E269), "", Table2[[#This Row],[unique_id]])</f>
        <v>parents_home</v>
      </c>
      <c r="G269" s="9" t="s">
        <v>331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google-parents-home</v>
      </c>
      <c r="AF269" s="21" t="s">
        <v>627</v>
      </c>
      <c r="AG269" s="9" t="s">
        <v>568</v>
      </c>
      <c r="AH269" s="9" t="s">
        <v>625</v>
      </c>
      <c r="AI269" s="9" t="s">
        <v>261</v>
      </c>
      <c r="AJ269" s="9" t="s">
        <v>207</v>
      </c>
      <c r="AK269" s="9" t="s">
        <v>671</v>
      </c>
      <c r="AL269" s="20" t="s">
        <v>727</v>
      </c>
      <c r="AM269" s="17" t="s">
        <v>723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>[["mac", "d4:f5:47:8c:d1:7e"], ["ip", "10.0.4.52"]]</v>
      </c>
    </row>
    <row r="270" spans="1:40" ht="16" customHeight="1" x14ac:dyDescent="0.2">
      <c r="A270" s="9">
        <v>2604</v>
      </c>
      <c r="B270" s="9" t="s">
        <v>26</v>
      </c>
      <c r="C270" s="9" t="s">
        <v>261</v>
      </c>
      <c r="D270" s="9" t="s">
        <v>146</v>
      </c>
      <c r="E270" s="9" t="s">
        <v>339</v>
      </c>
      <c r="F270" s="9" t="str">
        <f>IF(ISBLANK(E270), "", Table2[[#This Row],[unique_id]])</f>
        <v>parents_tv</v>
      </c>
      <c r="G270" s="9" t="s">
        <v>336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google-parents-tv</v>
      </c>
      <c r="AF270" s="11" t="s">
        <v>627</v>
      </c>
      <c r="AG270" s="9" t="s">
        <v>560</v>
      </c>
      <c r="AH270" s="9" t="s">
        <v>626</v>
      </c>
      <c r="AI270" s="9" t="s">
        <v>261</v>
      </c>
      <c r="AJ270" s="9" t="s">
        <v>207</v>
      </c>
      <c r="AK270" s="9" t="s">
        <v>671</v>
      </c>
      <c r="AL270" s="20" t="s">
        <v>730</v>
      </c>
      <c r="AM270" s="17" t="s">
        <v>724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>[["mac", "48:d6:d5:33:7c:28"], ["ip", "10.0.4.53"]]</v>
      </c>
    </row>
    <row r="271" spans="1:40" ht="16" customHeight="1" x14ac:dyDescent="0.2">
      <c r="A271" s="9">
        <v>2605</v>
      </c>
      <c r="B271" s="9" t="s">
        <v>26</v>
      </c>
      <c r="C271" s="9" t="s">
        <v>192</v>
      </c>
      <c r="D271" s="9" t="s">
        <v>146</v>
      </c>
      <c r="E271" s="9" t="s">
        <v>340</v>
      </c>
      <c r="F271" s="9" t="str">
        <f>IF(ISBLANK(E271), "", Table2[[#This Row],[unique_id]])</f>
        <v>parents_speaker</v>
      </c>
      <c r="G271" s="9" t="s">
        <v>332</v>
      </c>
      <c r="H271" s="9" t="s">
        <v>346</v>
      </c>
      <c r="I271" s="9" t="s">
        <v>145</v>
      </c>
      <c r="L271" s="9" t="s">
        <v>136</v>
      </c>
      <c r="M271" s="9" t="s">
        <v>345</v>
      </c>
      <c r="N271" s="9"/>
      <c r="O271" s="11"/>
      <c r="P271" s="11"/>
      <c r="Q271" s="11"/>
      <c r="R271" s="11"/>
      <c r="S271" s="9"/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E271" s="9" t="str">
        <f>IF(OR(ISBLANK(AL271), ISBLANK(AM271)), "", LOWER(_xlfn.CONCAT(Table2[[#This Row],[device_manufacturer]], "-",Table2[[#This Row],[device_suggested_area]], "-", Table2[[#This Row],[device_identifiers]])))</f>
        <v>sonos-parents-speaker</v>
      </c>
      <c r="AF271" s="11" t="s">
        <v>566</v>
      </c>
      <c r="AG271" s="9" t="s">
        <v>567</v>
      </c>
      <c r="AH271" s="9" t="s">
        <v>569</v>
      </c>
      <c r="AI271" s="9" t="str">
        <f>IF(OR(ISBLANK(AL271), ISBLANK(AM271)), "", Table2[[#This Row],[device_via_device]])</f>
        <v>Sonos</v>
      </c>
      <c r="AJ271" s="9" t="s">
        <v>207</v>
      </c>
      <c r="AK271" s="9" t="s">
        <v>671</v>
      </c>
      <c r="AL271" s="9" t="s">
        <v>571</v>
      </c>
      <c r="AM271" s="16" t="s">
        <v>761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>[["mac", "5c:aa:fd:d1:23:be"], ["ip", "10.0.4.40"]]</v>
      </c>
    </row>
    <row r="272" spans="1:40" ht="16" customHeight="1" x14ac:dyDescent="0.2">
      <c r="A272" s="9">
        <v>2606</v>
      </c>
      <c r="B272" s="9" t="s">
        <v>26</v>
      </c>
      <c r="C272" s="9" t="s">
        <v>768</v>
      </c>
      <c r="D272" s="9" t="s">
        <v>507</v>
      </c>
      <c r="E272" s="9" t="s">
        <v>506</v>
      </c>
      <c r="F272" s="9" t="str">
        <f>IF(ISBLANK(E272), "", Table2[[#This Row],[unique_id]])</f>
        <v>column_break</v>
      </c>
      <c r="G272" s="9" t="s">
        <v>503</v>
      </c>
      <c r="H272" s="9" t="s">
        <v>346</v>
      </c>
      <c r="I272" s="9" t="s">
        <v>145</v>
      </c>
      <c r="L272" s="9" t="s">
        <v>504</v>
      </c>
      <c r="M272" s="9" t="s">
        <v>505</v>
      </c>
      <c r="N272" s="9"/>
      <c r="O272" s="11"/>
      <c r="P272" s="11"/>
      <c r="Q272" s="11"/>
      <c r="R272" s="11"/>
      <c r="S272" s="9"/>
      <c r="X272" s="11"/>
      <c r="AA272" s="9" t="str">
        <f>IF(ISBLANK(Y272),  "", _xlfn.CONCAT(LOWER(C272), "/", E272))</f>
        <v/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2607</v>
      </c>
      <c r="B273" s="9" t="s">
        <v>26</v>
      </c>
      <c r="C273" s="9" t="s">
        <v>192</v>
      </c>
      <c r="D273" s="9" t="s">
        <v>146</v>
      </c>
      <c r="E273" s="9" t="s">
        <v>334</v>
      </c>
      <c r="F273" s="9" t="str">
        <f>IF(ISBLANK(E273), "", Table2[[#This Row],[unique_id]])</f>
        <v>kitchen_home</v>
      </c>
      <c r="G273" s="9" t="s">
        <v>333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sonos-kitchen-home</v>
      </c>
      <c r="AF273" s="11" t="s">
        <v>566</v>
      </c>
      <c r="AG273" s="9" t="s">
        <v>568</v>
      </c>
      <c r="AH273" s="9" t="s">
        <v>569</v>
      </c>
      <c r="AI273" s="9" t="str">
        <f>IF(OR(ISBLANK(AL273), ISBLANK(AM273)), "", Table2[[#This Row],[device_via_device]])</f>
        <v>Sonos</v>
      </c>
      <c r="AJ273" s="9" t="s">
        <v>221</v>
      </c>
      <c r="AK273" s="9" t="s">
        <v>671</v>
      </c>
      <c r="AL273" s="9" t="s">
        <v>573</v>
      </c>
      <c r="AM273" s="16" t="s">
        <v>762</v>
      </c>
      <c r="AN273" s="9" t="str">
        <f>IF(AND(ISBLANK(AL273), ISBLANK(AM273)), "", _xlfn.CONCAT("[", IF(ISBLANK(AL273), "", _xlfn.CONCAT("[""mac"", """, AL273, """]")), IF(ISBLANK(AM273), "", _xlfn.CONCAT(", [""ip"", """, AM273, """]")), "]"))</f>
        <v>[["mac", "48:a6:b8:e2:50:40"], ["ip", "10.0.4.41"]]</v>
      </c>
    </row>
    <row r="274" spans="1:40" ht="16" customHeight="1" x14ac:dyDescent="0.2">
      <c r="A274" s="9">
        <v>2608</v>
      </c>
      <c r="B274" s="9" t="s">
        <v>26</v>
      </c>
      <c r="C274" s="9" t="s">
        <v>192</v>
      </c>
      <c r="D274" s="9" t="s">
        <v>146</v>
      </c>
      <c r="E274" s="9" t="s">
        <v>148</v>
      </c>
      <c r="F274" s="9" t="str">
        <f>IF(ISBLANK(E274), "", Table2[[#This Row],[unique_id]])</f>
        <v>kitchen_speaker</v>
      </c>
      <c r="G274" s="9" t="s">
        <v>200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sonos-kitchen-speaker</v>
      </c>
      <c r="AF274" s="11" t="s">
        <v>566</v>
      </c>
      <c r="AG274" s="9" t="s">
        <v>567</v>
      </c>
      <c r="AH274" s="9" t="s">
        <v>570</v>
      </c>
      <c r="AI274" s="9" t="str">
        <f>IF(OR(ISBLANK(AL274), ISBLANK(AM274)), "", Table2[[#This Row],[device_via_device]])</f>
        <v>Sonos</v>
      </c>
      <c r="AJ274" s="9" t="s">
        <v>221</v>
      </c>
      <c r="AK274" s="9" t="s">
        <v>671</v>
      </c>
      <c r="AL274" s="9" t="s">
        <v>572</v>
      </c>
      <c r="AM274" s="16" t="s">
        <v>763</v>
      </c>
      <c r="AN274" s="9" t="str">
        <f>IF(AND(ISBLANK(AL274), ISBLANK(AM274)), "", _xlfn.CONCAT("[", IF(ISBLANK(AL274), "", _xlfn.CONCAT("[""mac"", """, AL274, """]")), IF(ISBLANK(AM274), "", _xlfn.CONCAT(", [""ip"", """, AM274, """]")), "]"))</f>
        <v>[["mac", "5c:aa:fd:f1:a3:d4"], ["ip", "10.0.4.42"]]</v>
      </c>
    </row>
    <row r="275" spans="1:40" ht="16" customHeight="1" x14ac:dyDescent="0.2">
      <c r="A275" s="9">
        <v>2609</v>
      </c>
      <c r="B275" s="9" t="s">
        <v>26</v>
      </c>
      <c r="C275" s="9" t="s">
        <v>768</v>
      </c>
      <c r="D275" s="9" t="s">
        <v>507</v>
      </c>
      <c r="E275" s="9" t="s">
        <v>506</v>
      </c>
      <c r="F275" s="9" t="str">
        <f>IF(ISBLANK(E275), "", Table2[[#This Row],[unique_id]])</f>
        <v>column_break</v>
      </c>
      <c r="G275" s="9" t="s">
        <v>503</v>
      </c>
      <c r="H275" s="9" t="s">
        <v>346</v>
      </c>
      <c r="I275" s="9" t="s">
        <v>145</v>
      </c>
      <c r="L275" s="9" t="s">
        <v>504</v>
      </c>
      <c r="M275" s="9" t="s">
        <v>505</v>
      </c>
      <c r="N275" s="9"/>
      <c r="O275" s="11"/>
      <c r="P275" s="11"/>
      <c r="Q275" s="11"/>
      <c r="R275" s="11"/>
      <c r="S275" s="9"/>
      <c r="X275" s="11"/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2610</v>
      </c>
      <c r="B276" s="9" t="s">
        <v>26</v>
      </c>
      <c r="C276" s="9" t="s">
        <v>261</v>
      </c>
      <c r="D276" s="9" t="s">
        <v>146</v>
      </c>
      <c r="E276" s="9" t="s">
        <v>328</v>
      </c>
      <c r="F276" s="9" t="str">
        <f>IF(ISBLANK(E276), "", Table2[[#This Row],[unique_id]])</f>
        <v>lounge_home</v>
      </c>
      <c r="G276" s="9" t="s">
        <v>330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google-lounge-home</v>
      </c>
      <c r="AF276" s="11" t="s">
        <v>627</v>
      </c>
      <c r="AG276" s="9" t="s">
        <v>568</v>
      </c>
      <c r="AH276" s="9" t="s">
        <v>625</v>
      </c>
      <c r="AI276" s="9" t="s">
        <v>261</v>
      </c>
      <c r="AJ276" s="9" t="s">
        <v>209</v>
      </c>
      <c r="AK276" s="9" t="s">
        <v>671</v>
      </c>
      <c r="AL276" s="20" t="s">
        <v>726</v>
      </c>
      <c r="AM276" s="16" t="s">
        <v>725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>[["mac", "d4:f5:47:32:df:7b"], ["ip", "10.0.4.54"]]</v>
      </c>
    </row>
    <row r="277" spans="1:40" ht="16" customHeight="1" x14ac:dyDescent="0.2">
      <c r="A277" s="9">
        <v>2611</v>
      </c>
      <c r="B277" s="9" t="s">
        <v>26</v>
      </c>
      <c r="C277" s="9" t="s">
        <v>337</v>
      </c>
      <c r="D277" s="9" t="s">
        <v>146</v>
      </c>
      <c r="E277" s="9" t="s">
        <v>338</v>
      </c>
      <c r="F277" s="9" t="str">
        <f>IF(ISBLANK(E277), "", Table2[[#This Row],[unique_id]])</f>
        <v>lounge_speaker</v>
      </c>
      <c r="G277" s="9" t="s">
        <v>335</v>
      </c>
      <c r="H277" s="9" t="s">
        <v>346</v>
      </c>
      <c r="I277" s="9" t="s">
        <v>145</v>
      </c>
      <c r="L277" s="9" t="s">
        <v>136</v>
      </c>
      <c r="M277" s="9" t="s">
        <v>345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>IF(ISBLANK(Y277),  "", _xlfn.CONCAT(LOWER(C277), "/", E277))</f>
        <v/>
      </c>
      <c r="AE277" s="9" t="str">
        <f>IF(OR(ISBLANK(AL277), ISBLANK(AM277)), "", LOWER(_xlfn.CONCAT(Table2[[#This Row],[device_manufacturer]], "-",Table2[[#This Row],[device_suggested_area]], "-", Table2[[#This Row],[device_identifiers]])))</f>
        <v>apple-lounge-speaker</v>
      </c>
      <c r="AF277" s="11" t="s">
        <v>634</v>
      </c>
      <c r="AG277" s="9" t="s">
        <v>567</v>
      </c>
      <c r="AH277" s="9" t="s">
        <v>633</v>
      </c>
      <c r="AI277" s="9" t="s">
        <v>337</v>
      </c>
      <c r="AJ277" s="9" t="s">
        <v>209</v>
      </c>
      <c r="AK277" s="9" t="s">
        <v>671</v>
      </c>
      <c r="AL277" s="20" t="s">
        <v>639</v>
      </c>
      <c r="AM277" s="16" t="s">
        <v>732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>[["mac", "d4:a3:3d:5c:8c:28"], ["ip", "10.0.4.48"]]</v>
      </c>
    </row>
    <row r="278" spans="1:40" ht="16" customHeight="1" x14ac:dyDescent="0.2">
      <c r="A278" s="9">
        <v>2612</v>
      </c>
      <c r="B278" s="9" t="s">
        <v>26</v>
      </c>
      <c r="C278" s="9" t="s">
        <v>337</v>
      </c>
      <c r="D278" s="9" t="s">
        <v>146</v>
      </c>
      <c r="E278" s="9" t="s">
        <v>189</v>
      </c>
      <c r="F278" s="9" t="str">
        <f>IF(ISBLANK(E278), "", Table2[[#This Row],[unique_id]])</f>
        <v>lounge_tv</v>
      </c>
      <c r="G278" s="9" t="s">
        <v>190</v>
      </c>
      <c r="H278" s="9" t="s">
        <v>346</v>
      </c>
      <c r="I278" s="9" t="s">
        <v>145</v>
      </c>
      <c r="L278" s="9" t="s">
        <v>136</v>
      </c>
      <c r="M278" s="9" t="s">
        <v>345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E278" s="9" t="str">
        <f>IF(OR(ISBLANK(AL278), ISBLANK(AM278)), "", LOWER(_xlfn.CONCAT(Table2[[#This Row],[device_manufacturer]], "-",Table2[[#This Row],[device_suggested_area]], "-", Table2[[#This Row],[device_identifiers]])))</f>
        <v>apple-lounge-tv</v>
      </c>
      <c r="AF278" s="11" t="s">
        <v>634</v>
      </c>
      <c r="AG278" s="9" t="s">
        <v>560</v>
      </c>
      <c r="AH278" s="9" t="s">
        <v>635</v>
      </c>
      <c r="AI278" s="9" t="s">
        <v>337</v>
      </c>
      <c r="AJ278" s="9" t="s">
        <v>209</v>
      </c>
      <c r="AK278" s="9" t="s">
        <v>671</v>
      </c>
      <c r="AL278" s="20" t="s">
        <v>638</v>
      </c>
      <c r="AM278" s="17" t="s">
        <v>731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"90:dd:5d:ce:1e:96"], ["ip", "10.0.4.47"]]</v>
      </c>
    </row>
    <row r="279" spans="1:40" ht="16" customHeight="1" x14ac:dyDescent="0.2">
      <c r="A279" s="9">
        <v>2700</v>
      </c>
      <c r="B279" s="9" t="s">
        <v>26</v>
      </c>
      <c r="C279" s="9" t="s">
        <v>260</v>
      </c>
      <c r="D279" s="9" t="s">
        <v>149</v>
      </c>
      <c r="E279" s="9" t="s">
        <v>150</v>
      </c>
      <c r="F279" s="9" t="str">
        <f>IF(ISBLANK(E279), "", Table2[[#This Row],[unique_id]])</f>
        <v>uvc_ada_medium</v>
      </c>
      <c r="G279" s="9" t="s">
        <v>130</v>
      </c>
      <c r="H279" s="9" t="s">
        <v>508</v>
      </c>
      <c r="I279" s="9" t="s">
        <v>225</v>
      </c>
      <c r="L279" s="9" t="s">
        <v>136</v>
      </c>
      <c r="M279" s="9" t="s">
        <v>347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D279" s="9"/>
      <c r="AE279" s="9" t="s">
        <v>615</v>
      </c>
      <c r="AF279" s="11" t="s">
        <v>617</v>
      </c>
      <c r="AG279" s="9" t="s">
        <v>618</v>
      </c>
      <c r="AH279" s="9" t="s">
        <v>614</v>
      </c>
      <c r="AI279" s="9" t="s">
        <v>260</v>
      </c>
      <c r="AJ279" s="9" t="s">
        <v>130</v>
      </c>
      <c r="AK279" s="9" t="s">
        <v>691</v>
      </c>
      <c r="AL279" s="9" t="s">
        <v>612</v>
      </c>
      <c r="AM279" s="9" t="s">
        <v>642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"74:83:c2:3f:6c:4c"], ["ip", "10.0.6.20"]]</v>
      </c>
    </row>
    <row r="280" spans="1:40" ht="16" customHeight="1" x14ac:dyDescent="0.2">
      <c r="A280" s="9">
        <v>2701</v>
      </c>
      <c r="B280" s="9" t="s">
        <v>26</v>
      </c>
      <c r="C280" s="9" t="s">
        <v>260</v>
      </c>
      <c r="D280" s="9" t="s">
        <v>151</v>
      </c>
      <c r="E280" s="9" t="s">
        <v>152</v>
      </c>
      <c r="F280" s="9" t="str">
        <f>IF(ISBLANK(E280), "", Table2[[#This Row],[unique_id]])</f>
        <v>uvc_ada_motion</v>
      </c>
      <c r="G280" s="9" t="s">
        <v>130</v>
      </c>
      <c r="H280" s="9" t="s">
        <v>510</v>
      </c>
      <c r="I280" s="9" t="s">
        <v>225</v>
      </c>
      <c r="L280" s="9" t="s">
        <v>136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B280" s="15"/>
      <c r="AD280" s="9"/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customHeight="1" x14ac:dyDescent="0.2">
      <c r="A281" s="9">
        <v>2702</v>
      </c>
      <c r="B281" s="9" t="s">
        <v>26</v>
      </c>
      <c r="C281" s="9" t="s">
        <v>768</v>
      </c>
      <c r="D281" s="9" t="s">
        <v>507</v>
      </c>
      <c r="E281" s="9" t="s">
        <v>506</v>
      </c>
      <c r="F281" s="9" t="str">
        <f>IF(ISBLANK(E281), "", Table2[[#This Row],[unique_id]])</f>
        <v>column_break</v>
      </c>
      <c r="G281" s="9" t="s">
        <v>503</v>
      </c>
      <c r="H281" s="9" t="s">
        <v>510</v>
      </c>
      <c r="I281" s="9" t="s">
        <v>225</v>
      </c>
      <c r="L281" s="9" t="s">
        <v>504</v>
      </c>
      <c r="M281" s="9" t="s">
        <v>505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D281" s="9"/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2703</v>
      </c>
      <c r="B282" s="9" t="s">
        <v>26</v>
      </c>
      <c r="C282" s="9" t="s">
        <v>260</v>
      </c>
      <c r="D282" s="9" t="s">
        <v>149</v>
      </c>
      <c r="E282" s="9" t="s">
        <v>223</v>
      </c>
      <c r="F282" s="9" t="str">
        <f>IF(ISBLANK(E282), "", Table2[[#This Row],[unique_id]])</f>
        <v>uvc_edwin_medium</v>
      </c>
      <c r="G282" s="9" t="s">
        <v>127</v>
      </c>
      <c r="H282" s="9" t="s">
        <v>509</v>
      </c>
      <c r="I282" s="9" t="s">
        <v>225</v>
      </c>
      <c r="L282" s="9" t="s">
        <v>136</v>
      </c>
      <c r="M282" s="9" t="s">
        <v>347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D282" s="9"/>
      <c r="AE282" s="9" t="s">
        <v>616</v>
      </c>
      <c r="AF282" s="11" t="s">
        <v>617</v>
      </c>
      <c r="AG282" s="9" t="s">
        <v>618</v>
      </c>
      <c r="AH282" s="9" t="s">
        <v>614</v>
      </c>
      <c r="AI282" s="9" t="s">
        <v>260</v>
      </c>
      <c r="AJ282" s="9" t="s">
        <v>127</v>
      </c>
      <c r="AK282" s="9" t="s">
        <v>691</v>
      </c>
      <c r="AL282" s="9" t="s">
        <v>613</v>
      </c>
      <c r="AM282" s="9" t="s">
        <v>643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"74:83:c2:3f:6e:5c"], ["ip", "10.0.6.21"]]</v>
      </c>
    </row>
    <row r="283" spans="1:40" ht="16" customHeight="1" x14ac:dyDescent="0.2">
      <c r="A283" s="9">
        <v>2704</v>
      </c>
      <c r="B283" s="9" t="s">
        <v>26</v>
      </c>
      <c r="C283" s="9" t="s">
        <v>260</v>
      </c>
      <c r="D283" s="9" t="s">
        <v>151</v>
      </c>
      <c r="E283" s="9" t="s">
        <v>224</v>
      </c>
      <c r="F283" s="9" t="str">
        <f>IF(ISBLANK(E283), "", Table2[[#This Row],[unique_id]])</f>
        <v>uvc_edwin_motion</v>
      </c>
      <c r="G283" s="9" t="s">
        <v>127</v>
      </c>
      <c r="H283" s="9" t="s">
        <v>511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>IF(AND(ISBLANK(AL283), ISBLANK(AM283)), "", _xlfn.CONCAT("[", IF(ISBLANK(AL283), "", _xlfn.CONCAT("[""mac"", """, AL283, """]")), IF(ISBLANK(AM283), "", _xlfn.CONCAT(", [""ip"", """, AM283, """]")), "]"))</f>
        <v/>
      </c>
    </row>
    <row r="284" spans="1:40" ht="16" customHeight="1" x14ac:dyDescent="0.2">
      <c r="A284" s="9">
        <v>2705</v>
      </c>
      <c r="B284" s="9" t="s">
        <v>26</v>
      </c>
      <c r="C284" s="9" t="s">
        <v>768</v>
      </c>
      <c r="D284" s="9" t="s">
        <v>507</v>
      </c>
      <c r="E284" s="9" t="s">
        <v>506</v>
      </c>
      <c r="F284" s="9" t="str">
        <f>IF(ISBLANK(E284), "", Table2[[#This Row],[unique_id]])</f>
        <v>column_break</v>
      </c>
      <c r="G284" s="9" t="s">
        <v>503</v>
      </c>
      <c r="H284" s="9" t="s">
        <v>511</v>
      </c>
      <c r="I284" s="9" t="s">
        <v>225</v>
      </c>
      <c r="L284" s="9" t="s">
        <v>504</v>
      </c>
      <c r="M284" s="9" t="s">
        <v>505</v>
      </c>
      <c r="N284" s="9"/>
      <c r="O284" s="11"/>
      <c r="P284" s="11"/>
      <c r="Q284" s="11"/>
      <c r="R284" s="11"/>
      <c r="S284" s="9"/>
      <c r="X284" s="11"/>
      <c r="AA284" s="9" t="str">
        <f>IF(ISBLANK(Y284),  "", _xlfn.CONCAT(LOWER(C284), "/", E284))</f>
        <v/>
      </c>
      <c r="AD284" s="9"/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customHeight="1" x14ac:dyDescent="0.2">
      <c r="A285" s="9">
        <v>2706</v>
      </c>
      <c r="B285" s="9" t="s">
        <v>26</v>
      </c>
      <c r="C285" s="9" t="s">
        <v>133</v>
      </c>
      <c r="D285" s="9" t="s">
        <v>151</v>
      </c>
      <c r="E285" s="9" t="s">
        <v>715</v>
      </c>
      <c r="F285" s="9" t="str">
        <f>IF(ISBLANK(E285), "", Table2[[#This Row],[unique_id]])</f>
        <v>ada_fan_occupancy</v>
      </c>
      <c r="G285" s="9" t="s">
        <v>130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2707</v>
      </c>
      <c r="B286" s="9" t="s">
        <v>26</v>
      </c>
      <c r="C286" s="9" t="s">
        <v>133</v>
      </c>
      <c r="D286" s="9" t="s">
        <v>151</v>
      </c>
      <c r="E286" s="9" t="s">
        <v>716</v>
      </c>
      <c r="F286" s="9" t="str">
        <f>IF(ISBLANK(E286), "", Table2[[#This Row],[unique_id]])</f>
        <v>edwin_fan_occupancy</v>
      </c>
      <c r="G286" s="9" t="s">
        <v>127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B286" s="15"/>
      <c r="AD286" s="9"/>
      <c r="AN286" s="9" t="str">
        <f>IF(AND(ISBLANK(AL286), ISBLANK(AM286)), "", _xlfn.CONCAT("[", IF(ISBLANK(AL286), "", _xlfn.CONCAT("[""mac"", """, AL286, """]")), IF(ISBLANK(AM286), "", _xlfn.CONCAT(", [""ip"", """, AM286, """]")), "]"))</f>
        <v/>
      </c>
    </row>
    <row r="287" spans="1:40" ht="16" customHeight="1" x14ac:dyDescent="0.2">
      <c r="A287" s="9">
        <v>2708</v>
      </c>
      <c r="B287" s="9" t="s">
        <v>26</v>
      </c>
      <c r="C287" s="9" t="s">
        <v>133</v>
      </c>
      <c r="D287" s="9" t="s">
        <v>151</v>
      </c>
      <c r="E287" s="9" t="s">
        <v>717</v>
      </c>
      <c r="F287" s="9" t="str">
        <f>IF(ISBLANK(E287), "", Table2[[#This Row],[unique_id]])</f>
        <v>parents_fan_occupancy</v>
      </c>
      <c r="G287" s="9" t="s">
        <v>207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B287" s="15"/>
      <c r="AD287" s="9"/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customHeight="1" x14ac:dyDescent="0.2">
      <c r="A288" s="9">
        <v>2709</v>
      </c>
      <c r="B288" s="9" t="s">
        <v>26</v>
      </c>
      <c r="C288" s="9" t="s">
        <v>133</v>
      </c>
      <c r="D288" s="9" t="s">
        <v>151</v>
      </c>
      <c r="E288" s="9" t="s">
        <v>718</v>
      </c>
      <c r="F288" s="9" t="str">
        <f>IF(ISBLANK(E288), "", Table2[[#This Row],[unique_id]])</f>
        <v>lounge_fan_occupancy</v>
      </c>
      <c r="G288" s="9" t="s">
        <v>209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D288" s="9"/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2710</v>
      </c>
      <c r="B289" s="9" t="s">
        <v>26</v>
      </c>
      <c r="C289" s="9" t="s">
        <v>133</v>
      </c>
      <c r="D289" s="9" t="s">
        <v>151</v>
      </c>
      <c r="E289" s="9" t="s">
        <v>719</v>
      </c>
      <c r="F289" s="9" t="str">
        <f>IF(ISBLANK(E289), "", Table2[[#This Row],[unique_id]])</f>
        <v>deck_east_fan_occupancy</v>
      </c>
      <c r="G289" s="9" t="s">
        <v>231</v>
      </c>
      <c r="H289" s="9" t="s">
        <v>348</v>
      </c>
      <c r="I289" s="9" t="s">
        <v>225</v>
      </c>
      <c r="L289" s="9" t="s">
        <v>136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D289" s="9"/>
      <c r="AN289" s="9" t="str">
        <f>IF(AND(ISBLANK(AL289), ISBLANK(AM289)), "", _xlfn.CONCAT("[", IF(ISBLANK(AL289), "", _xlfn.CONCAT("[""mac"", """, AL289, """]")), IF(ISBLANK(AM289), "", _xlfn.CONCAT(", [""ip"", """, AM289, """]")), "]"))</f>
        <v/>
      </c>
    </row>
    <row r="290" spans="1:40" ht="16" customHeight="1" x14ac:dyDescent="0.2">
      <c r="A290" s="9">
        <v>2711</v>
      </c>
      <c r="B290" s="9" t="s">
        <v>26</v>
      </c>
      <c r="C290" s="9" t="s">
        <v>133</v>
      </c>
      <c r="D290" s="9" t="s">
        <v>151</v>
      </c>
      <c r="E290" s="9" t="s">
        <v>720</v>
      </c>
      <c r="F290" s="9" t="str">
        <f>IF(ISBLANK(E290), "", Table2[[#This Row],[unique_id]])</f>
        <v>deck_west_fan_occupancy</v>
      </c>
      <c r="G290" s="9" t="s">
        <v>230</v>
      </c>
      <c r="H290" s="9" t="s">
        <v>348</v>
      </c>
      <c r="I290" s="9" t="s">
        <v>225</v>
      </c>
      <c r="L290" s="9" t="s">
        <v>136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D290" s="9"/>
      <c r="AN290" s="9" t="str">
        <f>IF(AND(ISBLANK(AL290), ISBLANK(AM290)), "", _xlfn.CONCAT("[", IF(ISBLANK(AL290), "", _xlfn.CONCAT("[""mac"", """, AL290, """]")), IF(ISBLANK(AM290), "", _xlfn.CONCAT(", [""ip"", """, AM290, """]")), "]"))</f>
        <v/>
      </c>
    </row>
    <row r="291" spans="1:40" ht="16" customHeight="1" x14ac:dyDescent="0.2">
      <c r="A291" s="9">
        <v>5000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">
        <v>647</v>
      </c>
      <c r="AF291" s="11" t="s">
        <v>651</v>
      </c>
      <c r="AG291" s="9" t="s">
        <v>660</v>
      </c>
      <c r="AH291" s="9" t="s">
        <v>656</v>
      </c>
      <c r="AI291" s="9" t="s">
        <v>260</v>
      </c>
      <c r="AJ291" s="9" t="s">
        <v>28</v>
      </c>
      <c r="AK291" s="9" t="s">
        <v>645</v>
      </c>
      <c r="AL291" s="9" t="s">
        <v>667</v>
      </c>
      <c r="AM291" s="9" t="s">
        <v>663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"74:ac:b9:1c:15:f1"], ["ip", "10.0.0.1"]]</v>
      </c>
    </row>
    <row r="292" spans="1:40" ht="16" customHeight="1" x14ac:dyDescent="0.2">
      <c r="A292" s="9">
        <v>5001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E292" s="9" t="s">
        <v>648</v>
      </c>
      <c r="AF292" s="11" t="s">
        <v>652</v>
      </c>
      <c r="AG292" s="9" t="s">
        <v>662</v>
      </c>
      <c r="AH292" s="9" t="s">
        <v>657</v>
      </c>
      <c r="AI292" s="9" t="s">
        <v>260</v>
      </c>
      <c r="AJ292" s="9" t="s">
        <v>654</v>
      </c>
      <c r="AK292" s="9" t="s">
        <v>645</v>
      </c>
      <c r="AL292" s="9" t="s">
        <v>668</v>
      </c>
      <c r="AM292" s="9" t="s">
        <v>664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"b4:fb:e4:e3:83:32"], ["ip", "10.0.0.2"]]</v>
      </c>
    </row>
    <row r="293" spans="1:40" ht="16" customHeight="1" x14ac:dyDescent="0.2">
      <c r="A293" s="9">
        <v>5002</v>
      </c>
      <c r="B293" s="17" t="s">
        <v>26</v>
      </c>
      <c r="C293" s="9" t="s">
        <v>260</v>
      </c>
      <c r="F293" s="13" t="str">
        <f>IF(ISBLANK(E293), "", Table2[[#This Row],[unique_id]])</f>
        <v/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649</v>
      </c>
      <c r="AF293" s="11" t="s">
        <v>653</v>
      </c>
      <c r="AG293" s="9" t="s">
        <v>661</v>
      </c>
      <c r="AH293" s="9" t="s">
        <v>658</v>
      </c>
      <c r="AI293" s="9" t="s">
        <v>260</v>
      </c>
      <c r="AJ293" s="9" t="s">
        <v>548</v>
      </c>
      <c r="AK293" s="9" t="s">
        <v>645</v>
      </c>
      <c r="AL293" s="9" t="s">
        <v>669</v>
      </c>
      <c r="AM293" s="9" t="s">
        <v>665</v>
      </c>
      <c r="AN293" s="9" t="str">
        <f>IF(AND(ISBLANK(AL293), ISBLANK(AM293)), "", _xlfn.CONCAT("[", IF(ISBLANK(AL293), "", _xlfn.CONCAT("[""mac"", """, AL293, """]")), IF(ISBLANK(AM293), "", _xlfn.CONCAT(", [""ip"", """, AM293, """]")), "]"))</f>
        <v>[["mac", "78:8a:20:70:d3:79"], ["ip", "10.0.0.3"]]</v>
      </c>
    </row>
    <row r="294" spans="1:40" ht="16" customHeight="1" x14ac:dyDescent="0.2">
      <c r="A294" s="9">
        <v>5003</v>
      </c>
      <c r="B294" s="17" t="s">
        <v>26</v>
      </c>
      <c r="C294" s="9" t="s">
        <v>260</v>
      </c>
      <c r="F294" s="13" t="str">
        <f>IF(ISBLANK(E294), "", Table2[[#This Row],[unique_id]])</f>
        <v/>
      </c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650</v>
      </c>
      <c r="AF294" s="11" t="s">
        <v>653</v>
      </c>
      <c r="AG294" s="9" t="s">
        <v>661</v>
      </c>
      <c r="AH294" s="9" t="s">
        <v>659</v>
      </c>
      <c r="AI294" s="9" t="s">
        <v>260</v>
      </c>
      <c r="AJ294" s="9" t="s">
        <v>655</v>
      </c>
      <c r="AK294" s="9" t="s">
        <v>645</v>
      </c>
      <c r="AL294" s="9" t="s">
        <v>670</v>
      </c>
      <c r="AM294" s="9" t="s">
        <v>666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"f0:9f:c2:fc:b0:f7"], ["ip", "10.0.0.4"]]</v>
      </c>
    </row>
    <row r="295" spans="1:40" ht="16" customHeight="1" x14ac:dyDescent="0.2">
      <c r="A295" s="9">
        <v>5004</v>
      </c>
      <c r="B295" s="17" t="s">
        <v>26</v>
      </c>
      <c r="C295" s="17" t="s">
        <v>619</v>
      </c>
      <c r="D295" s="17"/>
      <c r="E295" s="17"/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620</v>
      </c>
      <c r="AF295" s="11" t="s">
        <v>622</v>
      </c>
      <c r="AG295" s="9" t="s">
        <v>624</v>
      </c>
      <c r="AH295" s="9" t="s">
        <v>621</v>
      </c>
      <c r="AI295" s="9" t="s">
        <v>623</v>
      </c>
      <c r="AJ295" s="9" t="s">
        <v>28</v>
      </c>
      <c r="AK295" s="9" t="s">
        <v>671</v>
      </c>
      <c r="AL295" s="20" t="s">
        <v>750</v>
      </c>
      <c r="AM295" s="9" t="s">
        <v>672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"4a:9a:06:5d:53:66"], ["ip", "10.0.4.10"]]</v>
      </c>
    </row>
    <row r="296" spans="1:40" ht="16" customHeight="1" x14ac:dyDescent="0.2">
      <c r="A296" s="9">
        <v>5005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646</v>
      </c>
      <c r="AL296" s="9" t="s">
        <v>604</v>
      </c>
      <c r="AM296" s="9" t="s">
        <v>640</v>
      </c>
      <c r="AN296" s="9" t="str">
        <f>IF(AND(ISBLANK(AL296), ISBLANK(AM296)), "", _xlfn.CONCAT("[", IF(ISBLANK(AL296), "", _xlfn.CONCAT("[""mac"", """, AL296, """]")), IF(ISBLANK(AM296), "", _xlfn.CONCAT(", [""ip"", """, AM296, """]")), "]"))</f>
        <v>[["mac", "00:e0:4c:68:06:a1"], ["ip", "10.0.2.11"]]</v>
      </c>
    </row>
    <row r="297" spans="1:40" ht="16" customHeight="1" x14ac:dyDescent="0.2">
      <c r="A297" s="9">
        <v>5006</v>
      </c>
      <c r="B297" s="17" t="s">
        <v>26</v>
      </c>
      <c r="C297" s="17" t="s">
        <v>594</v>
      </c>
      <c r="D297" s="17"/>
      <c r="E297" s="17"/>
      <c r="F297" s="13" t="str">
        <f>IF(ISBLANK(E297), "", Table2[[#This Row],[unique_id]])</f>
        <v/>
      </c>
      <c r="G297" s="17"/>
      <c r="H297" s="17"/>
      <c r="I297" s="17"/>
      <c r="K297" s="17"/>
      <c r="L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E297" s="9" t="s">
        <v>593</v>
      </c>
      <c r="AF297" s="11" t="s">
        <v>597</v>
      </c>
      <c r="AG297" s="9" t="s">
        <v>598</v>
      </c>
      <c r="AH297" s="9" t="s">
        <v>601</v>
      </c>
      <c r="AI297" s="9" t="s">
        <v>337</v>
      </c>
      <c r="AJ297" s="9" t="s">
        <v>28</v>
      </c>
      <c r="AK297" s="9" t="s">
        <v>671</v>
      </c>
      <c r="AL297" s="9" t="s">
        <v>748</v>
      </c>
      <c r="AM297" s="9" t="s">
        <v>745</v>
      </c>
      <c r="AN297" s="13" t="str">
        <f>IF(AND(ISBLANK(AL297), ISBLANK(AM297)), "", _xlfn.CONCAT("[", IF(ISBLANK(AL297), "", _xlfn.CONCAT("[""mac"", """, AL297, """]")), IF(ISBLANK(AM297), "", _xlfn.CONCAT(", [""ip"", """, AM297, """]")), "]"))</f>
        <v>[["mac", "4a:e0:4c:68:06:a1"], ["ip", "10.0.4.11"]]</v>
      </c>
    </row>
    <row r="298" spans="1:40" ht="16" customHeight="1" x14ac:dyDescent="0.2">
      <c r="A298" s="9">
        <v>5007</v>
      </c>
      <c r="B298" s="17" t="s">
        <v>26</v>
      </c>
      <c r="C298" s="17" t="s">
        <v>594</v>
      </c>
      <c r="D298" s="17"/>
      <c r="E298" s="17"/>
      <c r="F298" s="13" t="str">
        <f>IF(ISBLANK(E298), "", Table2[[#This Row],[unique_id]])</f>
        <v/>
      </c>
      <c r="G298" s="17"/>
      <c r="H298" s="17"/>
      <c r="I298" s="17"/>
      <c r="K298" s="17"/>
      <c r="L298" s="17"/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E298" s="9" t="s">
        <v>593</v>
      </c>
      <c r="AF298" s="11" t="s">
        <v>597</v>
      </c>
      <c r="AG298" s="9" t="s">
        <v>598</v>
      </c>
      <c r="AH298" s="9" t="s">
        <v>601</v>
      </c>
      <c r="AI298" s="9" t="s">
        <v>337</v>
      </c>
      <c r="AJ298" s="9" t="s">
        <v>28</v>
      </c>
      <c r="AK298" s="9" t="s">
        <v>691</v>
      </c>
      <c r="AL298" s="9" t="s">
        <v>749</v>
      </c>
      <c r="AM298" s="9" t="s">
        <v>746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"6a:e0:4c:68:06:a1"], ["ip", "10.0.6.11"]]</v>
      </c>
    </row>
    <row r="299" spans="1:40" ht="16" customHeight="1" x14ac:dyDescent="0.2">
      <c r="A299" s="9">
        <v>5008</v>
      </c>
      <c r="B299" s="17" t="s">
        <v>26</v>
      </c>
      <c r="C299" s="17" t="s">
        <v>594</v>
      </c>
      <c r="D299" s="17"/>
      <c r="E299" s="17"/>
      <c r="G299" s="17"/>
      <c r="H299" s="17"/>
      <c r="I299" s="17"/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595</v>
      </c>
      <c r="AF299" s="11" t="s">
        <v>597</v>
      </c>
      <c r="AG299" s="9" t="s">
        <v>599</v>
      </c>
      <c r="AH299" s="9" t="s">
        <v>602</v>
      </c>
      <c r="AI299" s="9" t="s">
        <v>337</v>
      </c>
      <c r="AJ299" s="9" t="s">
        <v>28</v>
      </c>
      <c r="AK299" s="9" t="s">
        <v>646</v>
      </c>
      <c r="AL299" s="9" t="s">
        <v>603</v>
      </c>
      <c r="AM299" s="9" t="s">
        <v>641</v>
      </c>
      <c r="AN299" s="9" t="str">
        <f>IF(AND(ISBLANK(AL299), ISBLANK(AM299)), "", _xlfn.CONCAT("[", IF(ISBLANK(AL299), "", _xlfn.CONCAT("[""mac"", """, AL299, """]")), IF(ISBLANK(AM299), "", _xlfn.CONCAT(", [""ip"", """, AM299, """]")), "]"))</f>
        <v>[["mac", "00:e0:4c:68:04:21"], ["ip", "10.0.2.12"]]</v>
      </c>
    </row>
    <row r="300" spans="1:40" ht="16" customHeight="1" x14ac:dyDescent="0.2">
      <c r="A300" s="9">
        <v>5009</v>
      </c>
      <c r="B300" s="17" t="s">
        <v>26</v>
      </c>
      <c r="C300" s="17" t="s">
        <v>594</v>
      </c>
      <c r="D300" s="17"/>
      <c r="E300" s="17"/>
      <c r="G300" s="17"/>
      <c r="H300" s="17"/>
      <c r="I300" s="17"/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E300" s="9" t="s">
        <v>596</v>
      </c>
      <c r="AF300" s="11" t="s">
        <v>597</v>
      </c>
      <c r="AG300" s="9" t="s">
        <v>600</v>
      </c>
      <c r="AH300" s="9" t="s">
        <v>602</v>
      </c>
      <c r="AI300" s="9" t="s">
        <v>337</v>
      </c>
      <c r="AJ300" s="9" t="s">
        <v>28</v>
      </c>
      <c r="AK300" s="9" t="s">
        <v>646</v>
      </c>
      <c r="AL300" s="9" t="s">
        <v>747</v>
      </c>
      <c r="AM300" s="16" t="s">
        <v>644</v>
      </c>
      <c r="AN300" s="9" t="str">
        <f>IF(AND(ISBLANK(AL300), ISBLANK(AM300)), "", _xlfn.CONCAT("[", IF(ISBLANK(AL300), "", _xlfn.CONCAT("[""mac"", """, AL300, """]")), IF(ISBLANK(AM300), "", _xlfn.CONCAT(", [""ip"", """, AM300, """]")), "]"))</f>
        <v>[["mac", "00:e0:4c:68:07:0d"], ["ip", "10.0.2.13"]]</v>
      </c>
    </row>
    <row r="301" spans="1:40" ht="16" customHeight="1" x14ac:dyDescent="0.2">
      <c r="A301" s="9">
        <v>5010</v>
      </c>
      <c r="B301" s="9" t="s">
        <v>26</v>
      </c>
      <c r="C301" s="9" t="s">
        <v>611</v>
      </c>
      <c r="E301" s="17"/>
      <c r="I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E301" s="9" t="s">
        <v>610</v>
      </c>
      <c r="AF301" s="11" t="s">
        <v>609</v>
      </c>
      <c r="AG301" s="9" t="s">
        <v>607</v>
      </c>
      <c r="AH301" s="9" t="s">
        <v>608</v>
      </c>
      <c r="AI301" s="9" t="s">
        <v>606</v>
      </c>
      <c r="AJ301" s="9" t="s">
        <v>28</v>
      </c>
      <c r="AK301" s="9" t="s">
        <v>691</v>
      </c>
      <c r="AL301" s="9" t="s">
        <v>605</v>
      </c>
      <c r="AM301" s="9" t="s">
        <v>751</v>
      </c>
      <c r="AN301" s="9" t="str">
        <f>IF(AND(ISBLANK(AL301), ISBLANK(AM301)), "", _xlfn.CONCAT("[", IF(ISBLANK(AL301), "", _xlfn.CONCAT("[""mac"", """, AL301, """]")), IF(ISBLANK(AM301), "", _xlfn.CONCAT(", [""ip"", """, AM301, """]")), "]"))</f>
        <v>[["mac", "30:05:5c:8a:ff:10"], ["ip", "10.0.6.22"]]</v>
      </c>
    </row>
    <row r="302" spans="1:40" ht="16" customHeight="1" x14ac:dyDescent="0.2">
      <c r="A302" s="9">
        <v>5011</v>
      </c>
      <c r="B302" s="9" t="s">
        <v>26</v>
      </c>
      <c r="C302" s="9" t="s">
        <v>795</v>
      </c>
      <c r="E302" s="17"/>
      <c r="F302" s="13" t="str">
        <f>IF(ISBLANK(E302), "", Table2[[#This Row],[unique_id]])</f>
        <v/>
      </c>
      <c r="I302" s="17"/>
      <c r="N302" s="9"/>
      <c r="O302" s="11"/>
      <c r="P302" s="11" t="s">
        <v>858</v>
      </c>
      <c r="Q302" s="11"/>
      <c r="R302" s="22" t="s">
        <v>908</v>
      </c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23" t="s">
        <v>849</v>
      </c>
      <c r="AE302" s="9" t="s">
        <v>846</v>
      </c>
      <c r="AF302" s="22" t="s">
        <v>845</v>
      </c>
      <c r="AG302" s="14" t="s">
        <v>843</v>
      </c>
      <c r="AH302" s="14" t="s">
        <v>844</v>
      </c>
      <c r="AI302" s="9" t="s">
        <v>795</v>
      </c>
      <c r="AJ302" s="9" t="s">
        <v>174</v>
      </c>
      <c r="AL302" s="9" t="s">
        <v>842</v>
      </c>
      <c r="AN302" s="13" t="str">
        <f>IF(AND(ISBLANK(AL302), ISBLANK(AM302)), "", _xlfn.CONCAT("[", IF(ISBLANK(AL302), "", _xlfn.CONCAT("[""mac"", """, AL302, """]")), IF(ISBLANK(AM302), "", _xlfn.CONCAT(", [""ip"", """, AM302, """]")), "]"))</f>
        <v>[["mac", "0x00158d0005d9d088"]]</v>
      </c>
    </row>
    <row r="303" spans="1:40" ht="16" customHeight="1" x14ac:dyDescent="0.2">
      <c r="A303" s="9">
        <v>6000</v>
      </c>
      <c r="B303" s="9" t="s">
        <v>26</v>
      </c>
      <c r="C303" s="9" t="s">
        <v>755</v>
      </c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E303" s="9" t="s">
        <v>753</v>
      </c>
      <c r="AK303" s="9" t="s">
        <v>671</v>
      </c>
      <c r="AL303" s="9" t="s">
        <v>754</v>
      </c>
      <c r="AN303" s="9" t="str">
        <f>IF(AND(ISBLANK(AL303), ISBLANK(AM303)), "", _xlfn.CONCAT("[", IF(ISBLANK(AL303), "", _xlfn.CONCAT("[""mac"", """, AL303, """]")), IF(ISBLANK(AM303), "", _xlfn.CONCAT(", [""ip"", """, AM303, """]")), "]"))</f>
        <v>[["mac", "bc:09:63:42:09:c0"]]</v>
      </c>
    </row>
    <row r="304" spans="1:40" ht="16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>IF(AND(ISBLANK(AL304), ISBLANK(AM304)), "", _xlfn.CONCAT("[", IF(ISBLANK(AL304), "", _xlfn.CONCAT("[""mac"", """, AL304, """]")), IF(ISBLANK(AM304), "", _xlfn.CONCAT(", [""ip"", """, AM304, """]")), "]"))</f>
        <v/>
      </c>
    </row>
    <row r="305" spans="2:40" ht="16" customHeight="1" x14ac:dyDescent="0.2">
      <c r="B305" s="17"/>
      <c r="C305" s="17"/>
      <c r="D305" s="17"/>
      <c r="E305" s="17"/>
      <c r="F305" s="9" t="str">
        <f>IF(ISBLANK(E305), "", Table2[[#This Row],[unique_id]])</f>
        <v/>
      </c>
      <c r="G305" s="17"/>
      <c r="H305" s="17"/>
      <c r="I305" s="17"/>
      <c r="K305" s="17"/>
      <c r="L305" s="17"/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>IF(AND(ISBLANK(AL305), ISBLANK(AM305)), "", _xlfn.CONCAT("[", IF(ISBLANK(AL305), "", _xlfn.CONCAT("[""mac"", """, AL305, """]")), IF(ISBLANK(AM305), "", _xlfn.CONCAT(", [""ip"", """, AM305, """]")), "]"))</f>
        <v/>
      </c>
    </row>
    <row r="306" spans="2:40" ht="16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>IF(AND(ISBLANK(AL306), ISBLANK(AM306)), "", _xlfn.CONCAT("[", IF(ISBLANK(AL306), "", _xlfn.CONCAT("[""mac"", """, AL306, """]")), IF(ISBLANK(AM306), "", _xlfn.CONCAT(", [""ip"", """, AM306, """]")), "]"))</f>
        <v/>
      </c>
    </row>
    <row r="307" spans="2:40" ht="16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>IF(AND(ISBLANK(AL307), ISBLANK(AM307)), "", _xlfn.CONCAT("[", IF(ISBLANK(AL307), "", _xlfn.CONCAT("[""mac"", """, AL307, """]")), IF(ISBLANK(AM307), "", _xlfn.CONCAT(", [""ip"", """, AM307, """]")), "]"))</f>
        <v/>
      </c>
    </row>
    <row r="308" spans="2:40" ht="16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>IF(AND(ISBLANK(AL308), ISBLANK(AM308)), "", _xlfn.CONCAT("[", IF(ISBLANK(AL308), "", _xlfn.CONCAT("[""mac"", """, AL308, """]")), IF(ISBLANK(AM308), "", _xlfn.CONCAT(", [""ip"", """, AM308, """]")), "]"))</f>
        <v/>
      </c>
    </row>
    <row r="309" spans="2:40" ht="16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>IF(AND(ISBLANK(AL309), ISBLANK(AM309)), "", _xlfn.CONCAT("[", IF(ISBLANK(AL309), "", _xlfn.CONCAT("[""mac"", """, AL309, """]")), IF(ISBLANK(AM309), "", _xlfn.CONCAT(", [""ip"", """, AM309, """]")), "]"))</f>
        <v/>
      </c>
    </row>
    <row r="310" spans="2:40" ht="16" customHeight="1" x14ac:dyDescent="0.2">
      <c r="E310" s="15"/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>IF(AND(ISBLANK(AL310), ISBLANK(AM310)), "", _xlfn.CONCAT("[", IF(ISBLANK(AL310), "", _xlfn.CONCAT("[""mac"", """, AL310, """]")), IF(ISBLANK(AM310), "", _xlfn.CONCAT(", [""ip"", """, AM310, """]")), "]"))</f>
        <v/>
      </c>
    </row>
    <row r="311" spans="2:40" ht="16" customHeight="1" x14ac:dyDescent="0.2">
      <c r="E311" s="15"/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>IF(AND(ISBLANK(AL311), ISBLANK(AM311)), "", _xlfn.CONCAT("[", IF(ISBLANK(AL311), "", _xlfn.CONCAT("[""mac"", """, AL311, """]")), IF(ISBLANK(AM311), "", _xlfn.CONCAT(", [""ip"", """, AM311, """]")), "]"))</f>
        <v/>
      </c>
    </row>
    <row r="312" spans="2:40" ht="16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>IF(AND(ISBLANK(AL312), ISBLANK(AM312)), "", _xlfn.CONCAT("[", IF(ISBLANK(AL312), "", _xlfn.CONCAT("[""mac"", """, AL312, """]")), IF(ISBLANK(AM312), "", _xlfn.CONCAT(", [""ip"", """, AM312, """]")), "]"))</f>
        <v/>
      </c>
    </row>
    <row r="313" spans="2:40" ht="16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>IF(AND(ISBLANK(AL313), ISBLANK(AM313)), "", _xlfn.CONCAT("[", IF(ISBLANK(AL313), "", _xlfn.CONCAT("[""mac"", """, AL313, """]")), IF(ISBLANK(AM313), "", _xlfn.CONCAT(", [""ip"", """, AM313, """]")), "]"))</f>
        <v/>
      </c>
    </row>
    <row r="314" spans="2:40" ht="16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>IF(AND(ISBLANK(AL314), ISBLANK(AM314)), "", _xlfn.CONCAT("[", IF(ISBLANK(AL314), "", _xlfn.CONCAT("[""mac"", """, AL314, """]")), IF(ISBLANK(AM314), "", _xlfn.CONCAT(", [""ip"", """, AM314, """]")), "]"))</f>
        <v/>
      </c>
    </row>
    <row r="315" spans="2:40" ht="16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>IF(AND(ISBLANK(AL315), ISBLANK(AM315)), "", _xlfn.CONCAT("[", IF(ISBLANK(AL315), "", _xlfn.CONCAT("[""mac"", """, AL315, """]")), IF(ISBLANK(AM315), "", _xlfn.CONCAT(", [""ip"", """, AM315, """]")), "]"))</f>
        <v/>
      </c>
    </row>
    <row r="316" spans="2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2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2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2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2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6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6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6:40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6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6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6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6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6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6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6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6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6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6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12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12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12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H429" s="15"/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H430" s="15"/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G439" s="15"/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65" r:id="rId16" xr:uid="{6ECFAFAA-1F35-084B-BA26-702320AD43B3}"/>
    <hyperlink ref="AD263" r:id="rId17" xr:uid="{4974DDA2-5A9D-2B48-849B-7C9CD05A42E0}"/>
    <hyperlink ref="AD131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2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2022-07-25T12:17:12Z</dcterms:modified>
</cp:coreProperties>
</file>