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5395D004-DBBC-A64E-915D-122BA426FDEB}" xr6:coauthVersionLast="47" xr6:coauthVersionMax="47" xr10:uidLastSave="{00000000-0000-0000-0000-000000000000}"/>
  <bookViews>
    <workbookView xWindow="2320" yWindow="112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5" i="1" l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BF581" i="1"/>
  <c r="BF582" i="1"/>
  <c r="BF583" i="1"/>
  <c r="BF584" i="1"/>
  <c r="BF585" i="1"/>
  <c r="BF586" i="1"/>
  <c r="BF587" i="1"/>
  <c r="BF588" i="1"/>
  <c r="BF589" i="1"/>
  <c r="BF590" i="1"/>
  <c r="BF591" i="1"/>
  <c r="BF592" i="1"/>
  <c r="BF593" i="1"/>
  <c r="BF594" i="1"/>
  <c r="BF595" i="1"/>
  <c r="BF596" i="1"/>
  <c r="BF597" i="1"/>
  <c r="BF598" i="1"/>
  <c r="BF599" i="1"/>
  <c r="BF600" i="1"/>
  <c r="BF601" i="1"/>
  <c r="BF602" i="1"/>
  <c r="BF603" i="1"/>
  <c r="BF604" i="1"/>
  <c r="BF605" i="1"/>
  <c r="BF606" i="1"/>
  <c r="BF607" i="1"/>
  <c r="BF608" i="1"/>
  <c r="BF609" i="1"/>
  <c r="BF610" i="1"/>
  <c r="BF611" i="1"/>
  <c r="BF612" i="1"/>
  <c r="BF613" i="1"/>
  <c r="BF614" i="1"/>
  <c r="BF615" i="1"/>
  <c r="BF616" i="1"/>
  <c r="BF617" i="1"/>
  <c r="BF618" i="1"/>
  <c r="BF619" i="1"/>
  <c r="BF620" i="1"/>
  <c r="BF621" i="1"/>
  <c r="BF622" i="1"/>
  <c r="BF623" i="1"/>
  <c r="BF624" i="1"/>
  <c r="BF625" i="1"/>
  <c r="BF626" i="1"/>
  <c r="BF627" i="1"/>
  <c r="BF628" i="1"/>
  <c r="BF629" i="1"/>
  <c r="BF630" i="1"/>
  <c r="BF631" i="1"/>
  <c r="BF632" i="1"/>
  <c r="BF633" i="1"/>
  <c r="BF634" i="1"/>
  <c r="BF635" i="1"/>
  <c r="BF636" i="1"/>
  <c r="BF637" i="1"/>
  <c r="BF638" i="1"/>
  <c r="BF639" i="1"/>
  <c r="BF640" i="1"/>
  <c r="BF641" i="1"/>
  <c r="BF642" i="1"/>
  <c r="BF643" i="1"/>
  <c r="BF644" i="1"/>
  <c r="BF645" i="1"/>
  <c r="BF646" i="1"/>
  <c r="BF647" i="1"/>
  <c r="BF648" i="1"/>
  <c r="BF649" i="1"/>
  <c r="BF650" i="1"/>
  <c r="BF651" i="1"/>
  <c r="BF652" i="1"/>
  <c r="BF653" i="1"/>
  <c r="BF654" i="1"/>
  <c r="BF655" i="1"/>
  <c r="BF656" i="1"/>
  <c r="BF657" i="1"/>
  <c r="BF658" i="1"/>
  <c r="BF659" i="1"/>
  <c r="BF660" i="1"/>
  <c r="BF661" i="1"/>
  <c r="BF662" i="1"/>
  <c r="BF663" i="1"/>
  <c r="BF664" i="1"/>
  <c r="BF665" i="1"/>
  <c r="BF666" i="1"/>
  <c r="BF667" i="1"/>
  <c r="BF668" i="1"/>
  <c r="BF669" i="1"/>
  <c r="BF670" i="1"/>
  <c r="BF671" i="1"/>
  <c r="BF672" i="1"/>
  <c r="BF673" i="1"/>
  <c r="BF674" i="1"/>
  <c r="BF675" i="1"/>
  <c r="BF676" i="1"/>
  <c r="BF677" i="1"/>
  <c r="BF678" i="1"/>
  <c r="BF679" i="1"/>
  <c r="BF680" i="1"/>
  <c r="BF681" i="1"/>
  <c r="BF682" i="1"/>
  <c r="BF683" i="1"/>
  <c r="BF684" i="1"/>
  <c r="BF685" i="1"/>
  <c r="BF686" i="1"/>
  <c r="BF687" i="1"/>
  <c r="BF688" i="1"/>
  <c r="BF689" i="1"/>
  <c r="BF690" i="1"/>
  <c r="BF691" i="1"/>
  <c r="BF692" i="1"/>
  <c r="BF693" i="1"/>
  <c r="BF694" i="1"/>
  <c r="BF695" i="1"/>
  <c r="BF696" i="1"/>
  <c r="BF697" i="1"/>
  <c r="BF698" i="1"/>
  <c r="BF699" i="1"/>
  <c r="BF700" i="1"/>
  <c r="BF701" i="1"/>
  <c r="BF702" i="1"/>
  <c r="BF703" i="1"/>
  <c r="BF704" i="1"/>
  <c r="BF705" i="1"/>
  <c r="BF706" i="1"/>
  <c r="BF707" i="1"/>
  <c r="BF708" i="1"/>
  <c r="BF709" i="1"/>
  <c r="BF710" i="1"/>
  <c r="BF711" i="1"/>
  <c r="BF712" i="1"/>
  <c r="BF713" i="1"/>
  <c r="BF714" i="1"/>
  <c r="BF715" i="1"/>
  <c r="BF716" i="1"/>
  <c r="BF717" i="1"/>
  <c r="BF718" i="1"/>
  <c r="BF719" i="1"/>
  <c r="BF720" i="1"/>
  <c r="BF721" i="1"/>
  <c r="BF722" i="1"/>
  <c r="BF723" i="1"/>
  <c r="BF724" i="1"/>
  <c r="BF725" i="1"/>
  <c r="BF726" i="1"/>
  <c r="BF727" i="1"/>
  <c r="BF728" i="1"/>
  <c r="BF729" i="1"/>
  <c r="BF730" i="1"/>
  <c r="BF731" i="1"/>
  <c r="BF732" i="1"/>
  <c r="BF733" i="1"/>
  <c r="BF734" i="1"/>
  <c r="BF735" i="1"/>
  <c r="BF736" i="1"/>
  <c r="BF737" i="1"/>
  <c r="BF738" i="1"/>
  <c r="BF739" i="1"/>
  <c r="BF740" i="1"/>
  <c r="BF741" i="1"/>
  <c r="BF742" i="1"/>
  <c r="BF743" i="1"/>
  <c r="BF744" i="1"/>
  <c r="BF745" i="1"/>
  <c r="BF746" i="1"/>
  <c r="BF4" i="1"/>
  <c r="AK326" i="1"/>
  <c r="AJ326" i="1"/>
  <c r="F326" i="1"/>
  <c r="AK325" i="1"/>
  <c r="AJ325" i="1"/>
  <c r="F325" i="1"/>
  <c r="AT324" i="1"/>
  <c r="AT326" i="1" s="1"/>
  <c r="AM324" i="1"/>
  <c r="AL324" i="1"/>
  <c r="AK324" i="1"/>
  <c r="AJ324" i="1"/>
  <c r="T324" i="1"/>
  <c r="F324" i="1"/>
  <c r="AK323" i="1"/>
  <c r="AJ323" i="1"/>
  <c r="T323" i="1"/>
  <c r="F323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AK329" i="1"/>
  <c r="AK318" i="1"/>
  <c r="AK200" i="1"/>
  <c r="AK159" i="1"/>
  <c r="AK104" i="1"/>
  <c r="R104" i="1"/>
  <c r="S104" i="1" s="1"/>
  <c r="R103" i="1"/>
  <c r="S103" i="1" s="1"/>
  <c r="AT104" i="1"/>
  <c r="AT106" i="1" s="1"/>
  <c r="AM104" i="1"/>
  <c r="AL104" i="1"/>
  <c r="AJ104" i="1"/>
  <c r="T104" i="1"/>
  <c r="AK103" i="1"/>
  <c r="AJ103" i="1"/>
  <c r="T103" i="1"/>
  <c r="AJ329" i="1"/>
  <c r="AJ318" i="1"/>
  <c r="AJ200" i="1"/>
  <c r="AJ159" i="1"/>
  <c r="AT318" i="1"/>
  <c r="AT320" i="1" s="1"/>
  <c r="AM318" i="1"/>
  <c r="AL318" i="1"/>
  <c r="T318" i="1"/>
  <c r="AK317" i="1"/>
  <c r="AJ317" i="1"/>
  <c r="T317" i="1"/>
  <c r="AT329" i="1"/>
  <c r="AM329" i="1"/>
  <c r="AL329" i="1"/>
  <c r="AT159" i="1"/>
  <c r="AM159" i="1"/>
  <c r="AL159" i="1"/>
  <c r="T200" i="1"/>
  <c r="AM200" i="1"/>
  <c r="S203" i="1"/>
  <c r="AL200" i="1"/>
  <c r="AT200" i="1"/>
  <c r="AT201" i="1" s="1"/>
  <c r="R200" i="1"/>
  <c r="J200" i="1"/>
  <c r="AK199" i="1"/>
  <c r="AJ199" i="1"/>
  <c r="T199" i="1"/>
  <c r="R199" i="1"/>
  <c r="AJ337" i="1"/>
  <c r="AK337" i="1"/>
  <c r="AK357" i="1"/>
  <c r="AJ357" i="1"/>
  <c r="AK355" i="1"/>
  <c r="AJ355" i="1"/>
  <c r="AK349" i="1"/>
  <c r="AJ349" i="1"/>
  <c r="AK348" i="1"/>
  <c r="AJ348" i="1"/>
  <c r="AK347" i="1"/>
  <c r="AJ347" i="1"/>
  <c r="AK342" i="1"/>
  <c r="AJ342" i="1"/>
  <c r="AK148" i="1"/>
  <c r="AJ148" i="1"/>
  <c r="AK170" i="1"/>
  <c r="AJ170" i="1"/>
  <c r="R170" i="1"/>
  <c r="S170" i="1" s="1"/>
  <c r="AK169" i="1"/>
  <c r="AJ169" i="1"/>
  <c r="R169" i="1"/>
  <c r="S169" i="1" s="1"/>
  <c r="AK168" i="1"/>
  <c r="AJ168" i="1"/>
  <c r="AK127" i="1"/>
  <c r="AJ127" i="1"/>
  <c r="R127" i="1"/>
  <c r="S127" i="1" s="1"/>
  <c r="AK126" i="1"/>
  <c r="AJ126" i="1"/>
  <c r="R126" i="1"/>
  <c r="S126" i="1" s="1"/>
  <c r="AK125" i="1"/>
  <c r="AJ125" i="1"/>
  <c r="AK149" i="1"/>
  <c r="AJ149" i="1"/>
  <c r="R149" i="1"/>
  <c r="S149" i="1" s="1"/>
  <c r="AK147" i="1"/>
  <c r="AJ147" i="1"/>
  <c r="R147" i="1"/>
  <c r="S147" i="1" s="1"/>
  <c r="AK146" i="1"/>
  <c r="AJ146" i="1"/>
  <c r="R176" i="1"/>
  <c r="S176" i="1" s="1"/>
  <c r="R175" i="1"/>
  <c r="S175" i="1" s="1"/>
  <c r="R174" i="1"/>
  <c r="S174" i="1" s="1"/>
  <c r="AJ174" i="1"/>
  <c r="AK174" i="1"/>
  <c r="AJ173" i="1"/>
  <c r="AK173" i="1"/>
  <c r="AJ175" i="1"/>
  <c r="AK175" i="1"/>
  <c r="AJ176" i="1"/>
  <c r="AK176" i="1"/>
  <c r="T328" i="1"/>
  <c r="T322" i="1"/>
  <c r="T316" i="1"/>
  <c r="T314" i="1"/>
  <c r="T312" i="1"/>
  <c r="T310" i="1"/>
  <c r="T308" i="1"/>
  <c r="T306" i="1"/>
  <c r="T304" i="1"/>
  <c r="T302" i="1"/>
  <c r="T300" i="1"/>
  <c r="T298" i="1"/>
  <c r="T296" i="1"/>
  <c r="T294" i="1"/>
  <c r="T292" i="1"/>
  <c r="T290" i="1"/>
  <c r="T288" i="1"/>
  <c r="T286" i="1"/>
  <c r="T198" i="1"/>
  <c r="T182" i="1"/>
  <c r="T180" i="1"/>
  <c r="T158" i="1"/>
  <c r="T102" i="1"/>
  <c r="AK284" i="1"/>
  <c r="AJ284" i="1"/>
  <c r="AK237" i="1"/>
  <c r="AK214" i="1"/>
  <c r="AJ214" i="1"/>
  <c r="AK371" i="1"/>
  <c r="AJ371" i="1"/>
  <c r="AK367" i="1"/>
  <c r="AJ367" i="1"/>
  <c r="T309" i="1"/>
  <c r="AK310" i="1"/>
  <c r="AJ310" i="1"/>
  <c r="S310" i="1"/>
  <c r="AK309" i="1"/>
  <c r="AJ309" i="1"/>
  <c r="S309" i="1"/>
  <c r="AK375" i="1"/>
  <c r="AJ375" i="1"/>
  <c r="S375" i="1"/>
  <c r="AK378" i="1"/>
  <c r="AJ378" i="1"/>
  <c r="S378" i="1"/>
  <c r="AT207" i="1"/>
  <c r="AK207" i="1"/>
  <c r="AJ207" i="1"/>
  <c r="AT205" i="1"/>
  <c r="AK205" i="1"/>
  <c r="AJ205" i="1"/>
  <c r="AK314" i="1"/>
  <c r="AJ314" i="1"/>
  <c r="S314" i="1"/>
  <c r="AK313" i="1"/>
  <c r="AJ313" i="1"/>
  <c r="T313" i="1"/>
  <c r="S313" i="1"/>
  <c r="AK312" i="1"/>
  <c r="AJ312" i="1"/>
  <c r="S312" i="1"/>
  <c r="AK311" i="1"/>
  <c r="AJ311" i="1"/>
  <c r="T311" i="1"/>
  <c r="S311" i="1"/>
  <c r="T379" i="1"/>
  <c r="T377" i="1"/>
  <c r="T376" i="1"/>
  <c r="T374" i="1"/>
  <c r="T287" i="1"/>
  <c r="AK287" i="1"/>
  <c r="AJ287" i="1"/>
  <c r="AK240" i="1"/>
  <c r="AJ240" i="1"/>
  <c r="AK239" i="1"/>
  <c r="AJ239" i="1"/>
  <c r="AK217" i="1"/>
  <c r="AJ217" i="1"/>
  <c r="AK216" i="1"/>
  <c r="AJ216" i="1"/>
  <c r="AK215" i="1"/>
  <c r="AJ215" i="1"/>
  <c r="AK238" i="1"/>
  <c r="AJ238" i="1"/>
  <c r="AK236" i="1"/>
  <c r="AJ236" i="1"/>
  <c r="AK213" i="1"/>
  <c r="AJ213" i="1"/>
  <c r="S328" i="1"/>
  <c r="S327" i="1"/>
  <c r="T321" i="1"/>
  <c r="T315" i="1"/>
  <c r="T303" i="1"/>
  <c r="T301" i="1"/>
  <c r="T285" i="1"/>
  <c r="T197" i="1"/>
  <c r="T157" i="1"/>
  <c r="T101" i="1"/>
  <c r="T327" i="1"/>
  <c r="T307" i="1"/>
  <c r="T299" i="1"/>
  <c r="T297" i="1"/>
  <c r="T295" i="1"/>
  <c r="T293" i="1"/>
  <c r="T291" i="1"/>
  <c r="T289" i="1"/>
  <c r="T181" i="1"/>
  <c r="T179" i="1"/>
  <c r="T305" i="1"/>
  <c r="S304" i="1"/>
  <c r="S302" i="1"/>
  <c r="S288" i="1"/>
  <c r="S308" i="1"/>
  <c r="S306" i="1"/>
  <c r="S300" i="1"/>
  <c r="S298" i="1"/>
  <c r="S296" i="1"/>
  <c r="S294" i="1"/>
  <c r="S292" i="1"/>
  <c r="S290" i="1"/>
  <c r="S286" i="1"/>
  <c r="S198" i="1"/>
  <c r="R197" i="1"/>
  <c r="R181" i="1"/>
  <c r="R179" i="1"/>
  <c r="R157" i="1"/>
  <c r="AJ327" i="1"/>
  <c r="AK327" i="1"/>
  <c r="AJ321" i="1"/>
  <c r="AK321" i="1"/>
  <c r="AJ315" i="1"/>
  <c r="AK315" i="1"/>
  <c r="AJ307" i="1"/>
  <c r="AK307" i="1"/>
  <c r="AJ305" i="1"/>
  <c r="AK305" i="1"/>
  <c r="AJ303" i="1"/>
  <c r="AK303" i="1"/>
  <c r="AJ301" i="1"/>
  <c r="AK301" i="1"/>
  <c r="AJ299" i="1"/>
  <c r="AK299" i="1"/>
  <c r="AJ295" i="1"/>
  <c r="AK295" i="1"/>
  <c r="AJ293" i="1"/>
  <c r="AK293" i="1"/>
  <c r="AJ291" i="1"/>
  <c r="AK291" i="1"/>
  <c r="AJ289" i="1"/>
  <c r="AK289" i="1"/>
  <c r="AJ285" i="1"/>
  <c r="AK285" i="1"/>
  <c r="AJ197" i="1"/>
  <c r="AK197" i="1"/>
  <c r="AJ181" i="1"/>
  <c r="AK181" i="1"/>
  <c r="AJ179" i="1"/>
  <c r="AK179" i="1"/>
  <c r="AJ157" i="1"/>
  <c r="AK157" i="1"/>
  <c r="T366" i="1"/>
  <c r="T365" i="1"/>
  <c r="T362" i="1"/>
  <c r="T361" i="1"/>
  <c r="S379" i="1"/>
  <c r="S377" i="1"/>
  <c r="S376" i="1"/>
  <c r="S366" i="1"/>
  <c r="S365" i="1"/>
  <c r="S364" i="1"/>
  <c r="S363" i="1"/>
  <c r="S362" i="1"/>
  <c r="S361" i="1"/>
  <c r="S206" i="1"/>
  <c r="S204" i="1"/>
  <c r="R203" i="1"/>
  <c r="R198" i="1"/>
  <c r="R194" i="1"/>
  <c r="S194" i="1" s="1"/>
  <c r="R193" i="1"/>
  <c r="S193" i="1" s="1"/>
  <c r="R187" i="1"/>
  <c r="S187" i="1" s="1"/>
  <c r="R186" i="1"/>
  <c r="S186" i="1" s="1"/>
  <c r="R185" i="1"/>
  <c r="S185" i="1" s="1"/>
  <c r="R184" i="1"/>
  <c r="S184" i="1" s="1"/>
  <c r="R182" i="1"/>
  <c r="S182" i="1" s="1"/>
  <c r="S181" i="1" s="1"/>
  <c r="R180" i="1"/>
  <c r="S180" i="1" s="1"/>
  <c r="R178" i="1"/>
  <c r="S178" i="1" s="1"/>
  <c r="R172" i="1"/>
  <c r="S172" i="1" s="1"/>
  <c r="R167" i="1"/>
  <c r="S167" i="1" s="1"/>
  <c r="R165" i="1"/>
  <c r="S165" i="1" s="1"/>
  <c r="R163" i="1"/>
  <c r="S163" i="1" s="1"/>
  <c r="R161" i="1"/>
  <c r="S161" i="1" s="1"/>
  <c r="R158" i="1"/>
  <c r="S158" i="1" s="1"/>
  <c r="R156" i="1"/>
  <c r="S156" i="1" s="1"/>
  <c r="R155" i="1"/>
  <c r="S155" i="1" s="1"/>
  <c r="R154" i="1"/>
  <c r="S154" i="1" s="1"/>
  <c r="R153" i="1"/>
  <c r="S153" i="1" s="1"/>
  <c r="R151" i="1"/>
  <c r="S151" i="1" s="1"/>
  <c r="R145" i="1"/>
  <c r="S145" i="1" s="1"/>
  <c r="R144" i="1"/>
  <c r="S144" i="1" s="1"/>
  <c r="R143" i="1"/>
  <c r="S143" i="1" s="1"/>
  <c r="R141" i="1"/>
  <c r="S141" i="1" s="1"/>
  <c r="R139" i="1"/>
  <c r="S139" i="1" s="1"/>
  <c r="R138" i="1"/>
  <c r="S138" i="1" s="1"/>
  <c r="R137" i="1"/>
  <c r="S137" i="1" s="1"/>
  <c r="R136" i="1"/>
  <c r="S136" i="1" s="1"/>
  <c r="R134" i="1"/>
  <c r="S134" i="1" s="1"/>
  <c r="R133" i="1"/>
  <c r="S133" i="1" s="1"/>
  <c r="R132" i="1"/>
  <c r="S132" i="1" s="1"/>
  <c r="R131" i="1"/>
  <c r="S131" i="1" s="1"/>
  <c r="R130" i="1"/>
  <c r="S130" i="1" s="1"/>
  <c r="R129" i="1"/>
  <c r="S129" i="1" s="1"/>
  <c r="R124" i="1"/>
  <c r="S124" i="1" s="1"/>
  <c r="R123" i="1"/>
  <c r="S123" i="1" s="1"/>
  <c r="R122" i="1"/>
  <c r="S122" i="1" s="1"/>
  <c r="R121" i="1"/>
  <c r="S121" i="1" s="1"/>
  <c r="R119" i="1"/>
  <c r="S119" i="1" s="1"/>
  <c r="R117" i="1"/>
  <c r="S117" i="1" s="1"/>
  <c r="R116" i="1"/>
  <c r="S116" i="1" s="1"/>
  <c r="R114" i="1"/>
  <c r="S114" i="1" s="1"/>
  <c r="R112" i="1"/>
  <c r="S112" i="1" s="1"/>
  <c r="R110" i="1"/>
  <c r="S110" i="1" s="1"/>
  <c r="R109" i="1"/>
  <c r="S109" i="1" s="1"/>
  <c r="R107" i="1"/>
  <c r="S107" i="1" s="1"/>
  <c r="R100" i="1"/>
  <c r="S100" i="1" s="1"/>
  <c r="R99" i="1"/>
  <c r="S99" i="1" s="1"/>
  <c r="R98" i="1"/>
  <c r="S98" i="1" s="1"/>
  <c r="AT151" i="1"/>
  <c r="AK151" i="1"/>
  <c r="AJ151" i="1"/>
  <c r="AT150" i="1"/>
  <c r="AK150" i="1"/>
  <c r="AJ150" i="1"/>
  <c r="AK364" i="1"/>
  <c r="AJ364" i="1"/>
  <c r="AK360" i="1"/>
  <c r="AJ360" i="1"/>
  <c r="AK359" i="1"/>
  <c r="AJ255" i="1"/>
  <c r="AJ256" i="1"/>
  <c r="AJ257" i="1"/>
  <c r="AJ258" i="1"/>
  <c r="AK267" i="1"/>
  <c r="AJ267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T335" i="1"/>
  <c r="AK335" i="1"/>
  <c r="AJ335" i="1"/>
  <c r="AT334" i="1"/>
  <c r="AK334" i="1"/>
  <c r="AJ334" i="1"/>
  <c r="AT419" i="1"/>
  <c r="AT333" i="1"/>
  <c r="AT332" i="1"/>
  <c r="AT331" i="1"/>
  <c r="AT330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78" i="1"/>
  <c r="AT177" i="1"/>
  <c r="AT172" i="1"/>
  <c r="AT171" i="1"/>
  <c r="AT167" i="1"/>
  <c r="AT166" i="1"/>
  <c r="AT165" i="1"/>
  <c r="AT164" i="1"/>
  <c r="AT163" i="1"/>
  <c r="AT162" i="1"/>
  <c r="AT161" i="1"/>
  <c r="AT160" i="1"/>
  <c r="AT156" i="1"/>
  <c r="AT155" i="1"/>
  <c r="AT154" i="1"/>
  <c r="AT153" i="1"/>
  <c r="AT152" i="1"/>
  <c r="AT145" i="1"/>
  <c r="AT144" i="1"/>
  <c r="AT143" i="1"/>
  <c r="AT142" i="1"/>
  <c r="AT141" i="1"/>
  <c r="AT140" i="1"/>
  <c r="AT138" i="1"/>
  <c r="AT137" i="1"/>
  <c r="AT136" i="1"/>
  <c r="AT135" i="1"/>
  <c r="AT134" i="1"/>
  <c r="AT133" i="1"/>
  <c r="AT132" i="1"/>
  <c r="AT131" i="1"/>
  <c r="AT130" i="1"/>
  <c r="AT129" i="1"/>
  <c r="AT128" i="1"/>
  <c r="AT124" i="1"/>
  <c r="AT123" i="1"/>
  <c r="AT122" i="1"/>
  <c r="AT121" i="1"/>
  <c r="AT120" i="1"/>
  <c r="AT119" i="1"/>
  <c r="AT118" i="1"/>
  <c r="AT116" i="1"/>
  <c r="AT115" i="1"/>
  <c r="AT114" i="1"/>
  <c r="AT113" i="1"/>
  <c r="AK333" i="1"/>
  <c r="AJ333" i="1"/>
  <c r="AK96" i="1"/>
  <c r="AJ96" i="1"/>
  <c r="AK95" i="1"/>
  <c r="AJ95" i="1"/>
  <c r="AK94" i="1"/>
  <c r="AJ94" i="1"/>
  <c r="AJ93" i="1"/>
  <c r="AK93" i="1"/>
  <c r="AJ382" i="1"/>
  <c r="AK382" i="1"/>
  <c r="AJ387" i="1"/>
  <c r="AK387" i="1"/>
  <c r="AK276" i="1"/>
  <c r="AJ276" i="1"/>
  <c r="AK196" i="1"/>
  <c r="AJ196" i="1"/>
  <c r="J203" i="1"/>
  <c r="AK198" i="1"/>
  <c r="AJ198" i="1"/>
  <c r="AK89" i="1"/>
  <c r="AJ89" i="1"/>
  <c r="AK381" i="1"/>
  <c r="AJ381" i="1"/>
  <c r="AJ386" i="1"/>
  <c r="AK386" i="1"/>
  <c r="AK272" i="1"/>
  <c r="AJ272" i="1"/>
  <c r="AJ273" i="1"/>
  <c r="AK273" i="1"/>
  <c r="AK384" i="1"/>
  <c r="AJ384" i="1"/>
  <c r="AJ389" i="1"/>
  <c r="AK389" i="1"/>
  <c r="AJ385" i="1"/>
  <c r="AK385" i="1"/>
  <c r="AJ390" i="1"/>
  <c r="AK390" i="1"/>
  <c r="AK363" i="1"/>
  <c r="AJ363" i="1"/>
  <c r="AK391" i="1"/>
  <c r="AK383" i="1"/>
  <c r="AJ383" i="1"/>
  <c r="AK388" i="1"/>
  <c r="AJ388" i="1"/>
  <c r="AJ270" i="1"/>
  <c r="AK270" i="1"/>
  <c r="AJ271" i="1"/>
  <c r="AK271" i="1"/>
  <c r="AK195" i="1"/>
  <c r="AJ195" i="1"/>
  <c r="AK191" i="1"/>
  <c r="AJ191" i="1"/>
  <c r="AK190" i="1"/>
  <c r="AJ190" i="1"/>
  <c r="AK189" i="1"/>
  <c r="AJ189" i="1"/>
  <c r="AK188" i="1"/>
  <c r="AJ188" i="1"/>
  <c r="AJ331" i="1"/>
  <c r="AK331" i="1"/>
  <c r="AJ330" i="1"/>
  <c r="AK330" i="1"/>
  <c r="AK332" i="1"/>
  <c r="AJ332" i="1"/>
  <c r="AK405" i="1"/>
  <c r="AJ405" i="1"/>
  <c r="AK408" i="1"/>
  <c r="AJ408" i="1"/>
  <c r="AJ111" i="1"/>
  <c r="AK111" i="1"/>
  <c r="AK416" i="1"/>
  <c r="AJ416" i="1"/>
  <c r="AK415" i="1"/>
  <c r="AJ415" i="1"/>
  <c r="AK345" i="1"/>
  <c r="AJ345" i="1"/>
  <c r="AK373" i="1"/>
  <c r="AK368" i="1"/>
  <c r="AJ369" i="1"/>
  <c r="AK369" i="1"/>
  <c r="AJ370" i="1"/>
  <c r="AK370" i="1"/>
  <c r="AJ374" i="1"/>
  <c r="AK374" i="1"/>
  <c r="AJ380" i="1"/>
  <c r="AK380" i="1"/>
  <c r="AJ365" i="1"/>
  <c r="AK365" i="1"/>
  <c r="AK377" i="1"/>
  <c r="AJ377" i="1"/>
  <c r="AK194" i="1"/>
  <c r="AJ194" i="1"/>
  <c r="AT325" i="1" l="1"/>
  <c r="AT105" i="1"/>
  <c r="AT319" i="1"/>
  <c r="AT202" i="1"/>
  <c r="S197" i="1"/>
  <c r="AK187" i="1"/>
  <c r="AJ187" i="1"/>
  <c r="AK186" i="1"/>
  <c r="AJ186" i="1"/>
  <c r="AK185" i="1"/>
  <c r="AJ185" i="1"/>
  <c r="AK184" i="1"/>
  <c r="AJ184" i="1"/>
  <c r="AK183" i="1"/>
  <c r="AJ183" i="1"/>
  <c r="AJ192" i="1"/>
  <c r="AK192" i="1"/>
  <c r="AJ193" i="1"/>
  <c r="AK193" i="1"/>
  <c r="AK182" i="1"/>
  <c r="AJ182" i="1"/>
  <c r="AK158" i="1"/>
  <c r="AJ158" i="1"/>
  <c r="AJ140" i="1"/>
  <c r="AK140" i="1"/>
  <c r="AK141" i="1"/>
  <c r="AJ141" i="1"/>
  <c r="AK417" i="1"/>
  <c r="AJ417" i="1"/>
  <c r="AK353" i="1"/>
  <c r="AJ353" i="1"/>
  <c r="AK338" i="1"/>
  <c r="AJ338" i="1"/>
  <c r="AJ339" i="1"/>
  <c r="AK339" i="1"/>
  <c r="AJ340" i="1"/>
  <c r="AK340" i="1"/>
  <c r="AJ341" i="1"/>
  <c r="AK341" i="1"/>
  <c r="AJ343" i="1"/>
  <c r="AK343" i="1"/>
  <c r="AJ344" i="1"/>
  <c r="AK344" i="1"/>
  <c r="AJ346" i="1"/>
  <c r="AK346" i="1"/>
  <c r="AJ350" i="1"/>
  <c r="AK350" i="1"/>
  <c r="AJ351" i="1"/>
  <c r="AK351" i="1"/>
  <c r="AJ352" i="1"/>
  <c r="AK352" i="1"/>
  <c r="AJ354" i="1"/>
  <c r="AK354" i="1"/>
  <c r="AJ356" i="1"/>
  <c r="AK356" i="1"/>
  <c r="AJ358" i="1"/>
  <c r="AK358" i="1"/>
  <c r="AK36" i="1"/>
  <c r="AJ36" i="1"/>
  <c r="AJ419" i="1"/>
  <c r="AK419" i="1"/>
  <c r="AJ26" i="1"/>
  <c r="AK26" i="1"/>
  <c r="AJ24" i="1"/>
  <c r="AK24" i="1"/>
  <c r="AJ22" i="1"/>
  <c r="AK22" i="1"/>
  <c r="AJ20" i="1"/>
  <c r="AK20" i="1"/>
  <c r="AJ18" i="1"/>
  <c r="AK18" i="1"/>
  <c r="AJ16" i="1"/>
  <c r="AK16" i="1"/>
  <c r="AJ14" i="1"/>
  <c r="AK14" i="1"/>
  <c r="AJ12" i="1"/>
  <c r="AK12" i="1"/>
  <c r="AJ8" i="1"/>
  <c r="AK8" i="1"/>
  <c r="AJ6" i="1"/>
  <c r="AK6" i="1"/>
  <c r="AK4" i="1"/>
  <c r="AJ4" i="1"/>
  <c r="AK10" i="1"/>
  <c r="AJ10" i="1"/>
  <c r="AK5" i="1"/>
  <c r="AK7" i="1"/>
  <c r="AK9" i="1"/>
  <c r="AK11" i="1"/>
  <c r="AK13" i="1"/>
  <c r="AK15" i="1"/>
  <c r="AK17" i="1"/>
  <c r="AK19" i="1"/>
  <c r="AK21" i="1"/>
  <c r="AK23" i="1"/>
  <c r="AK25" i="1"/>
  <c r="AK27" i="1"/>
  <c r="AK28" i="1"/>
  <c r="AK29" i="1"/>
  <c r="AK30" i="1"/>
  <c r="AK31" i="1"/>
  <c r="AK32" i="1"/>
  <c r="AK33" i="1"/>
  <c r="AK34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35" i="1"/>
  <c r="AK37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90" i="1"/>
  <c r="AK91" i="1"/>
  <c r="AK92" i="1"/>
  <c r="AK97" i="1"/>
  <c r="AK98" i="1"/>
  <c r="AK99" i="1"/>
  <c r="AK100" i="1"/>
  <c r="AK102" i="1"/>
  <c r="AK107" i="1"/>
  <c r="AK108" i="1"/>
  <c r="AK109" i="1"/>
  <c r="AK110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2" i="1"/>
  <c r="AK143" i="1"/>
  <c r="AK144" i="1"/>
  <c r="AK145" i="1"/>
  <c r="AK152" i="1"/>
  <c r="AK153" i="1"/>
  <c r="AK154" i="1"/>
  <c r="AK155" i="1"/>
  <c r="AK156" i="1"/>
  <c r="AK160" i="1"/>
  <c r="AK161" i="1"/>
  <c r="AK162" i="1"/>
  <c r="AK163" i="1"/>
  <c r="AK164" i="1"/>
  <c r="AK165" i="1"/>
  <c r="AK166" i="1"/>
  <c r="AK167" i="1"/>
  <c r="AK171" i="1"/>
  <c r="AK172" i="1"/>
  <c r="AK177" i="1"/>
  <c r="AK178" i="1"/>
  <c r="AK180" i="1"/>
  <c r="AK210" i="1"/>
  <c r="AK209" i="1"/>
  <c r="AK208" i="1"/>
  <c r="AK211" i="1"/>
  <c r="AK212" i="1"/>
  <c r="AK218" i="1"/>
  <c r="AK219" i="1"/>
  <c r="AK220" i="1"/>
  <c r="AK221" i="1"/>
  <c r="AK222" i="1"/>
  <c r="AK223" i="1"/>
  <c r="AK224" i="1"/>
  <c r="AK228" i="1"/>
  <c r="AK225" i="1"/>
  <c r="AK226" i="1"/>
  <c r="AK227" i="1"/>
  <c r="AK229" i="1"/>
  <c r="AK230" i="1"/>
  <c r="AK233" i="1"/>
  <c r="AK232" i="1"/>
  <c r="AK231" i="1"/>
  <c r="AK234" i="1"/>
  <c r="AK235" i="1"/>
  <c r="AK241" i="1"/>
  <c r="AK242" i="1"/>
  <c r="AK243" i="1"/>
  <c r="AK244" i="1"/>
  <c r="AK245" i="1"/>
  <c r="AK246" i="1"/>
  <c r="AK247" i="1"/>
  <c r="AK251" i="1"/>
  <c r="AK248" i="1"/>
  <c r="AK249" i="1"/>
  <c r="AK250" i="1"/>
  <c r="AK252" i="1"/>
  <c r="AK253" i="1"/>
  <c r="AK254" i="1"/>
  <c r="AK269" i="1"/>
  <c r="AK286" i="1"/>
  <c r="AK288" i="1"/>
  <c r="AK290" i="1"/>
  <c r="AK292" i="1"/>
  <c r="AK294" i="1"/>
  <c r="AK296" i="1"/>
  <c r="AK298" i="1"/>
  <c r="AK300" i="1"/>
  <c r="AK302" i="1"/>
  <c r="AK304" i="1"/>
  <c r="AK306" i="1"/>
  <c r="AK308" i="1"/>
  <c r="AK316" i="1"/>
  <c r="AK322" i="1"/>
  <c r="AK328" i="1"/>
  <c r="AK336" i="1"/>
  <c r="AK277" i="1"/>
  <c r="AK278" i="1"/>
  <c r="AK279" i="1"/>
  <c r="AK280" i="1"/>
  <c r="AK274" i="1"/>
  <c r="AK281" i="1"/>
  <c r="AK282" i="1"/>
  <c r="AK283" i="1"/>
  <c r="AK361" i="1"/>
  <c r="AK362" i="1"/>
  <c r="AK366" i="1"/>
  <c r="AK372" i="1"/>
  <c r="AK379" i="1"/>
  <c r="AK376" i="1"/>
  <c r="AK393" i="1"/>
  <c r="AK392" i="1"/>
  <c r="AK394" i="1"/>
  <c r="AK396" i="1"/>
  <c r="AK395" i="1"/>
  <c r="AK397" i="1"/>
  <c r="AK398" i="1"/>
  <c r="AK399" i="1"/>
  <c r="AK400" i="1"/>
  <c r="AK401" i="1"/>
  <c r="AK402" i="1"/>
  <c r="AK403" i="1"/>
  <c r="AK404" i="1"/>
  <c r="AK406" i="1"/>
  <c r="AK407" i="1"/>
  <c r="AK409" i="1"/>
  <c r="AK410" i="1"/>
  <c r="AK411" i="1"/>
  <c r="AK412" i="1"/>
  <c r="AK413" i="1"/>
  <c r="AK414" i="1"/>
  <c r="AK418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J274" i="1"/>
  <c r="AJ60" i="1"/>
  <c r="AJ35" i="1"/>
  <c r="AJ85" i="1"/>
  <c r="AJ80" i="1"/>
  <c r="AJ234" i="1"/>
  <c r="AJ211" i="1"/>
  <c r="AJ90" i="1"/>
  <c r="AJ411" i="1"/>
  <c r="AJ412" i="1"/>
  <c r="AJ108" i="1"/>
  <c r="AJ116" i="1"/>
  <c r="AJ115" i="1"/>
  <c r="AJ404" i="1"/>
  <c r="AJ406" i="1"/>
  <c r="AJ407" i="1"/>
  <c r="AJ409" i="1"/>
  <c r="AJ395" i="1"/>
  <c r="AJ392" i="1"/>
  <c r="AJ379" i="1"/>
  <c r="AJ421" i="1"/>
  <c r="AJ420" i="1"/>
  <c r="AJ418" i="1"/>
  <c r="AJ414" i="1"/>
  <c r="AJ413" i="1"/>
  <c r="AJ410" i="1"/>
  <c r="AJ235" i="1"/>
  <c r="AJ232" i="1"/>
  <c r="AJ210" i="1"/>
  <c r="AJ209" i="1"/>
  <c r="AJ241" i="1"/>
  <c r="AJ242" i="1"/>
  <c r="AJ423" i="1"/>
  <c r="AJ425" i="1"/>
  <c r="AJ426" i="1"/>
  <c r="AJ427" i="1"/>
  <c r="AJ424" i="1"/>
  <c r="AJ422" i="1"/>
  <c r="AJ218" i="1"/>
  <c r="AJ219" i="1"/>
  <c r="AJ292" i="1"/>
  <c r="AJ290" i="1"/>
  <c r="AJ288" i="1"/>
  <c r="AJ139" i="1"/>
  <c r="AJ92" i="1"/>
  <c r="AJ91" i="1"/>
  <c r="AJ114" i="1"/>
  <c r="AJ119" i="1"/>
  <c r="AJ118" i="1"/>
  <c r="AJ113" i="1"/>
  <c r="AJ428" i="1"/>
  <c r="AJ429" i="1"/>
  <c r="AJ430" i="1"/>
  <c r="AJ431" i="1"/>
  <c r="AJ432" i="1"/>
  <c r="AJ433" i="1"/>
  <c r="AJ259" i="1"/>
  <c r="AJ460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9" i="1"/>
  <c r="AJ450" i="1"/>
  <c r="AJ451" i="1"/>
  <c r="AJ452" i="1"/>
  <c r="AJ453" i="1"/>
  <c r="AJ454" i="1"/>
  <c r="AJ455" i="1"/>
  <c r="AJ456" i="1"/>
  <c r="AJ457" i="1"/>
  <c r="AJ458" i="1"/>
  <c r="AJ459" i="1"/>
  <c r="AJ448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03" i="1"/>
  <c r="AJ402" i="1"/>
  <c r="AJ401" i="1"/>
  <c r="AJ400" i="1"/>
  <c r="AJ399" i="1"/>
  <c r="AJ398" i="1"/>
  <c r="AJ396" i="1"/>
  <c r="AJ393" i="1"/>
  <c r="AJ376" i="1"/>
  <c r="AJ372" i="1"/>
  <c r="AJ366" i="1"/>
  <c r="AJ362" i="1"/>
  <c r="AJ361" i="1"/>
  <c r="AJ282" i="1"/>
  <c r="AJ281" i="1"/>
  <c r="AJ280" i="1"/>
  <c r="AJ279" i="1"/>
  <c r="AJ278" i="1"/>
  <c r="AJ277" i="1"/>
  <c r="AJ254" i="1"/>
  <c r="AJ252" i="1"/>
  <c r="AJ250" i="1"/>
  <c r="AJ249" i="1"/>
  <c r="AJ248" i="1"/>
  <c r="AJ251" i="1"/>
  <c r="AJ247" i="1"/>
  <c r="AJ246" i="1"/>
  <c r="AJ245" i="1"/>
  <c r="AJ244" i="1"/>
  <c r="AJ243" i="1"/>
  <c r="AJ231" i="1"/>
  <c r="AJ229" i="1"/>
  <c r="AJ227" i="1"/>
  <c r="AJ226" i="1"/>
  <c r="AJ225" i="1"/>
  <c r="AJ228" i="1"/>
  <c r="AJ224" i="1"/>
  <c r="AJ223" i="1"/>
  <c r="AJ222" i="1"/>
  <c r="AJ221" i="1"/>
  <c r="AJ220" i="1"/>
  <c r="AJ212" i="1"/>
  <c r="AJ208" i="1"/>
  <c r="AJ328" i="1"/>
  <c r="AJ322" i="1"/>
  <c r="AJ316" i="1"/>
  <c r="AJ286" i="1"/>
  <c r="AJ308" i="1"/>
  <c r="AJ306" i="1"/>
  <c r="AJ180" i="1"/>
  <c r="AJ304" i="1"/>
  <c r="AJ302" i="1"/>
  <c r="AJ300" i="1"/>
  <c r="AJ298" i="1"/>
  <c r="AJ296" i="1"/>
  <c r="AJ294" i="1"/>
  <c r="AJ178" i="1"/>
  <c r="AJ177" i="1"/>
  <c r="AJ172" i="1"/>
  <c r="AJ171" i="1"/>
  <c r="AJ167" i="1"/>
  <c r="AJ166" i="1"/>
  <c r="AJ165" i="1"/>
  <c r="AJ164" i="1"/>
  <c r="AJ163" i="1"/>
  <c r="AJ162" i="1"/>
  <c r="AJ161" i="1"/>
  <c r="AJ160" i="1"/>
  <c r="AJ156" i="1"/>
  <c r="AJ155" i="1"/>
  <c r="AJ154" i="1"/>
  <c r="AJ153" i="1"/>
  <c r="AJ152" i="1"/>
  <c r="AJ145" i="1"/>
  <c r="AJ144" i="1"/>
  <c r="AJ143" i="1"/>
  <c r="AJ142" i="1"/>
  <c r="AJ138" i="1"/>
  <c r="AJ137" i="1"/>
  <c r="AJ136" i="1"/>
  <c r="AJ135" i="1"/>
  <c r="AJ134" i="1"/>
  <c r="AJ133" i="1"/>
  <c r="AJ132" i="1"/>
  <c r="AJ131" i="1"/>
  <c r="AJ130" i="1"/>
  <c r="AJ129" i="1"/>
  <c r="AJ128" i="1"/>
  <c r="AJ124" i="1"/>
  <c r="AJ123" i="1"/>
  <c r="AJ122" i="1"/>
  <c r="AJ121" i="1"/>
  <c r="AJ120" i="1"/>
  <c r="AJ117" i="1"/>
  <c r="AJ112" i="1"/>
  <c r="AJ110" i="1"/>
  <c r="AJ109" i="1"/>
  <c r="AJ107" i="1"/>
  <c r="AJ102" i="1"/>
  <c r="AJ100" i="1"/>
  <c r="AJ99" i="1"/>
  <c r="AJ98" i="1"/>
  <c r="AJ88" i="1"/>
  <c r="AJ87" i="1"/>
  <c r="AJ86" i="1"/>
  <c r="AJ84" i="1"/>
  <c r="AJ83" i="1"/>
  <c r="AJ82" i="1"/>
  <c r="AJ81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49" i="1"/>
  <c r="AJ48" i="1"/>
  <c r="AJ47" i="1"/>
  <c r="AJ46" i="1"/>
  <c r="AJ41" i="1"/>
  <c r="AJ45" i="1"/>
  <c r="AJ44" i="1"/>
  <c r="AJ43" i="1"/>
  <c r="AJ42" i="1"/>
  <c r="AJ40" i="1"/>
  <c r="AJ39" i="1"/>
  <c r="AJ38" i="1"/>
  <c r="AJ59" i="1"/>
  <c r="AJ58" i="1"/>
  <c r="AJ55" i="1"/>
  <c r="AJ57" i="1"/>
  <c r="AJ56" i="1"/>
  <c r="AJ54" i="1"/>
  <c r="AJ53" i="1"/>
  <c r="AJ52" i="1"/>
  <c r="AJ51" i="1"/>
  <c r="AJ33" i="1"/>
  <c r="AJ32" i="1"/>
  <c r="AJ31" i="1"/>
  <c r="AJ30" i="1"/>
  <c r="AJ29" i="1"/>
  <c r="AJ28" i="1"/>
  <c r="AJ27" i="1"/>
  <c r="AJ25" i="1"/>
  <c r="AJ23" i="1"/>
  <c r="AJ21" i="1"/>
  <c r="AJ11" i="1"/>
  <c r="AJ19" i="1"/>
  <c r="AJ17" i="1"/>
  <c r="AJ15" i="1"/>
  <c r="AJ13" i="1"/>
  <c r="AJ9" i="1"/>
  <c r="AJ7" i="1"/>
  <c r="AJ5" i="1"/>
  <c r="AJ202" i="1" l="1"/>
  <c r="AK202" i="1"/>
  <c r="AK201" i="1"/>
  <c r="AJ201" i="1"/>
  <c r="AJ106" i="1"/>
  <c r="AK320" i="1"/>
  <c r="AK319" i="1"/>
  <c r="AJ320" i="1"/>
  <c r="AK105" i="1"/>
  <c r="AK106" i="1"/>
  <c r="AJ319" i="1"/>
  <c r="AJ105" i="1" l="1"/>
  <c r="S307" i="1"/>
  <c r="S305" i="1" s="1"/>
  <c r="S303" i="1" s="1"/>
  <c r="S301" i="1" s="1"/>
  <c r="S299" i="1" s="1"/>
  <c r="S297" i="1" s="1"/>
  <c r="S295" i="1" s="1"/>
  <c r="S293" i="1" s="1"/>
  <c r="S291" i="1" s="1"/>
  <c r="S289" i="1" s="1"/>
  <c r="S287" i="1" s="1"/>
  <c r="S285" i="1" s="1"/>
  <c r="S179" i="1"/>
  <c r="S157" i="1" s="1"/>
</calcChain>
</file>

<file path=xl/sharedStrings.xml><?xml version="1.0" encoding="utf-8"?>
<sst xmlns="http://schemas.openxmlformats.org/spreadsheetml/2006/main" count="6684" uniqueCount="1507">
  <si>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</si>
  <si>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</si>
  <si>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</si>
  <si>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</si>
  <si>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</si>
  <si>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</si>
  <si>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</si>
  <si>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</si>
  <si>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</si>
  <si>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</si>
  <si>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</si>
  <si>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</si>
  <si>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</si>
  <si>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</si>
  <si>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</si>
  <si>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</si>
  <si>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</si>
  <si>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</si>
  <si>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</si>
  <si>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</si>
  <si>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</si>
  <si>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</si>
  <si>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</si>
  <si>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</si>
  <si>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</si>
  <si>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</si>
  <si>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</si>
  <si>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</si>
  <si>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</si>
  <si>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</si>
  <si>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</si>
  <si>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</si>
  <si>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</si>
  <si>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</si>
  <si>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</si>
  <si>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</si>
  <si>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</si>
  <si>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</si>
  <si>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</si>
  <si>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</si>
  <si>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</si>
  <si>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</si>
  <si>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</si>
  <si>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</si>
  <si>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</si>
  <si>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</si>
  <si>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</si>
  <si>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</si>
  <si>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</si>
  <si>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</si>
  <si>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</si>
  <si>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</si>
  <si>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</si>
  <si>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</si>
  <si>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</si>
  <si>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</si>
  <si>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</si>
  <si>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</si>
  <si>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</si>
  <si>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</si>
  <si>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</si>
  <si>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</si>
  <si>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</si>
  <si>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</si>
  <si>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</si>
  <si>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</si>
  <si>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</si>
  <si>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</si>
  <si>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</si>
  <si>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</si>
  <si>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</si>
  <si>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</si>
  <si>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</si>
  <si>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</si>
  <si>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</si>
  <si>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</si>
  <si>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</si>
  <si>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</si>
  <si>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</si>
  <si>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</si>
  <si>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</si>
  <si>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</si>
  <si>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</si>
  <si>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</si>
  <si>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</si>
  <si>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</si>
  <si>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</si>
  <si>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</si>
  <si>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</si>
  <si>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</si>
  <si>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</si>
  <si>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</si>
  <si>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</si>
  <si>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</si>
  <si>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</si>
  <si>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</si>
  <si>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</si>
  <si>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</si>
  <si>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</si>
  <si>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</si>
  <si>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</si>
  <si>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</si>
  <si>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</si>
  <si>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</si>
  <si>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</si>
  <si>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</si>
  <si>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</si>
  <si>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</si>
  <si>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</si>
  <si>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</si>
  <si>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</si>
  <si>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</si>
  <si>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</si>
  <si>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</si>
  <si>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</si>
  <si>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</si>
  <si>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</si>
  <si>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</si>
  <si>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</si>
  <si>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</si>
  <si>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</si>
  <si>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</si>
  <si>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</si>
  <si>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</si>
  <si>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</si>
  <si>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</si>
  <si>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</si>
  <si>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</si>
  <si>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</si>
  <si>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</si>
  <si>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</si>
  <si>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</si>
  <si>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</si>
  <si>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</si>
  <si>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</si>
  <si>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</si>
  <si>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</si>
  <si>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</si>
  <si>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</si>
  <si>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</si>
  <si>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</si>
  <si>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</si>
  <si>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</si>
  <si>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</si>
  <si>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</si>
  <si>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</si>
  <si>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</si>
  <si>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</si>
  <si>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</si>
  <si>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</si>
  <si>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</si>
  <si>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</si>
  <si>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</si>
  <si>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</si>
  <si>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</si>
  <si>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</si>
  <si>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</si>
  <si>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</si>
  <si>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</si>
  <si>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</si>
  <si>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</si>
  <si>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</si>
  <si>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</si>
  <si>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</si>
  <si>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</si>
  <si>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</si>
  <si>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</si>
  <si>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</si>
  <si>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</si>
  <si>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</si>
  <si>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</si>
  <si>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</si>
  <si>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</si>
  <si>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</si>
  <si>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</si>
  <si>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</si>
  <si>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</si>
  <si>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</si>
  <si>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</si>
  <si>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</si>
  <si>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</si>
  <si>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</si>
  <si>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</si>
  <si>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</si>
  <si>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</si>
  <si>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</si>
  <si>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</si>
  <si>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</si>
  <si>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</si>
  <si>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</si>
  <si>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</si>
  <si>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</si>
  <si>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</si>
  <si>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</si>
  <si>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</si>
  <si>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</si>
  <si>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</si>
  <si>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</si>
  <si>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</si>
  <si>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</si>
  <si>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</si>
  <si>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</si>
  <si>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</si>
  <si>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</si>
  <si>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</si>
  <si>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</si>
  <si>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</si>
  <si>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</si>
  <si>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</si>
  <si>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</si>
  <si>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</si>
  <si>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</si>
  <si>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</si>
  <si>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</si>
  <si>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</si>
  <si>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</si>
  <si>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</si>
  <si>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</si>
  <si>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</si>
  <si>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</si>
  <si>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</si>
  <si>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</si>
  <si>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</si>
  <si>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</si>
  <si>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</si>
  <si>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</si>
  <si>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</si>
  <si>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</si>
  <si>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</si>
  <si>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</si>
  <si>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</si>
  <si>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</si>
  <si>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</si>
  <si>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</si>
  <si>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</si>
  <si>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</si>
  <si>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</si>
  <si>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</si>
  <si>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</si>
  <si>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</si>
  <si>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</si>
  <si>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</si>
  <si>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</si>
  <si>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</si>
  <si>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</si>
  <si>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</si>
  <si>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</si>
  <si>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</si>
  <si>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</si>
  <si>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</si>
  <si>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</si>
  <si>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</si>
  <si>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</si>
  <si>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</si>
  <si>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</si>
  <si>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</si>
  <si>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</si>
  <si>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</si>
  <si>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</si>
  <si>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</si>
  <si>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</si>
  <si>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</si>
  <si>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</si>
  <si>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</si>
  <si>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</si>
  <si>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</si>
  <si>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</si>
  <si>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</si>
  <si>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</si>
  <si>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</si>
  <si>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</si>
  <si>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</si>
  <si>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</si>
  <si>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</si>
  <si>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</si>
  <si>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</si>
  <si>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</si>
  <si>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</si>
  <si>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</si>
  <si>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</si>
  <si>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</si>
  <si>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</si>
  <si>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</si>
  <si>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</si>
  <si>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</si>
  <si>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</si>
  <si>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</si>
  <si>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</si>
  <si>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</si>
  <si>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</si>
  <si>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</si>
  <si>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</si>
  <si>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</si>
  <si>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</si>
  <si>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</si>
  <si>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uptime_s</t>
  </si>
  <si>
    <t>ping_min_ms</t>
  </si>
  <si>
    <t>upload_mbps</t>
  </si>
  <si>
    <t>download_mbps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</si>
  <si>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</si>
  <si>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</si>
  <si>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</si>
  <si>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</si>
  <si>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</si>
  <si>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</si>
  <si>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</si>
  <si>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</si>
  <si>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</si>
  <si>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</si>
  <si>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</si>
  <si>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</si>
  <si>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</si>
  <si>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</si>
  <si>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</si>
  <si>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</si>
  <si>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</si>
  <si>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</si>
  <si>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</si>
  <si>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</si>
  <si>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</si>
  <si>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</si>
  <si>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</si>
  <si>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</si>
  <si>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</si>
  <si>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</si>
  <si>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</si>
  <si>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</si>
  <si>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</si>
  <si>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</si>
  <si>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</si>
  <si>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</si>
  <si>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</si>
  <si>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</si>
  <si>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</si>
  <si>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</si>
  <si>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</si>
  <si>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</si>
  <si>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</si>
  <si>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</si>
  <si>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</si>
  <si>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</si>
  <si>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</si>
  <si>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</si>
  <si>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</si>
  <si>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</si>
  <si>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</si>
  <si>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</si>
  <si>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</si>
  <si>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</si>
  <si>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</si>
  <si>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</si>
  <si>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</si>
  <si>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</si>
  <si>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</si>
  <si>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</si>
  <si>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</si>
  <si>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</si>
  <si>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</si>
  <si>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</si>
  <si>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</si>
  <si>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</si>
  <si>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</si>
  <si>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</si>
  <si>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</si>
  <si>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</si>
  <si>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</si>
  <si>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</si>
  <si>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</si>
  <si>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</si>
  <si>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</si>
  <si>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</si>
  <si>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</si>
  <si>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</si>
  <si>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</si>
  <si>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</si>
  <si>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</si>
  <si>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</si>
  <si>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</si>
  <si>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</si>
  <si>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</si>
  <si>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</si>
  <si>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</si>
  <si>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</si>
  <si>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</si>
  <si>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</si>
  <si>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</si>
  <si>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</si>
  <si>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</si>
  <si>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</si>
  <si>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</si>
  <si>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</si>
  <si>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</si>
  <si>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</si>
  <si>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</si>
  <si>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</si>
  <si>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</si>
  <si>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</si>
  <si>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</si>
  <si>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</si>
  <si>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</si>
  <si>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</si>
  <si>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</si>
  <si>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</si>
  <si>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</si>
  <si>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</si>
  <si>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</si>
  <si>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</si>
  <si>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</si>
  <si>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home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</si>
  <si>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</si>
  <si>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</si>
  <si>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</si>
  <si>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</si>
  <si>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</si>
  <si>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</si>
  <si>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</si>
  <si>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</si>
  <si>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</si>
  <si>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</si>
  <si>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</si>
  <si>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</si>
  <si>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</si>
  <si>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</si>
  <si>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</si>
  <si>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battery-charger</t>
  </si>
  <si>
    <t>vacuum-charger</t>
  </si>
  <si>
    <t>clothes-dryer</t>
  </si>
  <si>
    <t>washing-machine</t>
  </si>
  <si>
    <t>coffee-machine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</si>
  <si>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</si>
  <si>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</si>
  <si>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</si>
  <si>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</si>
  <si>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</si>
  <si>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</si>
  <si>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</si>
  <si>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</si>
  <si>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</si>
  <si>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</si>
  <si>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</si>
  <si>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</si>
  <si>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</si>
  <si>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</si>
  <si>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</si>
  <si>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</si>
  <si>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</si>
  <si>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</si>
  <si>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</si>
  <si>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</si>
  <si>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</si>
  <si>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</si>
  <si>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</si>
  <si>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</si>
  <si>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</si>
  <si>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</si>
  <si>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</si>
  <si>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</si>
  <si>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</si>
  <si>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</si>
  <si>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</si>
  <si>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</si>
  <si>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</si>
  <si>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</si>
  <si>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</si>
  <si>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</si>
  <si>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</si>
  <si>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</si>
  <si>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</si>
  <si>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</si>
  <si>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</si>
  <si>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</si>
  <si>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</si>
  <si>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</si>
  <si>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</si>
  <si>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</si>
  <si>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</si>
  <si>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</si>
  <si>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</si>
  <si>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</si>
  <si>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</si>
  <si>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</si>
  <si>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</si>
  <si>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</si>
  <si>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</si>
  <si>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</si>
  <si>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</si>
  <si>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</si>
  <si>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</si>
  <si>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</si>
  <si>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</si>
  <si>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</si>
  <si>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</si>
  <si>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</si>
  <si>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</si>
  <si>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</si>
  <si>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</si>
  <si>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</si>
  <si>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</si>
  <si>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</si>
  <si>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</si>
  <si>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</si>
  <si>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</si>
  <si>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</si>
  <si>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</si>
  <si>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</si>
  <si>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</si>
  <si>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</si>
  <si>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</si>
  <si>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</si>
  <si>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</si>
  <si>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</si>
  <si>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</si>
  <si>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</si>
  <si>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</si>
  <si>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</si>
  <si>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</si>
  <si>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</si>
  <si>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</si>
  <si>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</si>
  <si>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</si>
  <si>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</si>
  <si>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</si>
  <si>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</si>
  <si>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</si>
  <si>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</si>
  <si>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</si>
  <si>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</si>
  <si>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</si>
  <si>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</si>
  <si>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network-switch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</si>
  <si>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</si>
  <si>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</si>
  <si>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</si>
  <si>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</si>
  <si>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</si>
  <si>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</si>
  <si>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</si>
  <si>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</si>
  <si>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</si>
  <si>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</si>
  <si>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</si>
  <si>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</si>
  <si>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</si>
  <si>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</si>
  <si>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</si>
  <si>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</si>
  <si>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</si>
  <si>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</si>
  <si>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</si>
  <si>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</si>
  <si>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</si>
  <si>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</si>
  <si>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</si>
  <si>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</si>
  <si>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</si>
  <si>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</si>
  <si>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</si>
  <si>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</si>
  <si>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</si>
  <si>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</si>
  <si>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</si>
  <si>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</si>
  <si>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</si>
  <si>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</si>
  <si>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</si>
  <si>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</si>
  <si>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</si>
  <si>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</si>
  <si>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</si>
  <si>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</si>
  <si>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</si>
  <si>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</si>
  <si>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</si>
  <si>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</si>
  <si>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</si>
  <si>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</si>
  <si>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</si>
  <si>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</si>
  <si>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</si>
  <si>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</si>
  <si>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</si>
  <si>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</si>
  <si>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</si>
  <si>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</si>
  <si>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</si>
  <si>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outdoor_pool_filter</t>
  </si>
  <si>
    <t>outdoor_pool_filter_power</t>
  </si>
  <si>
    <t>outdoor_pool_filter_energy_daily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</si>
  <si>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</si>
  <si>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</si>
  <si>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</si>
  <si>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</si>
  <si>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</si>
  <si>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</si>
  <si>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</si>
  <si>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</si>
  <si>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</si>
  <si>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</si>
  <si>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</si>
  <si>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</si>
  <si>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</si>
  <si>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</si>
  <si>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</si>
  <si>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</si>
  <si>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</si>
  <si>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</si>
  <si>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</si>
  <si>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</si>
  <si>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</si>
  <si>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</si>
  <si>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</si>
  <si>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</si>
  <si>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</si>
  <si>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</si>
  <si>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</si>
  <si>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</si>
  <si>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</si>
  <si>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</si>
  <si>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</si>
  <si>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</si>
  <si>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</si>
  <si>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</si>
  <si>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</si>
  <si>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</si>
  <si>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</si>
  <si>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</si>
  <si>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</si>
  <si>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</si>
  <si>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</si>
  <si>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</si>
  <si>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</si>
  <si>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</si>
  <si>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</si>
  <si>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</si>
  <si>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</si>
  <si>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</si>
  <si>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</si>
  <si>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</si>
  <si>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</si>
  <si>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</si>
  <si>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</si>
  <si>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</si>
  <si>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</si>
  <si>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</si>
  <si>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</si>
  <si>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</si>
  <si>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</si>
  <si>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</si>
  <si>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</si>
  <si>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</si>
  <si>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</si>
  <si>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</si>
  <si>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</si>
  <si>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</si>
  <si>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</si>
  <si>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</si>
  <si>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</si>
  <si>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</si>
  <si>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</si>
  <si>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</si>
  <si>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</si>
  <si>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</si>
  <si>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</si>
  <si>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</si>
  <si>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</si>
  <si>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</si>
  <si>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</si>
  <si>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</si>
  <si>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</si>
  <si>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</si>
  <si>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</si>
  <si>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</si>
  <si>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</si>
  <si>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</si>
  <si>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</si>
  <si>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</si>
  <si>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</si>
  <si>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</si>
  <si>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</si>
  <si>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</si>
  <si>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</si>
  <si>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</si>
  <si>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</si>
  <si>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</si>
  <si>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</si>
  <si>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</si>
  <si>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</si>
  <si>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</si>
  <si>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</si>
  <si>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</si>
  <si>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</si>
  <si>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</si>
  <si>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</si>
  <si>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</si>
  <si>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</si>
  <si>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</si>
  <si>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</si>
  <si>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</si>
  <si>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</si>
  <si>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</si>
  <si>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</si>
  <si>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</si>
  <si>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</si>
  <si>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</si>
  <si>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</si>
  <si>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</si>
  <si>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</si>
  <si>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</si>
  <si>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</si>
  <si>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</si>
  <si>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</si>
  <si>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</si>
  <si>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</si>
  <si>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</si>
  <si>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</si>
  <si>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</si>
  <si>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</si>
  <si>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</si>
  <si>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</si>
  <si>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</si>
  <si>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</si>
  <si>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</si>
  <si>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</si>
  <si>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</si>
  <si>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</si>
  <si>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</si>
  <si>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</si>
  <si>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</si>
  <si>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</si>
  <si>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</si>
  <si>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</si>
  <si>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</si>
  <si>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</si>
  <si>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</si>
  <si>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</si>
  <si>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</si>
  <si>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</si>
  <si>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</si>
  <si>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</si>
  <si>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</si>
  <si>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</si>
  <si>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</si>
  <si>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</si>
  <si>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</si>
  <si>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</si>
  <si>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</si>
  <si>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</si>
  <si>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</si>
  <si>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</si>
  <si>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</si>
  <si>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</si>
  <si>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</si>
  <si>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</si>
  <si>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</si>
  <si>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</si>
  <si>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</si>
  <si>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</si>
  <si>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</si>
  <si>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</si>
  <si>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</si>
  <si>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</si>
  <si>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Kitchen 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</si>
  <si>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</si>
  <si>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</si>
  <si>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</si>
  <si>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</si>
  <si>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</si>
  <si>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</si>
  <si>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</si>
  <si>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</si>
  <si>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</si>
  <si>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</si>
  <si>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</si>
  <si>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</si>
  <si>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</si>
  <si>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</si>
  <si>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</si>
  <si>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</si>
  <si>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</si>
  <si>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</si>
  <si>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0c:4d:e9:d2:86:6c</t>
  </si>
  <si>
    <t>40:6c:8f:2a:da:9c</t>
  </si>
  <si>
    <t>Rack Fans</t>
  </si>
  <si>
    <t>4c:eb:d6:b5:a5:28</t>
  </si>
  <si>
    <t>fans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</si>
  <si>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</si>
  <si>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</si>
  <si>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</si>
  <si>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</si>
  <si>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</si>
  <si>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</si>
  <si>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</si>
  <si>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</si>
  <si>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</si>
  <si>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</si>
  <si>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</si>
  <si>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</si>
  <si>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</si>
  <si>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</si>
  <si>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</si>
  <si>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</si>
  <si>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</si>
  <si>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</si>
  <si>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</si>
  <si>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</si>
  <si>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</si>
  <si>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</si>
  <si>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</si>
  <si>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</si>
  <si>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</si>
  <si>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</si>
  <si>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</si>
  <si>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</si>
  <si>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</si>
  <si>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</si>
  <si>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</si>
  <si>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</si>
  <si>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</si>
  <si>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</si>
  <si>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</si>
  <si>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</si>
  <si>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</si>
  <si>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</si>
  <si>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</si>
  <si>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</si>
  <si>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</si>
  <si>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</si>
  <si>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</si>
  <si>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</si>
  <si>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</si>
  <si>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</si>
  <si>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</si>
  <si>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</si>
  <si>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</si>
  <si>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</si>
  <si>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</si>
  <si>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</si>
  <si>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</si>
  <si>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</si>
  <si>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</si>
  <si>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</si>
  <si>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</si>
  <si>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</si>
  <si>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</si>
  <si>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</si>
  <si>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</si>
  <si>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</si>
  <si>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</si>
  <si>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</si>
  <si>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</si>
  <si>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</si>
  <si>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</si>
  <si>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</si>
  <si>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</si>
  <si>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</si>
  <si>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</si>
  <si>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</si>
  <si>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</si>
  <si>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</si>
  <si>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</si>
  <si>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</si>
  <si>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</si>
  <si>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</si>
  <si>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</si>
  <si>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</si>
  <si>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</si>
  <si>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</si>
  <si>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</si>
  <si>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</si>
  <si>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</si>
  <si>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</si>
  <si>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</si>
  <si>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</si>
  <si>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</si>
  <si>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</si>
  <si>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</si>
  <si>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</si>
  <si>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</si>
  <si>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</si>
  <si>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</si>
  <si>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</si>
  <si>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</si>
  <si>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</si>
  <si>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</si>
  <si>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</si>
  <si>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</si>
  <si>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</si>
  <si>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</si>
  <si>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</si>
  <si>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</si>
  <si>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</si>
  <si>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</si>
  <si>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</si>
  <si>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</si>
  <si>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</si>
  <si>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</si>
  <si>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</si>
  <si>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</si>
  <si>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</si>
  <si>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</si>
  <si>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</si>
  <si>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</si>
  <si>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</si>
  <si>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</si>
  <si>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</si>
  <si>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</si>
  <si>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</si>
  <si>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</si>
  <si>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</si>
  <si>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</si>
  <si>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</si>
  <si>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</si>
  <si>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</si>
  <si>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</si>
  <si>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</si>
  <si>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</si>
  <si>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</si>
  <si>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</si>
  <si>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</si>
  <si>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</si>
  <si>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</si>
  <si>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</si>
  <si>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</si>
  <si>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</si>
  <si>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</si>
  <si>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</si>
  <si>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</si>
  <si>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</si>
  <si>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</si>
  <si>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</si>
  <si>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</si>
  <si>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</si>
  <si>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</si>
  <si>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</si>
  <si>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</si>
  <si>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</si>
  <si>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</si>
  <si>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</si>
  <si>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</si>
  <si>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</si>
  <si>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</si>
  <si>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</si>
  <si>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</si>
  <si>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</si>
  <si>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</si>
  <si>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</si>
  <si>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</si>
  <si>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</si>
  <si>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</si>
  <si>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</si>
  <si>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</si>
  <si>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</si>
  <si>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</si>
  <si>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</si>
  <si>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</si>
  <si>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</si>
  <si>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</si>
  <si>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</si>
  <si>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</si>
  <si>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</si>
  <si>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</si>
  <si>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</si>
  <si>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</si>
  <si>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</si>
  <si>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</si>
  <si>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</si>
  <si>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</si>
  <si>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</si>
  <si>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</si>
  <si>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Tasmota</t>
  </si>
  <si>
    <t>2.3.086</t>
  </si>
  <si>
    <t>repeater</t>
  </si>
  <si>
    <t>E1746</t>
  </si>
  <si>
    <t>0x2c1165fffec5a3f6</t>
  </si>
  <si>
    <t>Garden Repeater</t>
  </si>
  <si>
    <t>garden-repeater</t>
  </si>
  <si>
    <t>Driveway Repeater</t>
  </si>
  <si>
    <t>Landing Repeater</t>
  </si>
  <si>
    <t>Driveway</t>
  </si>
  <si>
    <t>landing-repeater</t>
  </si>
  <si>
    <t>driveway-repeater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</si>
  <si>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</si>
  <si>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</si>
  <si>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</si>
  <si>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</si>
  <si>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</si>
  <si>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</si>
  <si>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</si>
  <si>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</si>
  <si>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</si>
  <si>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</si>
  <si>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</si>
  <si>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</si>
  <si>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</si>
  <si>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</si>
  <si>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</si>
  <si>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</si>
  <si>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</si>
  <si>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</si>
  <si>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expiry_s</t>
  </si>
  <si>
    <t>telegraf/macmini-mae/internet</t>
  </si>
  <si>
    <t>1.25.3</t>
  </si>
  <si>
    <t>telegraf</t>
  </si>
  <si>
    <t>internet-python-script</t>
  </si>
  <si>
    <t>Python Script</t>
  </si>
  <si>
    <t>duration</t>
  </si>
  <si>
    <t>data_rate</t>
  </si>
  <si>
    <t>{% if value_json is defined and value_json.fields is defined and value_json.fields.ping_med_ms is defined %}
  {{ value_json.fields.ping_med_ms | int(0) }}
{% else %}
  {{ """" }}
{% endif %}</t>
  </si>
  <si>
    <t>{% if value_json is defined and value_json.fields is defined and value_json.fields.upload_mbps is defined %}
  {{ value_json.fields.upload_mbps | float(0) | round(2) }}
{% else %}
  {{ "" }}
{% endif %}</t>
  </si>
  <si>
    <t>{% if value_json is defined and value_json.fields is defined and value_json.fields.download_mbps is defined %}
  {{ value_json.fields.download_mbps | float(0) | round(2) }}
{% else %}
  {{ "" }}
{% endif %}</t>
  </si>
  <si>
    <t>{% if value_json is defined and value_json.fields is defined and value_json.fields.expiry_s is defined %}
  {{ ((value_json.fields.expiry_s | int(0)) / 60 / 60 / 24) | round(2) }}
{% else %}
  {{ "" }}
{% endif %}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</si>
  <si>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</si>
  <si>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</si>
  <si>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</si>
  <si>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</si>
  <si>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</si>
  <si>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</si>
  <si>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</si>
  <si>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</si>
  <si>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</si>
  <si>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</si>
  <si>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</si>
  <si>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</si>
  <si>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</si>
  <si>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</si>
  <si>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</si>
  <si>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</si>
  <si>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</si>
  <si>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</si>
  <si>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</si>
  <si>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</si>
  <si>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</si>
  <si>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</si>
  <si>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</si>
  <si>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</si>
  <si>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</si>
  <si>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</si>
  <si>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</si>
  <si>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</si>
  <si>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</si>
  <si>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</si>
  <si>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</si>
  <si>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</si>
  <si>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</si>
  <si>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</si>
  <si>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</si>
  <si>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</si>
  <si>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</si>
  <si>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</si>
  <si>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</si>
  <si>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</si>
  <si>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</si>
  <si>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</si>
  <si>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</si>
  <si>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</si>
  <si>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</si>
  <si>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</si>
  <si>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</si>
  <si>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</si>
  <si>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</si>
  <si>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</si>
  <si>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</si>
  <si>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</si>
  <si>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</si>
  <si>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</si>
  <si>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</si>
  <si>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</si>
  <si>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</si>
  <si>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</si>
  <si>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</si>
  <si>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</si>
  <si>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</si>
  <si>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2a:e0:4c:68:06:a1</t>
  </si>
  <si>
    <t>laundry_washing_machine_power</t>
  </si>
  <si>
    <t>laundry_washing_machine_energy_daily</t>
  </si>
  <si>
    <t>Powercalc</t>
  </si>
  <si>
    <t>study_battery_charger_power</t>
  </si>
  <si>
    <t>laundry_vacuum_charger_power</t>
  </si>
  <si>
    <t>kitchen_dish_washer_power</t>
  </si>
  <si>
    <t>laundry_clothes_dryer_power</t>
  </si>
  <si>
    <t>kitchen_fridge_power</t>
  </si>
  <si>
    <t>deck_freezer_power</t>
  </si>
  <si>
    <t>study_outlet_power</t>
  </si>
  <si>
    <t>office_outlet_power</t>
  </si>
  <si>
    <t>study_battery_charger_energy_daily</t>
  </si>
  <si>
    <t>laundry_vacuum_charger_energy_daily</t>
  </si>
  <si>
    <t>kitchen_dish_washer_energy_daily</t>
  </si>
  <si>
    <t>laundry_clothes_dryer_energy_daily</t>
  </si>
  <si>
    <t>kitchen_fridge_energy_daily</t>
  </si>
  <si>
    <t>deck_freezer_energy_daily</t>
  </si>
  <si>
    <t>study_outlet_energy_daily</t>
  </si>
  <si>
    <t>office_outlet_energy_daily</t>
  </si>
  <si>
    <t>bathroom_towel_rails_energy_daily</t>
  </si>
  <si>
    <t>bathroom_towel_rails_power</t>
  </si>
  <si>
    <t>powercalc_enable</t>
  </si>
  <si>
    <t>Enable powercalc to track this entity</t>
  </si>
  <si>
    <t>True</t>
  </si>
  <si>
    <t>kitchen_coffee_machine_power</t>
  </si>
  <si>
    <t>kitchen_coffee_machine_energy_daily</t>
  </si>
  <si>
    <t>All Fans</t>
  </si>
  <si>
    <t>All Lights</t>
  </si>
  <si>
    <t>Top level powercalc group</t>
  </si>
  <si>
    <t>Lounge Sub</t>
  </si>
  <si>
    <t>mdi:speaker</t>
  </si>
  <si>
    <t>sub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</si>
  <si>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</si>
  <si>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</si>
  <si>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</si>
  <si>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</si>
  <si>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</si>
  <si>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</si>
  <si>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</si>
  <si>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10.0.6.91</t>
  </si>
  <si>
    <t>10.0.6.92</t>
  </si>
  <si>
    <t>Servers</t>
  </si>
  <si>
    <t>Network</t>
  </si>
  <si>
    <t>5c:a6:e6:25:59:c0</t>
  </si>
  <si>
    <t>5c:a6:e6:25:56:a7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</si>
  <si>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</si>
  <si>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</si>
  <si>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</si>
  <si>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</si>
  <si>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</si>
  <si>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</si>
  <si>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</si>
  <si>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</si>
  <si>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move</t>
  </si>
  <si>
    <t>arc</t>
  </si>
  <si>
    <t>five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</si>
  <si>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</si>
  <si>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</si>
  <si>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</si>
  <si>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</si>
  <si>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</si>
  <si>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</si>
  <si>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</si>
  <si>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</si>
  <si>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</si>
  <si>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</si>
  <si>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ada-tablet</t>
  </si>
  <si>
    <t>mdi:tablet</t>
  </si>
  <si>
    <t>Pixel Tablet</t>
  </si>
  <si>
    <t>32:4c:57:35:08:8d</t>
  </si>
  <si>
    <t>10.0.4.57</t>
  </si>
  <si>
    <t>10.0.4.58</t>
  </si>
  <si>
    <t>13</t>
  </si>
  <si>
    <t>edwin_tablet</t>
  </si>
  <si>
    <t>Edwin Tablet</t>
  </si>
  <si>
    <t>edwin-tablet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</si>
  <si>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</si>
  <si>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</si>
  <si>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</si>
  <si>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</si>
  <si>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</si>
  <si>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12:93:f0:d4:3f:cb</t>
  </si>
  <si>
    <t>kitchen_fan_plug</t>
  </si>
  <si>
    <t>kitchen_downlights_plug</t>
  </si>
  <si>
    <t>deck_festoons_plug</t>
  </si>
  <si>
    <t>landing_festoons_plug</t>
  </si>
  <si>
    <t>bathroom_rails_plug</t>
  </si>
  <si>
    <t>lounge_tv_outlet_plug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</si>
  <si>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</si>
  <si>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</si>
  <si>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</si>
  <si>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</si>
  <si>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</si>
  <si>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</si>
  <si>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</si>
  <si>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</si>
  <si>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</si>
  <si>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</si>
  <si>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</si>
  <si>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ada_tablet_outlet_plug</t>
  </si>
  <si>
    <t>server_flo_outlet_plug</t>
  </si>
  <si>
    <t>server_meg_outlet_plug</t>
  </si>
  <si>
    <t>rack_outlet_plug</t>
  </si>
  <si>
    <t>roof_network_switch_plug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</si>
  <si>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</si>
  <si>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</si>
  <si>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</si>
  <si>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</si>
  <si>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</si>
  <si>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</si>
  <si>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</si>
  <si>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</si>
  <si>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</si>
  <si>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sconces</t>
  </si>
  <si>
    <t>sconces-bulb-1</t>
  </si>
  <si>
    <t>sconces-bulb-2</t>
  </si>
  <si>
    <t>sconces-bulb-3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</si>
  <si>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</si>
  <si>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</si>
  <si>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</si>
  <si>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</si>
  <si>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</si>
  <si>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</si>
  <si>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</si>
  <si>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</si>
  <si>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</si>
  <si>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</si>
  <si>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</si>
  <si>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</si>
  <si>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</si>
  <si>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</si>
  <si>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</si>
  <si>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</si>
  <si>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</si>
  <si>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</si>
  <si>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</si>
  <si>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jane-bedside</t>
  </si>
  <si>
    <t>jane-bedside-bulb-1</t>
  </si>
  <si>
    <t>graham-bedside</t>
  </si>
  <si>
    <t>graham-bedside-bulb-1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</si>
  <si>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</si>
  <si>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</si>
  <si>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</si>
  <si>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</si>
  <si>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</si>
  <si>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</si>
  <si>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</si>
  <si>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</si>
  <si>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</si>
  <si>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</si>
  <si>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</si>
  <si>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</si>
  <si>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</si>
  <si>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</si>
  <si>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</si>
  <si>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</si>
  <si>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</si>
  <si>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</si>
  <si>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</si>
  <si>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</si>
  <si>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</si>
  <si>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</si>
  <si>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10.0.6.100</t>
  </si>
  <si>
    <t>rack_fans_plug</t>
  </si>
  <si>
    <t>10.0.6.101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</si>
  <si>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</si>
  <si>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</si>
  <si>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</si>
  <si>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</si>
  <si>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</si>
  <si>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</si>
  <si>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</si>
  <si>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</si>
  <si>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</si>
  <si>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</si>
  <si>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{{ value_json["ENERGY"]["Power"] }}</t>
  </si>
  <si>
    <t>energy</t>
  </si>
  <si>
    <t>{{ value_json["ENERGY"]["Total"] }}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</si>
  <si>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</si>
  <si>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</si>
  <si>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</si>
  <si>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</si>
  <si>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</si>
  <si>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</si>
  <si>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</si>
  <si>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</si>
  <si>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</si>
  <si>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</si>
  <si>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</si>
  <si>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</si>
  <si>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</si>
  <si>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</si>
  <si>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10.0.6.102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</si>
  <si>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</si>
  <si>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</si>
  <si>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</si>
  <si>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</si>
  <si>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</si>
  <si>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</si>
  <si>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10.0.6.103</t>
  </si>
  <si>
    <t>template_kitchen_fan_plug_proxy</t>
  </si>
  <si>
    <t>old_rack_outlet_plug</t>
  </si>
  <si>
    <t>old_kitchen_downlights_plug</t>
  </si>
  <si>
    <t>template_server_meg_outlet_plug_proxy</t>
  </si>
  <si>
    <t>tplink-rack-macmini-meg</t>
  </si>
  <si>
    <t>template_old_rack_outlet_plug_proxy</t>
  </si>
  <si>
    <t>tplink-rack-outlet</t>
  </si>
  <si>
    <t>old_kitchen_fan_plug</t>
  </si>
  <si>
    <t>c0:49:ef:d1:bc:60</t>
  </si>
  <si>
    <t>10.0.6.104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</si>
  <si>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</si>
  <si>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</si>
  <si>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</si>
  <si>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</si>
  <si>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</si>
  <si>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</si>
  <si>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</si>
  <si>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</si>
  <si>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</si>
  <si>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</si>
  <si>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</si>
  <si>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</si>
  <si>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</si>
  <si>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</si>
  <si>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</si>
  <si>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</si>
  <si>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</si>
  <si>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</si>
  <si>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</si>
  <si>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</si>
  <si>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</si>
  <si>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</si>
  <si>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</si>
  <si>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</si>
  <si>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</si>
  <si>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</si>
  <si>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</si>
  <si>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</si>
  <si>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template_old_kitchen_downlights_plug_proxy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</si>
  <si>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</si>
  <si>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</si>
  <si>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</si>
  <si>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</si>
  <si>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</si>
  <si>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</si>
  <si>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</si>
  <si>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</si>
  <si>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</si>
  <si>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</si>
  <si>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</si>
  <si>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</si>
  <si>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</si>
  <si>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</si>
  <si>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</si>
  <si>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template_lounge_tv_outlet_plug_proxy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</si>
  <si>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</si>
  <si>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</si>
  <si>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</si>
  <si>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</si>
  <si>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</si>
  <si>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</si>
  <si>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</si>
  <si>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</si>
  <si>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</si>
  <si>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</si>
  <si>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</si>
  <si>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template_ada_tablet_outlet_plug_proxy</t>
  </si>
  <si>
    <t>template_server_flo_outlet_plug_proxy</t>
  </si>
  <si>
    <t>template_rack_outlet_plug_proxy</t>
  </si>
  <si>
    <t>rack_outlet_plug_energy_power</t>
  </si>
  <si>
    <t>rack_outlet_plug_energy_total</t>
  </si>
  <si>
    <t>template_roof_network_switch_plug_proxy</t>
  </si>
  <si>
    <t>template_rack_internet_modem_plug_proxy</t>
  </si>
  <si>
    <t>{{ value }}</t>
  </si>
  <si>
    <t>roof_water_booster_plug</t>
  </si>
  <si>
    <t>template_roof_water_booster_plug_proxy</t>
  </si>
  <si>
    <t>roof_water_booster_plug_energy_power</t>
  </si>
  <si>
    <t>roof_water_booster_plug_energy_total</t>
  </si>
  <si>
    <t>Roof Water Booster</t>
  </si>
  <si>
    <t>roof_water_booster_power</t>
  </si>
  <si>
    <t>roof_water_booster_energy_daily</t>
  </si>
  <si>
    <t>standby_power: 0.6
fixed:
  power: 16.2</t>
  </si>
  <si>
    <t>netatmo-ada</t>
  </si>
  <si>
    <t>netatmo-edwin</t>
  </si>
  <si>
    <t>netatmo-parents</t>
  </si>
  <si>
    <t>netatmo-office</t>
  </si>
  <si>
    <t>netatmo-kitchen</t>
  </si>
  <si>
    <t>netatmo-laundry</t>
  </si>
  <si>
    <t>senseme-ada-fan</t>
  </si>
  <si>
    <t>senseme-edwin-fan</t>
  </si>
  <si>
    <t>senseme-parents-fan</t>
  </si>
  <si>
    <t>tplink-kitchen-fan</t>
  </si>
  <si>
    <t>sonoff-kitchen-fan</t>
  </si>
  <si>
    <t>senseme-lounge-fan</t>
  </si>
  <si>
    <t>senseme-deck-east-fan</t>
  </si>
  <si>
    <t>senseme-deck-west-fan</t>
  </si>
  <si>
    <t>ada-lamp</t>
  </si>
  <si>
    <t>ada-lamp-bulb-1</t>
  </si>
  <si>
    <t>edwin-lamp</t>
  </si>
  <si>
    <t>edwin-lamp-bulb-1</t>
  </si>
  <si>
    <t>edwin-night-light</t>
  </si>
  <si>
    <t>edwin-night-light-bulb-1</t>
  </si>
  <si>
    <t>hallway-main</t>
  </si>
  <si>
    <t>hallway-main-bulb-1</t>
  </si>
  <si>
    <t>hallway-main-bulb-2</t>
  </si>
  <si>
    <t>hallway-main-bulb-3</t>
  </si>
  <si>
    <t>hallway-main-bulb-4</t>
  </si>
  <si>
    <t>hallway-sconces</t>
  </si>
  <si>
    <t>hallway-sconces-bulb-1</t>
  </si>
  <si>
    <t>hallway-sconces-bulb-2</t>
  </si>
  <si>
    <t>dining-main</t>
  </si>
  <si>
    <t>dining-main-bulb-1</t>
  </si>
  <si>
    <t>dining-main-bulb-2</t>
  </si>
  <si>
    <t>dining-main-bulb-3</t>
  </si>
  <si>
    <t>dining-main-bulb-4</t>
  </si>
  <si>
    <t>dining-main-bulb-5</t>
  </si>
  <si>
    <t>dining-main-bulb-6</t>
  </si>
  <si>
    <t>lounge-main</t>
  </si>
  <si>
    <t>lounge-main-bulb-1</t>
  </si>
  <si>
    <t>lounge-main-bulb-2</t>
  </si>
  <si>
    <t>lounge-main-bulb-3</t>
  </si>
  <si>
    <t>lounge-lamp</t>
  </si>
  <si>
    <t>lounge-lamp-bulb-1</t>
  </si>
  <si>
    <t>parents-main</t>
  </si>
  <si>
    <t>parents-main-bulb-1</t>
  </si>
  <si>
    <t>parents-main-bulb-2</t>
  </si>
  <si>
    <t>parents-main-bulb-3</t>
  </si>
  <si>
    <t>parents-jane-bedside</t>
  </si>
  <si>
    <t>parents-jane-bedside-bulb-1</t>
  </si>
  <si>
    <t>parents-graham-bedside</t>
  </si>
  <si>
    <t>parents-graham-bedside-bulb-1</t>
  </si>
  <si>
    <t>study-lamp</t>
  </si>
  <si>
    <t>study-lamp-bulb-1</t>
  </si>
  <si>
    <t>kitchen-main</t>
  </si>
  <si>
    <t>kitchen-main-bulb-1</t>
  </si>
  <si>
    <t>kitchen-main-bulb-2</t>
  </si>
  <si>
    <t>kitchen-main-bulb-3</t>
  </si>
  <si>
    <t>kitchen-main-bulb-4</t>
  </si>
  <si>
    <t>tplink-kitchen-downlights</t>
  </si>
  <si>
    <t>sonoff-kitchen-downlights</t>
  </si>
  <si>
    <t>laundry-main</t>
  </si>
  <si>
    <t>laundry-main-bulb-1</t>
  </si>
  <si>
    <t>pantry-main</t>
  </si>
  <si>
    <t>pantry-main-bulb-1</t>
  </si>
  <si>
    <t>office-main</t>
  </si>
  <si>
    <t>office-main-bulb-1</t>
  </si>
  <si>
    <t>bathroom-main</t>
  </si>
  <si>
    <t>bathroom-main-bulb-1</t>
  </si>
  <si>
    <t>bathroom-sconces</t>
  </si>
  <si>
    <t>bathroom-sconces-bulb-1</t>
  </si>
  <si>
    <t>bathroom-sconces-bulb-2</t>
  </si>
  <si>
    <t>ensuite-main</t>
  </si>
  <si>
    <t>ensuite-main-bulb-1</t>
  </si>
  <si>
    <t>ensuite-sconces</t>
  </si>
  <si>
    <t>ensuite-sconces-bulb-1</t>
  </si>
  <si>
    <t>ensuite-sconces-bulb-2</t>
  </si>
  <si>
    <t>ensuite-sconces-bulb-3</t>
  </si>
  <si>
    <t>wardrobe-main</t>
  </si>
  <si>
    <t>wardrobe-main-bulb-1</t>
  </si>
  <si>
    <t>tplink-deck-festoons</t>
  </si>
  <si>
    <t>tplink-landing-festoons</t>
  </si>
  <si>
    <t>garden-pedestals</t>
  </si>
  <si>
    <t>garden-pedestals-bulb-1</t>
  </si>
  <si>
    <t>garden-pedestals-bulb-2</t>
  </si>
  <si>
    <t>garden-pedestals-bulb-3</t>
  </si>
  <si>
    <t>garden-pedestals-bulb-4</t>
  </si>
  <si>
    <t>garden-pedestals-bulb-5</t>
  </si>
  <si>
    <t>garden-pedestals-bulb-6</t>
  </si>
  <si>
    <t>garden-pedestals-bulb-7</t>
  </si>
  <si>
    <t>garden-pedestals-bulb-8</t>
  </si>
  <si>
    <t>tree-spotlights</t>
  </si>
  <si>
    <t>tree-spotlights-bulb-1</t>
  </si>
  <si>
    <t>tree-spotlights-bulb-2</t>
  </si>
  <si>
    <t>tree-spotlights-bulb-3</t>
  </si>
  <si>
    <t>tplink-bathroom-rails</t>
  </si>
  <si>
    <t>sonoff-roof-water-booster</t>
  </si>
  <si>
    <t>tplink-lounge-tv</t>
  </si>
  <si>
    <t>tplink-lounge-sub</t>
  </si>
  <si>
    <t>tplink-study-outlet</t>
  </si>
  <si>
    <t>tplink-office-outlet</t>
  </si>
  <si>
    <t>tplink-kitchen-dish_washer</t>
  </si>
  <si>
    <t>tplink-laundry-clothes-dryer</t>
  </si>
  <si>
    <t>tplink-laundry-washing-machine</t>
  </si>
  <si>
    <t>tplink-kitchen-coffee-machine</t>
  </si>
  <si>
    <t>tplink-kitchen-fridge</t>
  </si>
  <si>
    <t>tplink-deck-freezer</t>
  </si>
  <si>
    <t>tplink-study-battery-charger</t>
  </si>
  <si>
    <t>tplink-laundry-vacuum-charger</t>
  </si>
  <si>
    <t>tplink-lounge-ada-tablet</t>
  </si>
  <si>
    <t>tplink-rack-macbook-flo</t>
  </si>
  <si>
    <t>sonoff-rack-outlet</t>
  </si>
  <si>
    <t>tplink-roof-network-switch</t>
  </si>
  <si>
    <t>tplink-rack-modem</t>
  </si>
  <si>
    <t>sonoff-rack-fans</t>
  </si>
  <si>
    <t>deck-fans-outlet</t>
  </si>
  <si>
    <t>kitchen-fan-outlet</t>
  </si>
  <si>
    <t>edwin-wardrobe-outlet</t>
  </si>
  <si>
    <t>google-ada-home</t>
  </si>
  <si>
    <t>google-edwin-home</t>
  </si>
  <si>
    <t>google-parents-home</t>
  </si>
  <si>
    <t>google-kitchen-home</t>
  </si>
  <si>
    <t>google-office-home</t>
  </si>
  <si>
    <t>google-lounge-home</t>
  </si>
  <si>
    <t>google-ada-tablet</t>
  </si>
  <si>
    <t>lg-lounge-tv</t>
  </si>
  <si>
    <t>apple-parents-tv</t>
  </si>
  <si>
    <t>google-edwin-tablet</t>
  </si>
  <si>
    <t>google-office-tv</t>
  </si>
  <si>
    <t>sonos-lounge-arc</t>
  </si>
  <si>
    <t>sonos-kitchen-move</t>
  </si>
  <si>
    <t>sonos-kitchen-five</t>
  </si>
  <si>
    <t>sonos-parents-move</t>
  </si>
  <si>
    <t>apple-parents-tv-speaker</t>
  </si>
  <si>
    <t>water-booster</t>
  </si>
  <si>
    <t>{ "PowerOnState":0, "StatusRetain":"ON", "TelePeriod":10, "PowerDelta1":25, "PowerDelta2":0, "PowerDelta3":0, "PowerLow":0, "PowerHigh":0, "VoltageLow":0, "VoltageHigh":0, "CurrentLow":0, "CurrentHigh":0 }</t>
  </si>
  <si>
    <t>{ "PowerOnState":1, "StatusRetain":"ON" }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</si>
  <si>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</si>
  <si>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</si>
  <si>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</si>
  <si>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</si>
  <si>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</si>
  <si>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</si>
  <si>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</si>
  <si>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</si>
  <si>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{ "PowerOnState":1, "StatusRetain":"ON", "TelePeriod":10, "PowerDelta1":25, "PowerDelta2":0, "PowerDelta3":0, "PowerLow":0, "PowerHigh":0, "VoltageLow":0, "VoltageHigh":0, "CurrentLow":0, "CurrentHigh":0 }</t>
  </si>
  <si>
    <t>{ "PowerOnState":0, "StatusRetain":"ON" }</t>
  </si>
  <si>
    <t>standby_power: 0.6
fixed:
  power: 35.2</t>
  </si>
  <si>
    <t>template_old_roof_network_switch_plug_proxy</t>
  </si>
  <si>
    <t>old_roof_network_switch_plug</t>
  </si>
  <si>
    <t>roof_network_switch_plug_energy_power</t>
  </si>
  <si>
    <t>roof_network_switch_plug_energy_total</t>
  </si>
  <si>
    <t>sonoff-roof-network-switch</t>
  </si>
  <si>
    <t>10.0.6.105</t>
  </si>
  <si>
    <t>40:22:d8:62:9e:38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</si>
</sst>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49" fontId="12" fillId="0" borderId="0" xfId="0" applyNumberFormat="1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/>
    <xf numFmtId="49" fontId="4" fillId="5" borderId="0" xfId="0" applyNumberFormat="1" applyFont="1" applyFill="1" applyBorder="1" applyAlignment="1">
      <alignment horizontal="left" vertical="top"/>
    </xf>
    <xf numFmtId="49" fontId="12" fillId="5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/>
    <xf numFmtId="49" fontId="4" fillId="4" borderId="0" xfId="0" applyNumberFormat="1" applyFont="1" applyFill="1" applyBorder="1" applyAlignment="1">
      <alignment horizontal="left" vertical="top"/>
    </xf>
    <xf numFmtId="49" fontId="12" fillId="4" borderId="0" xfId="0" applyNumberFormat="1" applyFont="1" applyFill="1" applyBorder="1" applyAlignment="1">
      <alignment horizontal="left" vertical="top"/>
    </xf>
    <xf numFmtId="0" fontId="1" fillId="4" borderId="0" xfId="1" applyNumberForma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8" fillId="0" borderId="0" xfId="0" applyFont="1" applyBorder="1"/>
    <xf numFmtId="0" fontId="7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0" fillId="0" borderId="0" xfId="0" applyBorder="1"/>
    <xf numFmtId="49" fontId="15" fillId="0" borderId="0" xfId="0" applyNumberFormat="1" applyFont="1" applyBorder="1"/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0" fontId="14" fillId="3" borderId="9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49" fontId="3" fillId="0" borderId="1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/>
    </xf>
    <xf numFmtId="0" fontId="4" fillId="5" borderId="0" xfId="0" applyNumberFormat="1" applyFont="1" applyFill="1" applyBorder="1" applyAlignment="1">
      <alignment horizontal="left" vertical="top"/>
    </xf>
    <xf numFmtId="0" fontId="4" fillId="4" borderId="0" xfId="0" applyNumberFormat="1" applyFont="1" applyFill="1" applyBorder="1" applyAlignment="1">
      <alignment horizontal="left" vertical="top"/>
    </xf>
    <xf numFmtId="49" fontId="4" fillId="4" borderId="0" xfId="0" applyNumberFormat="1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3992E5"/>
      <color rgb="FF006EBF"/>
      <color rgb="FF0432FF"/>
      <color rgb="FFF251FF"/>
      <color rgb="FF03FF15"/>
      <color rgb="FF569CDB"/>
      <color rgb="FF4276A7"/>
      <color rgb="FF5CAEDB"/>
      <color rgb="FF5092CD"/>
      <color rgb="FF9A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F746" totalsRowShown="0" headerRowDxfId="60" dataDxfId="59" headerRowBorderDxfId="58">
  <autoFilter ref="A3:BF746" xr:uid="{00000000-0009-0000-0100-000002000000}"/>
  <sortState xmlns:xlrd2="http://schemas.microsoft.com/office/spreadsheetml/2017/richdata2" ref="A4:BF746">
    <sortCondition ref="A3:A746"/>
  </sortState>
  <tableColumns count="58">
    <tableColumn id="1" xr3:uid="{00000000-0010-0000-0000-000001000000}" name="index" dataDxfId="57"/>
    <tableColumn id="2" xr3:uid="{00000000-0010-0000-0000-000002000000}" name="entity_status" dataDxfId="56"/>
    <tableColumn id="30" xr3:uid="{9A7EFF98-BFE6-E446-8CFB-C6A8F1F4C72D}" name="device_via_device" dataDxfId="55"/>
    <tableColumn id="3" xr3:uid="{00000000-0010-0000-0000-000003000000}" name="entity_namespace" dataDxfId="54"/>
    <tableColumn id="4" xr3:uid="{00000000-0010-0000-0000-000004000000}" name="unique_id" dataDxfId="3"/>
    <tableColumn id="29" xr3:uid="{C9099E62-9C90-774C-B487-C1E8FC10D09D}" name="name" dataDxfId="1">
      <calculatedColumnFormula>IF(ISBLANK(Table2[[#This Row],[unique_id]]), "", Table2[[#This Row],[unique_id]])</calculatedColumnFormula>
    </tableColumn>
    <tableColumn id="5" xr3:uid="{00000000-0010-0000-0000-000005000000}" name="friendly_name" dataDxfId="53"/>
    <tableColumn id="6" xr3:uid="{00000000-0010-0000-0000-000006000000}" name="entity_domain" dataDxfId="52"/>
    <tableColumn id="7" xr3:uid="{00000000-0010-0000-0000-000007000000}" name="entity_group" dataDxfId="51"/>
    <tableColumn id="27" xr3:uid="{60418A65-0C60-7646-A0ED-ABB0E1A36C63}" name="google_aliases" dataDxfId="50"/>
    <tableColumn id="13" xr3:uid="{B4C4A2D6-C804-F043-B392-3D0AB90153D7}" name="linked_entity" dataDxfId="49"/>
    <tableColumn id="39" xr3:uid="{4CB6C6ED-220F-EA47-A177-F3CF94B4FCB8}" name="linked_service" dataDxfId="48"/>
    <tableColumn id="32" xr3:uid="{9FB83457-10AD-D34A-B0A0-C03B121132D6}" name="haas_display_mode" dataDxfId="47"/>
    <tableColumn id="28" xr3:uid="{0EA9866E-7EBB-1F4E-864B-B4B41A0868C7}" name="haas_display_type" dataDxfId="46"/>
    <tableColumn id="51" xr3:uid="{8DBDF391-07AE-4A4F-903B-5BBD64761C59}" name="powercalc_enable" dataDxfId="45"/>
    <tableColumn id="50" xr3:uid="{07C23DD5-25CE-2A4A-8455-1C159ED44B79}" name="powercalc_group_1" dataDxfId="44"/>
    <tableColumn id="49" xr3:uid="{674D5879-982E-C54E-BB3C-3856904C3F08}" name="powercalc_group_2" dataDxfId="43"/>
    <tableColumn id="48" xr3:uid="{58F1B851-B412-434F-90C1-FC461B06CD87}" name="powercalc_group_3" dataDxfId="42"/>
    <tableColumn id="47" xr3:uid="{B8549644-CEBE-B04C-A925-E1930F8FB34D}" name="powercalc_group_4" dataDxfId="41"/>
    <tableColumn id="46" xr3:uid="{D0327CDA-BCAE-2F44-B16C-849736CDE7F5}" name="powercalc_config" dataDxfId="40"/>
    <tableColumn id="31" xr3:uid="{0D8A1BBE-51B4-E147-A44E-9683CA8C518F}" name="grafana_display_type" dataDxfId="39"/>
    <tableColumn id="14" xr3:uid="{78BFD416-14E2-1346-ABA3-7482F2EF964B}" name="compensation_curve" dataDxfId="38"/>
    <tableColumn id="42" xr3:uid="{89DBF06F-3894-034F-A260-C4F7288ABF85}" name="zigbee_type" dataDxfId="37"/>
    <tableColumn id="43" xr3:uid="{E7D1DC27-417A-B44D-9C67-253D3AEEAC31}" name="zigbee_group" dataDxfId="36"/>
    <tableColumn id="41" xr3:uid="{C2AC9DC2-579C-114D-BD33-47F922A7ECD8}" name="zigbee_config" dataDxfId="35"/>
    <tableColumn id="38" xr3:uid="{26490464-B58E-B747-AFA6-696984DB49F8}" name="zigbee_device_config" dataDxfId="34"/>
    <tableColumn id="53" xr3:uid="{97C0AC03-0E68-C04D-AAB1-394239DA0E93}" name="tasmota_device_config" dataDxfId="33"/>
    <tableColumn id="8" xr3:uid="{00000000-0010-0000-0000-000008000000}" name="state_class" dataDxfId="32"/>
    <tableColumn id="9" xr3:uid="{00000000-0010-0000-0000-000009000000}" name="unit_of_measurement" dataDxfId="31"/>
    <tableColumn id="10" xr3:uid="{00000000-0010-0000-0000-00000A000000}" name="device_class" dataDxfId="30"/>
    <tableColumn id="11" xr3:uid="{00000000-0010-0000-0000-00000B000000}" name="icon" dataDxfId="29"/>
    <tableColumn id="12" xr3:uid="{00000000-0010-0000-0000-00000C000000}" name="sample_period" dataDxfId="28"/>
    <tableColumn id="15" xr3:uid="{00000000-0010-0000-0000-00000F000000}" name="force_update" dataDxfId="27"/>
    <tableColumn id="55" xr3:uid="{A7039A10-DEBB-A944-8FAD-A77F3CF1F429}" name="optimistic" dataDxfId="26"/>
    <tableColumn id="16" xr3:uid="{00000000-0010-0000-0000-000010000000}" name="unique_id_device" dataDxfId="25"/>
    <tableColumn id="17" xr3:uid="{00000000-0010-0000-0000-000011000000}" name="discovery_topic" dataDxfId="24">
      <calculatedColumnFormula>IF(ISBLANK(AI4),  "", _xlfn.CONCAT("haas/entity/sensor/", LOWER(C4), "/", E4, "/config"))</calculatedColumnFormula>
    </tableColumn>
    <tableColumn id="18" xr3:uid="{00000000-0010-0000-0000-000012000000}" name="state_topic" dataDxfId="23">
      <calculatedColumnFormula>IF(ISBLANK(AI4),  "", _xlfn.CONCAT(LOWER(C4), "/", E4))</calculatedColumnFormula>
    </tableColumn>
    <tableColumn id="54" xr3:uid="{07C1F1CD-523C-4A44-98AC-1E70912971C8}" name="command_topic" dataDxfId="22"/>
    <tableColumn id="56" xr3:uid="{256F7B55-FAA5-B74F-8FD2-07EB07120BFC}" name="availability_topic" dataDxfId="21"/>
    <tableColumn id="60" xr3:uid="{879A506D-709C-0C47-A5F6-FF87CE7E643D}" name="payload_on" dataDxfId="20"/>
    <tableColumn id="59" xr3:uid="{5292E359-6C9C-B546-A29E-DEF850DCCA28}" name="payload_off" dataDxfId="19"/>
    <tableColumn id="58" xr3:uid="{DE814105-6A0E-9345-AA8B-97FD58CC76ED}" name="payload_available" dataDxfId="18"/>
    <tableColumn id="57" xr3:uid="{9E11398C-2422-0E41-8975-F1A8C86DE2C4}" name="payload_not_available" dataDxfId="17"/>
    <tableColumn id="19" xr3:uid="{00000000-0010-0000-0000-000013000000}" name="value_template" dataDxfId="16"/>
    <tableColumn id="20" xr3:uid="{00000000-0010-0000-0000-000014000000}" name="qos" dataDxfId="15"/>
    <tableColumn id="37" xr3:uid="{64D4DD58-B502-4345-9167-C0EACC9E86EC}" name="device_configuration_url" dataDxfId="14"/>
    <tableColumn id="21" xr3:uid="{00000000-0010-0000-0000-000015000000}" name="device_name" dataDxfId="13"/>
    <tableColumn id="22" xr3:uid="{00000000-0010-0000-0000-000016000000}" name="device_sw_version" dataDxfId="12"/>
    <tableColumn id="23" xr3:uid="{00000000-0010-0000-0000-000017000000}" name="device_identifiers" dataDxfId="11"/>
    <tableColumn id="24" xr3:uid="{00000000-0010-0000-0000-000018000000}" name="device_model" dataDxfId="10"/>
    <tableColumn id="25" xr3:uid="{00000000-0010-0000-0000-000019000000}" name="device_manufacturer" dataDxfId="9"/>
    <tableColumn id="52" xr3:uid="{551B15C8-82D0-E340-9F3C-9D58BC0BD213}" name="custom_config" dataDxfId="8"/>
    <tableColumn id="26" xr3:uid="{00000000-0010-0000-0000-00001A000000}" name="device_suggested_area" dataDxfId="7"/>
    <tableColumn id="40" xr3:uid="{344437C2-0BDB-7546-8FAB-6C4F23E06045}" name="device_suggested_area_override" dataDxfId="2"/>
    <tableColumn id="36" xr3:uid="{9BE9D8F1-8323-CD41-9A9F-7BB21381C895}" name="connection_vlan" dataDxfId="6"/>
    <tableColumn id="35" xr3:uid="{083AE619-8F32-3D45-8483-3D0D4C3918AF}" name="connection_mac" dataDxfId="5"/>
    <tableColumn id="34" xr3:uid="{BBD927E3-6295-6C4D-8EC3-6DFFCC064F3B}" name="connection_ip" dataDxfId="4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-assistant.io/docs/configuration/templating/" TargetMode="External"/><Relationship Id="rId2" Type="http://schemas.openxmlformats.org/officeDocument/2006/relationships/hyperlink" Target="https://github.com/home-assistant/core/blob/dev/homeassistant/components/sensor/const.py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igbee2mqtt.io/guide/configuration/devices-groups.html" TargetMode="External"/><Relationship Id="rId4" Type="http://schemas.openxmlformats.org/officeDocument/2006/relationships/hyperlink" Target="https://github.com/home-assistant/core/blob/dev/homeassistant/con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6"/>
  <sheetViews>
    <sheetView tabSelected="1" topLeftCell="AX311" zoomScale="120" zoomScaleNormal="120" workbookViewId="0">
      <selection activeCell="BD324" sqref="BD324"/>
    </sheetView>
  </sheetViews>
  <sheetFormatPr baseColWidth="10" defaultRowHeight="16" customHeight="1"/>
  <cols>
    <col min="1" max="1" width="14.33203125" style="21" bestFit="1" customWidth="1"/>
    <col min="2" max="2" width="21.1640625" style="21" bestFit="1" customWidth="1"/>
    <col min="3" max="3" width="21.5" style="21" customWidth="1"/>
    <col min="4" max="4" width="20.83203125" style="21" customWidth="1"/>
    <col min="5" max="6" width="56.1640625" style="21" customWidth="1"/>
    <col min="7" max="7" width="22.33203125" style="21" bestFit="1" customWidth="1"/>
    <col min="8" max="8" width="25.6640625" style="21" bestFit="1" customWidth="1"/>
    <col min="9" max="9" width="17.6640625" style="21" customWidth="1"/>
    <col min="10" max="10" width="38.5" style="21" customWidth="1"/>
    <col min="11" max="11" width="49.33203125" style="21" bestFit="1" customWidth="1"/>
    <col min="12" max="12" width="33.5" style="21" customWidth="1"/>
    <col min="13" max="13" width="37.1640625" style="21" customWidth="1"/>
    <col min="14" max="14" width="28.5" style="21" customWidth="1"/>
    <col min="15" max="15" width="21.83203125" style="22" customWidth="1"/>
    <col min="16" max="17" width="21.83203125" style="21" customWidth="1"/>
    <col min="18" max="18" width="25.5" style="21" customWidth="1"/>
    <col min="19" max="19" width="26" style="21" customWidth="1"/>
    <col min="20" max="20" width="63.83203125" style="25" customWidth="1"/>
    <col min="21" max="21" width="39.6640625" style="21" customWidth="1"/>
    <col min="22" max="22" width="40.33203125" style="21" customWidth="1"/>
    <col min="23" max="23" width="24.6640625" style="21" customWidth="1"/>
    <col min="24" max="24" width="25" style="21" customWidth="1"/>
    <col min="25" max="25" width="25.1640625" style="21" customWidth="1"/>
    <col min="26" max="26" width="117.33203125" style="22" customWidth="1"/>
    <col min="27" max="27" width="173.33203125" style="22" customWidth="1"/>
    <col min="28" max="28" width="18.83203125" style="21" customWidth="1"/>
    <col min="29" max="29" width="32.83203125" style="21" customWidth="1"/>
    <col min="30" max="30" width="45.1640625" style="21" customWidth="1"/>
    <col min="31" max="31" width="27.5" style="21" customWidth="1"/>
    <col min="32" max="32" width="18.33203125" style="21" customWidth="1"/>
    <col min="33" max="33" width="19.5" style="21" customWidth="1"/>
    <col min="34" max="34" width="18.33203125" style="21" customWidth="1"/>
    <col min="35" max="35" width="42.1640625" style="21" customWidth="1"/>
    <col min="36" max="36" width="74.83203125" style="21" customWidth="1"/>
    <col min="37" max="37" width="51.83203125" style="21" customWidth="1"/>
    <col min="38" max="38" width="49.33203125" style="21" customWidth="1"/>
    <col min="39" max="39" width="45.1640625" style="21" customWidth="1"/>
    <col min="40" max="40" width="23" style="21" customWidth="1"/>
    <col min="41" max="41" width="23.33203125" style="21" customWidth="1"/>
    <col min="42" max="42" width="20.5" style="21" customWidth="1"/>
    <col min="43" max="43" width="22.6640625" style="21" customWidth="1"/>
    <col min="44" max="44" width="32.33203125" style="21" customWidth="1"/>
    <col min="45" max="45" width="21.1640625" style="22" customWidth="1"/>
    <col min="46" max="46" width="63.33203125" style="21" customWidth="1"/>
    <col min="47" max="47" width="28.83203125" style="22" bestFit="1" customWidth="1"/>
    <col min="48" max="48" width="20.33203125" style="21" bestFit="1" customWidth="1"/>
    <col min="49" max="49" width="20.5" style="21" bestFit="1" customWidth="1"/>
    <col min="50" max="50" width="20.83203125" style="21" bestFit="1" customWidth="1"/>
    <col min="51" max="51" width="31.83203125" style="21" bestFit="1" customWidth="1"/>
    <col min="52" max="52" width="27" style="21" bestFit="1" customWidth="1"/>
    <col min="53" max="53" width="36.6640625" style="21" bestFit="1" customWidth="1"/>
    <col min="54" max="54" width="31.33203125" style="21" bestFit="1" customWidth="1"/>
    <col min="55" max="55" width="30.6640625" style="21" bestFit="1" customWidth="1"/>
    <col min="56" max="56" width="27" style="22" bestFit="1" customWidth="1"/>
    <col min="57" max="57" width="23.5" style="22" bestFit="1" customWidth="1"/>
    <col min="58" max="58" width="43.6640625" style="21" bestFit="1" customWidth="1"/>
    <col min="59" max="16384" width="10.83203125" style="21"/>
  </cols>
  <sheetData>
    <row r="1" spans="1:58" s="18" customFormat="1" ht="16" customHeight="1">
      <c r="A1" s="56" t="s">
        <v>278</v>
      </c>
      <c r="B1" s="2" t="s">
        <v>278</v>
      </c>
      <c r="C1" s="2" t="s">
        <v>278</v>
      </c>
      <c r="D1" s="2" t="s">
        <v>278</v>
      </c>
      <c r="E1" s="2" t="s">
        <v>278</v>
      </c>
      <c r="F1" s="2" t="s">
        <v>366</v>
      </c>
      <c r="G1" s="2" t="s">
        <v>278</v>
      </c>
      <c r="H1" s="2" t="s">
        <v>278</v>
      </c>
      <c r="I1" s="2" t="s">
        <v>278</v>
      </c>
      <c r="J1" s="2" t="s">
        <v>618</v>
      </c>
      <c r="K1" s="2" t="s">
        <v>279</v>
      </c>
      <c r="L1" s="2" t="s">
        <v>279</v>
      </c>
      <c r="M1" s="2" t="s">
        <v>279</v>
      </c>
      <c r="N1" s="2" t="s">
        <v>280</v>
      </c>
      <c r="O1" s="6" t="s">
        <v>1040</v>
      </c>
      <c r="P1" s="5" t="s">
        <v>1040</v>
      </c>
      <c r="Q1" s="5" t="s">
        <v>1040</v>
      </c>
      <c r="R1" s="5" t="s">
        <v>1040</v>
      </c>
      <c r="S1" s="5" t="s">
        <v>1040</v>
      </c>
      <c r="T1" s="5" t="s">
        <v>1041</v>
      </c>
      <c r="U1" s="5" t="s">
        <v>279</v>
      </c>
      <c r="V1" s="6" t="s">
        <v>279</v>
      </c>
      <c r="W1" s="7" t="s">
        <v>639</v>
      </c>
      <c r="X1" s="7" t="s">
        <v>639</v>
      </c>
      <c r="Y1" s="7" t="s">
        <v>639</v>
      </c>
      <c r="Z1" s="7" t="s">
        <v>719</v>
      </c>
      <c r="AA1" s="7" t="s">
        <v>1240</v>
      </c>
      <c r="AB1" s="7" t="s">
        <v>195</v>
      </c>
      <c r="AC1" s="7" t="s">
        <v>196</v>
      </c>
      <c r="AD1" s="16" t="s">
        <v>197</v>
      </c>
      <c r="AE1" s="16" t="s">
        <v>968</v>
      </c>
      <c r="AF1" s="7" t="s">
        <v>195</v>
      </c>
      <c r="AG1" s="7" t="s">
        <v>195</v>
      </c>
      <c r="AH1" s="7" t="s">
        <v>1241</v>
      </c>
      <c r="AI1" s="7" t="s">
        <v>195</v>
      </c>
      <c r="AJ1" s="7" t="s">
        <v>195</v>
      </c>
      <c r="AK1" s="7" t="s">
        <v>195</v>
      </c>
      <c r="AL1" s="7" t="s">
        <v>1241</v>
      </c>
      <c r="AM1" s="7" t="s">
        <v>1241</v>
      </c>
      <c r="AN1" s="7" t="s">
        <v>1241</v>
      </c>
      <c r="AO1" s="7" t="s">
        <v>1241</v>
      </c>
      <c r="AP1" s="7" t="s">
        <v>1241</v>
      </c>
      <c r="AQ1" s="7" t="s">
        <v>1241</v>
      </c>
      <c r="AR1" s="7" t="s">
        <v>195</v>
      </c>
      <c r="AS1" s="7" t="s">
        <v>195</v>
      </c>
      <c r="AT1" s="7" t="s">
        <v>195</v>
      </c>
      <c r="AU1" s="7" t="s">
        <v>592</v>
      </c>
      <c r="AV1" s="7" t="s">
        <v>592</v>
      </c>
      <c r="AW1" s="7" t="s">
        <v>592</v>
      </c>
      <c r="AX1" s="7" t="s">
        <v>592</v>
      </c>
      <c r="AY1" s="7" t="s">
        <v>592</v>
      </c>
      <c r="AZ1" s="7" t="s">
        <v>1109</v>
      </c>
      <c r="BA1" s="7" t="s">
        <v>592</v>
      </c>
      <c r="BB1" s="7" t="s">
        <v>964</v>
      </c>
      <c r="BC1" s="7" t="s">
        <v>592</v>
      </c>
      <c r="BD1" s="7" t="s">
        <v>960</v>
      </c>
      <c r="BE1" s="7" t="s">
        <v>592</v>
      </c>
      <c r="BF1" s="7" t="s">
        <v>961</v>
      </c>
    </row>
    <row r="2" spans="1:58" s="19" customFormat="1" ht="52" customHeight="1">
      <c r="A2" s="55" t="s">
        <v>173</v>
      </c>
      <c r="B2" s="3" t="s">
        <v>227</v>
      </c>
      <c r="C2" s="3" t="s">
        <v>171</v>
      </c>
      <c r="D2" s="3" t="s">
        <v>152</v>
      </c>
      <c r="E2" s="3" t="s">
        <v>153</v>
      </c>
      <c r="F2" s="3" t="s">
        <v>193</v>
      </c>
      <c r="G2" s="3" t="s">
        <v>191</v>
      </c>
      <c r="H2" s="3" t="s">
        <v>154</v>
      </c>
      <c r="I2" s="3" t="s">
        <v>155</v>
      </c>
      <c r="J2" s="4" t="s">
        <v>623</v>
      </c>
      <c r="K2" s="3" t="s">
        <v>957</v>
      </c>
      <c r="L2" s="3" t="s">
        <v>958</v>
      </c>
      <c r="M2" s="3" t="s">
        <v>616</v>
      </c>
      <c r="N2" s="3" t="s">
        <v>617</v>
      </c>
      <c r="O2" s="17" t="s">
        <v>1095</v>
      </c>
      <c r="P2" s="4" t="s">
        <v>1101</v>
      </c>
      <c r="Q2" s="4" t="s">
        <v>1042</v>
      </c>
      <c r="R2" s="4" t="s">
        <v>1042</v>
      </c>
      <c r="S2" s="4" t="s">
        <v>1043</v>
      </c>
      <c r="T2" s="4" t="s">
        <v>1044</v>
      </c>
      <c r="U2" s="4" t="s">
        <v>619</v>
      </c>
      <c r="V2" s="8" t="s">
        <v>335</v>
      </c>
      <c r="W2" s="8" t="s">
        <v>649</v>
      </c>
      <c r="X2" s="8" t="s">
        <v>650</v>
      </c>
      <c r="Y2" s="13" t="s">
        <v>640</v>
      </c>
      <c r="Z2" s="8" t="s">
        <v>720</v>
      </c>
      <c r="AA2" s="8" t="s">
        <v>1239</v>
      </c>
      <c r="AB2" s="9" t="s">
        <v>156</v>
      </c>
      <c r="AC2" s="9" t="s">
        <v>157</v>
      </c>
      <c r="AD2" s="13" t="s">
        <v>184</v>
      </c>
      <c r="AE2" s="10" t="s">
        <v>158</v>
      </c>
      <c r="AF2" s="10" t="s">
        <v>159</v>
      </c>
      <c r="AG2" s="10" t="s">
        <v>160</v>
      </c>
      <c r="AH2" s="10" t="s">
        <v>1245</v>
      </c>
      <c r="AI2" s="10" t="s">
        <v>161</v>
      </c>
      <c r="AJ2" s="11" t="s">
        <v>162</v>
      </c>
      <c r="AK2" s="10" t="s">
        <v>163</v>
      </c>
      <c r="AL2" s="10" t="s">
        <v>1242</v>
      </c>
      <c r="AM2" s="10" t="s">
        <v>1254</v>
      </c>
      <c r="AN2" s="10" t="s">
        <v>1263</v>
      </c>
      <c r="AO2" s="10" t="s">
        <v>1264</v>
      </c>
      <c r="AP2" s="10" t="s">
        <v>1259</v>
      </c>
      <c r="AQ2" s="10" t="s">
        <v>1260</v>
      </c>
      <c r="AR2" s="9" t="s">
        <v>164</v>
      </c>
      <c r="AS2" s="10" t="s">
        <v>689</v>
      </c>
      <c r="AT2" s="12" t="s">
        <v>170</v>
      </c>
      <c r="AU2" s="10" t="s">
        <v>370</v>
      </c>
      <c r="AV2" s="12" t="s">
        <v>165</v>
      </c>
      <c r="AW2" s="10" t="s">
        <v>166</v>
      </c>
      <c r="AX2" s="10" t="s">
        <v>167</v>
      </c>
      <c r="AY2" s="10" t="s">
        <v>168</v>
      </c>
      <c r="AZ2" s="10" t="s">
        <v>1110</v>
      </c>
      <c r="BA2" s="10" t="s">
        <v>169</v>
      </c>
      <c r="BB2" s="10" t="s">
        <v>965</v>
      </c>
      <c r="BC2" s="10" t="s">
        <v>962</v>
      </c>
      <c r="BD2" s="10" t="s">
        <v>959</v>
      </c>
      <c r="BE2" s="10" t="s">
        <v>369</v>
      </c>
      <c r="BF2" s="12" t="s">
        <v>963</v>
      </c>
    </row>
    <row r="3" spans="1:58" s="20" customFormat="1" ht="16" customHeight="1">
      <c r="A3" s="57" t="s">
        <v>0</v>
      </c>
      <c r="B3" s="57" t="s">
        <v>1</v>
      </c>
      <c r="C3" s="57" t="s">
        <v>25</v>
      </c>
      <c r="D3" s="57" t="s">
        <v>2</v>
      </c>
      <c r="E3" s="57" t="s">
        <v>3</v>
      </c>
      <c r="F3" s="57" t="s">
        <v>4</v>
      </c>
      <c r="G3" s="57" t="s">
        <v>192</v>
      </c>
      <c r="H3" s="57" t="s">
        <v>5</v>
      </c>
      <c r="I3" s="57" t="s">
        <v>6</v>
      </c>
      <c r="J3" s="58" t="s">
        <v>620</v>
      </c>
      <c r="K3" s="57" t="s">
        <v>940</v>
      </c>
      <c r="L3" s="57" t="s">
        <v>941</v>
      </c>
      <c r="M3" s="57" t="s">
        <v>613</v>
      </c>
      <c r="N3" s="57" t="s">
        <v>614</v>
      </c>
      <c r="O3" s="59" t="s">
        <v>1094</v>
      </c>
      <c r="P3" s="58" t="s">
        <v>1045</v>
      </c>
      <c r="Q3" s="58" t="s">
        <v>1046</v>
      </c>
      <c r="R3" s="60" t="s">
        <v>1047</v>
      </c>
      <c r="S3" s="60" t="s">
        <v>1048</v>
      </c>
      <c r="T3" s="58" t="s">
        <v>1038</v>
      </c>
      <c r="U3" s="58" t="s">
        <v>615</v>
      </c>
      <c r="V3" s="1" t="s">
        <v>333</v>
      </c>
      <c r="W3" s="1" t="s">
        <v>715</v>
      </c>
      <c r="X3" s="1" t="s">
        <v>716</v>
      </c>
      <c r="Y3" s="1" t="s">
        <v>717</v>
      </c>
      <c r="Z3" s="1" t="s">
        <v>718</v>
      </c>
      <c r="AA3" s="1" t="s">
        <v>1238</v>
      </c>
      <c r="AB3" s="61" t="s">
        <v>7</v>
      </c>
      <c r="AC3" s="61" t="s">
        <v>8</v>
      </c>
      <c r="AD3" s="61" t="s">
        <v>9</v>
      </c>
      <c r="AE3" s="61" t="s">
        <v>10</v>
      </c>
      <c r="AF3" s="61" t="s">
        <v>11</v>
      </c>
      <c r="AG3" s="62" t="s">
        <v>12</v>
      </c>
      <c r="AH3" s="62" t="s">
        <v>1244</v>
      </c>
      <c r="AI3" s="61" t="s">
        <v>13</v>
      </c>
      <c r="AJ3" s="61" t="s">
        <v>14</v>
      </c>
      <c r="AK3" s="61" t="s">
        <v>15</v>
      </c>
      <c r="AL3" s="61" t="s">
        <v>1243</v>
      </c>
      <c r="AM3" s="61" t="s">
        <v>1253</v>
      </c>
      <c r="AN3" s="61" t="s">
        <v>1261</v>
      </c>
      <c r="AO3" s="61" t="s">
        <v>1262</v>
      </c>
      <c r="AP3" s="61" t="s">
        <v>1255</v>
      </c>
      <c r="AQ3" s="61" t="s">
        <v>1256</v>
      </c>
      <c r="AR3" s="61" t="s">
        <v>16</v>
      </c>
      <c r="AS3" s="61" t="s">
        <v>17</v>
      </c>
      <c r="AT3" s="62" t="s">
        <v>24</v>
      </c>
      <c r="AU3" s="61" t="s">
        <v>18</v>
      </c>
      <c r="AV3" s="62" t="s">
        <v>19</v>
      </c>
      <c r="AW3" s="61" t="s">
        <v>20</v>
      </c>
      <c r="AX3" s="61" t="s">
        <v>21</v>
      </c>
      <c r="AY3" s="61" t="s">
        <v>22</v>
      </c>
      <c r="AZ3" s="61" t="s">
        <v>1108</v>
      </c>
      <c r="BA3" s="61" t="s">
        <v>23</v>
      </c>
      <c r="BB3" s="61" t="s">
        <v>966</v>
      </c>
      <c r="BC3" s="61" t="s">
        <v>470</v>
      </c>
      <c r="BD3" s="61" t="s">
        <v>367</v>
      </c>
      <c r="BE3" s="61" t="s">
        <v>368</v>
      </c>
      <c r="BF3" s="62" t="s">
        <v>406</v>
      </c>
    </row>
    <row r="4" spans="1:58" s="30" customFormat="1" ht="16" customHeight="1">
      <c r="A4" s="28">
        <v>1000</v>
      </c>
      <c r="B4" s="29" t="s">
        <v>26</v>
      </c>
      <c r="C4" s="29" t="s">
        <v>39</v>
      </c>
      <c r="D4" s="29" t="s">
        <v>27</v>
      </c>
      <c r="E4" s="30" t="s">
        <v>631</v>
      </c>
      <c r="F4" s="30" t="str">
        <f>IF(ISBLANK(Table2[[#This Row],[unique_id]]), "", Table2[[#This Row],[unique_id]])</f>
        <v>roof_temperature</v>
      </c>
      <c r="G4" s="29" t="s">
        <v>38</v>
      </c>
      <c r="H4" s="29" t="s">
        <v>87</v>
      </c>
      <c r="I4" s="29" t="s">
        <v>30</v>
      </c>
      <c r="J4" s="29" t="s">
        <v>87</v>
      </c>
      <c r="K4" s="29"/>
      <c r="L4" s="29"/>
      <c r="M4" s="29"/>
      <c r="N4" s="29"/>
      <c r="O4" s="31"/>
      <c r="P4" s="29"/>
      <c r="Q4" s="29"/>
      <c r="R4" s="29"/>
      <c r="S4" s="29"/>
      <c r="T4" s="29"/>
      <c r="U4" s="29"/>
      <c r="V4" s="31"/>
      <c r="W4" s="31"/>
      <c r="X4" s="31"/>
      <c r="Y4" s="31"/>
      <c r="Z4" s="31"/>
      <c r="AA4" s="31"/>
      <c r="AB4" s="29"/>
      <c r="AC4" s="29" t="s">
        <v>88</v>
      </c>
      <c r="AD4" s="29" t="s">
        <v>89</v>
      </c>
      <c r="AE4" s="29" t="s">
        <v>347</v>
      </c>
      <c r="AF4" s="29"/>
      <c r="AG4" s="31"/>
      <c r="AH4" s="31"/>
      <c r="AI4" s="29"/>
      <c r="AJ4" s="29" t="str">
        <f>IF(ISBLANK(AI4),  "", _xlfn.CONCAT("haas/entity/sensor/", LOWER(C4), "/", E4, "/config"))</f>
        <v/>
      </c>
      <c r="AK4" s="29" t="str">
        <f>IF(ISBLANK(AI4),  "", _xlfn.CONCAT(LOWER(C4), "/", E4))</f>
        <v/>
      </c>
      <c r="AL4" s="29"/>
      <c r="AM4" s="29"/>
      <c r="AN4" s="29"/>
      <c r="AO4" s="29"/>
      <c r="AP4" s="29"/>
      <c r="AQ4" s="29"/>
      <c r="AR4" s="29"/>
      <c r="AS4" s="29"/>
      <c r="AT4" s="14"/>
      <c r="AU4" s="29" t="s">
        <v>421</v>
      </c>
      <c r="AV4" s="63">
        <v>3.15</v>
      </c>
      <c r="AW4" s="29" t="s">
        <v>397</v>
      </c>
      <c r="AX4" s="29" t="s">
        <v>36</v>
      </c>
      <c r="AY4" s="29" t="s">
        <v>37</v>
      </c>
      <c r="AZ4" s="29"/>
      <c r="BA4" s="29" t="s">
        <v>38</v>
      </c>
      <c r="BB4" s="29"/>
      <c r="BC4" s="29"/>
      <c r="BD4" s="29"/>
      <c r="BE4" s="29"/>
      <c r="BF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58" s="29" customFormat="1" ht="16" customHeight="1">
      <c r="A5" s="29">
        <v>1001</v>
      </c>
      <c r="B5" s="29" t="s">
        <v>26</v>
      </c>
      <c r="C5" s="29" t="s">
        <v>39</v>
      </c>
      <c r="D5" s="29" t="s">
        <v>27</v>
      </c>
      <c r="E5" s="29" t="s">
        <v>336</v>
      </c>
      <c r="F5" s="30" t="str">
        <f>IF(ISBLANK(Table2[[#This Row],[unique_id]]), "", Table2[[#This Row],[unique_id]])</f>
        <v>compensation_sensor_roof_temperature</v>
      </c>
      <c r="G5" s="29" t="s">
        <v>38</v>
      </c>
      <c r="H5" s="29" t="s">
        <v>87</v>
      </c>
      <c r="I5" s="29" t="s">
        <v>30</v>
      </c>
      <c r="M5" s="29" t="s">
        <v>90</v>
      </c>
      <c r="O5" s="31"/>
      <c r="U5" s="29" t="s">
        <v>576</v>
      </c>
      <c r="V5" s="31" t="s">
        <v>346</v>
      </c>
      <c r="W5" s="31"/>
      <c r="X5" s="31"/>
      <c r="Y5" s="31"/>
      <c r="Z5" s="31"/>
      <c r="AA5" s="31"/>
      <c r="AB5" s="29" t="s">
        <v>31</v>
      </c>
      <c r="AC5" s="29" t="s">
        <v>88</v>
      </c>
      <c r="AD5" s="29" t="s">
        <v>89</v>
      </c>
      <c r="AE5" s="29" t="s">
        <v>347</v>
      </c>
      <c r="AF5" s="29">
        <v>300</v>
      </c>
      <c r="AG5" s="31" t="s">
        <v>34</v>
      </c>
      <c r="AH5" s="31"/>
      <c r="AI5" s="29" t="s">
        <v>91</v>
      </c>
      <c r="AJ5" s="29" t="str">
        <f>IF(ISBLANK(AI5),  "", _xlfn.CONCAT("haas/entity/sensor/", LOWER(C5), "/", E5, "/config"))</f>
        <v>haas/entity/sensor/weewx/compensation_sensor_roof_temperature/config</v>
      </c>
      <c r="AK5" s="29" t="str">
        <f>IF(ISBLANK(AI5),  "", _xlfn.CONCAT(LOWER(C5), "/", E5))</f>
        <v>weewx/compensation_sensor_roof_temperature</v>
      </c>
      <c r="AR5" s="29" t="s">
        <v>311</v>
      </c>
      <c r="AS5" s="29">
        <v>1</v>
      </c>
      <c r="AT5" s="14"/>
      <c r="AU5" s="29" t="s">
        <v>421</v>
      </c>
      <c r="AV5" s="63">
        <v>3.15</v>
      </c>
      <c r="AW5" s="29" t="s">
        <v>397</v>
      </c>
      <c r="AX5" s="29" t="s">
        <v>36</v>
      </c>
      <c r="AY5" s="29" t="s">
        <v>37</v>
      </c>
      <c r="BA5" s="29" t="s">
        <v>38</v>
      </c>
      <c r="BF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" spans="1:58" s="29" customFormat="1" ht="16" customHeight="1">
      <c r="A6" s="28">
        <v>1002</v>
      </c>
      <c r="B6" s="29" t="s">
        <v>26</v>
      </c>
      <c r="C6" s="29" t="s">
        <v>128</v>
      </c>
      <c r="D6" s="29" t="s">
        <v>27</v>
      </c>
      <c r="E6" s="29" t="s">
        <v>829</v>
      </c>
      <c r="F6" s="30" t="str">
        <f>IF(ISBLANK(Table2[[#This Row],[unique_id]]), "", Table2[[#This Row],[unique_id]])</f>
        <v>ada_temperature</v>
      </c>
      <c r="G6" s="29" t="s">
        <v>130</v>
      </c>
      <c r="H6" s="29" t="s">
        <v>87</v>
      </c>
      <c r="I6" s="29" t="s">
        <v>30</v>
      </c>
      <c r="J6" s="29" t="s">
        <v>1022</v>
      </c>
      <c r="O6" s="31"/>
      <c r="V6" s="31"/>
      <c r="W6" s="31"/>
      <c r="X6" s="31"/>
      <c r="Y6" s="31"/>
      <c r="Z6" s="31"/>
      <c r="AA6" s="31"/>
      <c r="AE6" s="29" t="s">
        <v>347</v>
      </c>
      <c r="AG6" s="31"/>
      <c r="AH6" s="31"/>
      <c r="AJ6" s="29" t="str">
        <f>IF(ISBLANK(AI6),  "", _xlfn.CONCAT("haas/entity/sensor/", LOWER(C6), "/", E6, "/config"))</f>
        <v/>
      </c>
      <c r="AK6" s="29" t="str">
        <f>IF(ISBLANK(AI6),  "", _xlfn.CONCAT(LOWER(C6), "/", E6))</f>
        <v/>
      </c>
      <c r="AT6" s="15"/>
      <c r="AU6" s="29" t="s">
        <v>1355</v>
      </c>
      <c r="AV6" s="63" t="s">
        <v>551</v>
      </c>
      <c r="AW6" s="29" t="s">
        <v>553</v>
      </c>
      <c r="AX6" s="29" t="s">
        <v>549</v>
      </c>
      <c r="AY6" s="29" t="s">
        <v>128</v>
      </c>
      <c r="BA6" s="29" t="s">
        <v>130</v>
      </c>
      <c r="BF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" spans="1:58" s="29" customFormat="1" ht="16" customHeight="1">
      <c r="A7" s="29">
        <v>1003</v>
      </c>
      <c r="B7" s="29" t="s">
        <v>26</v>
      </c>
      <c r="C7" s="29" t="s">
        <v>128</v>
      </c>
      <c r="D7" s="29" t="s">
        <v>27</v>
      </c>
      <c r="E7" s="29" t="s">
        <v>830</v>
      </c>
      <c r="F7" s="30" t="str">
        <f>IF(ISBLANK(Table2[[#This Row],[unique_id]]), "", Table2[[#This Row],[unique_id]])</f>
        <v>compensation_sensor_ada_temperature</v>
      </c>
      <c r="G7" s="29" t="s">
        <v>130</v>
      </c>
      <c r="H7" s="29" t="s">
        <v>87</v>
      </c>
      <c r="I7" s="29" t="s">
        <v>30</v>
      </c>
      <c r="M7" s="29" t="s">
        <v>90</v>
      </c>
      <c r="O7" s="31"/>
      <c r="U7" s="29" t="s">
        <v>576</v>
      </c>
      <c r="V7" s="31" t="s">
        <v>346</v>
      </c>
      <c r="W7" s="31"/>
      <c r="X7" s="31"/>
      <c r="Y7" s="31"/>
      <c r="Z7" s="31"/>
      <c r="AA7" s="31"/>
      <c r="AE7" s="29" t="s">
        <v>347</v>
      </c>
      <c r="AG7" s="31"/>
      <c r="AH7" s="31"/>
      <c r="AJ7" s="29" t="str">
        <f>IF(ISBLANK(AI7),  "", _xlfn.CONCAT("haas/entity/sensor/", LOWER(C7), "/", E7, "/config"))</f>
        <v/>
      </c>
      <c r="AK7" s="29" t="str">
        <f>IF(ISBLANK(AI7),  "", _xlfn.CONCAT(LOWER(C7), "/", E7))</f>
        <v/>
      </c>
      <c r="AT7" s="15"/>
      <c r="AU7" s="29" t="s">
        <v>1355</v>
      </c>
      <c r="AV7" s="63" t="s">
        <v>551</v>
      </c>
      <c r="AW7" s="29" t="s">
        <v>553</v>
      </c>
      <c r="AX7" s="29" t="s">
        <v>549</v>
      </c>
      <c r="AY7" s="29" t="s">
        <v>128</v>
      </c>
      <c r="BA7" s="29" t="s">
        <v>130</v>
      </c>
      <c r="BC7" s="29" t="s">
        <v>478</v>
      </c>
      <c r="BD7" s="32" t="s">
        <v>559</v>
      </c>
      <c r="BF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8" spans="1:58" s="29" customFormat="1" ht="16" customHeight="1">
      <c r="A8" s="28">
        <v>1004</v>
      </c>
      <c r="B8" s="29" t="s">
        <v>26</v>
      </c>
      <c r="C8" s="29" t="s">
        <v>128</v>
      </c>
      <c r="D8" s="29" t="s">
        <v>27</v>
      </c>
      <c r="E8" s="29" t="s">
        <v>831</v>
      </c>
      <c r="F8" s="30" t="str">
        <f>IF(ISBLANK(Table2[[#This Row],[unique_id]]), "", Table2[[#This Row],[unique_id]])</f>
        <v>edwin_temperature</v>
      </c>
      <c r="G8" s="29" t="s">
        <v>127</v>
      </c>
      <c r="H8" s="29" t="s">
        <v>87</v>
      </c>
      <c r="I8" s="29" t="s">
        <v>30</v>
      </c>
      <c r="J8" s="29" t="s">
        <v>1022</v>
      </c>
      <c r="O8" s="31"/>
      <c r="V8" s="31"/>
      <c r="W8" s="31"/>
      <c r="X8" s="31"/>
      <c r="Y8" s="31"/>
      <c r="Z8" s="31"/>
      <c r="AA8" s="31"/>
      <c r="AE8" s="29" t="s">
        <v>347</v>
      </c>
      <c r="AG8" s="31"/>
      <c r="AH8" s="31"/>
      <c r="AJ8" s="29" t="str">
        <f>IF(ISBLANK(AI8),  "", _xlfn.CONCAT("haas/entity/sensor/", LOWER(C8), "/", E8, "/config"))</f>
        <v/>
      </c>
      <c r="AK8" s="29" t="str">
        <f>IF(ISBLANK(AI8),  "", _xlfn.CONCAT(LOWER(C8), "/", E8))</f>
        <v/>
      </c>
      <c r="AT8" s="15"/>
      <c r="AU8" s="29" t="s">
        <v>1356</v>
      </c>
      <c r="AV8" s="63" t="s">
        <v>551</v>
      </c>
      <c r="AW8" s="29" t="s">
        <v>553</v>
      </c>
      <c r="AX8" s="29" t="s">
        <v>549</v>
      </c>
      <c r="AY8" s="29" t="s">
        <v>128</v>
      </c>
      <c r="BA8" s="29" t="s">
        <v>127</v>
      </c>
      <c r="BF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" spans="1:58" s="29" customFormat="1" ht="16" customHeight="1">
      <c r="A9" s="29">
        <v>1005</v>
      </c>
      <c r="B9" s="29" t="s">
        <v>26</v>
      </c>
      <c r="C9" s="29" t="s">
        <v>128</v>
      </c>
      <c r="D9" s="29" t="s">
        <v>27</v>
      </c>
      <c r="E9" s="29" t="s">
        <v>832</v>
      </c>
      <c r="F9" s="30" t="str">
        <f>IF(ISBLANK(Table2[[#This Row],[unique_id]]), "", Table2[[#This Row],[unique_id]])</f>
        <v>compensation_sensor_edwin_temperature</v>
      </c>
      <c r="G9" s="29" t="s">
        <v>127</v>
      </c>
      <c r="H9" s="29" t="s">
        <v>87</v>
      </c>
      <c r="I9" s="29" t="s">
        <v>30</v>
      </c>
      <c r="M9" s="29" t="s">
        <v>90</v>
      </c>
      <c r="O9" s="31"/>
      <c r="U9" s="29" t="s">
        <v>576</v>
      </c>
      <c r="V9" s="31" t="s">
        <v>346</v>
      </c>
      <c r="W9" s="31"/>
      <c r="X9" s="31"/>
      <c r="Y9" s="31"/>
      <c r="Z9" s="31"/>
      <c r="AA9" s="31"/>
      <c r="AE9" s="29" t="s">
        <v>347</v>
      </c>
      <c r="AG9" s="31"/>
      <c r="AH9" s="31"/>
      <c r="AJ9" s="29" t="str">
        <f>IF(ISBLANK(AI9),  "", _xlfn.CONCAT("haas/entity/sensor/", LOWER(C9), "/", E9, "/config"))</f>
        <v/>
      </c>
      <c r="AK9" s="29" t="str">
        <f>IF(ISBLANK(AI9),  "", _xlfn.CONCAT(LOWER(C9), "/", E9))</f>
        <v/>
      </c>
      <c r="AT9" s="15"/>
      <c r="AU9" s="29" t="s">
        <v>1356</v>
      </c>
      <c r="AV9" s="63" t="s">
        <v>551</v>
      </c>
      <c r="AW9" s="29" t="s">
        <v>553</v>
      </c>
      <c r="AX9" s="29" t="s">
        <v>549</v>
      </c>
      <c r="AY9" s="29" t="s">
        <v>128</v>
      </c>
      <c r="BA9" s="29" t="s">
        <v>127</v>
      </c>
      <c r="BC9" s="29" t="s">
        <v>478</v>
      </c>
      <c r="BD9" s="29" t="s">
        <v>558</v>
      </c>
      <c r="BF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10" spans="1:58" s="29" customFormat="1" ht="16" customHeight="1">
      <c r="A10" s="28">
        <v>1006</v>
      </c>
      <c r="B10" s="29" t="s">
        <v>26</v>
      </c>
      <c r="C10" s="29" t="s">
        <v>128</v>
      </c>
      <c r="D10" s="29" t="s">
        <v>27</v>
      </c>
      <c r="E10" s="29" t="s">
        <v>833</v>
      </c>
      <c r="F10" s="30" t="str">
        <f>IF(ISBLANK(Table2[[#This Row],[unique_id]]), "", Table2[[#This Row],[unique_id]])</f>
        <v>bertram_2_office_lounge_temperature</v>
      </c>
      <c r="G10" s="29" t="s">
        <v>203</v>
      </c>
      <c r="H10" s="29" t="s">
        <v>87</v>
      </c>
      <c r="I10" s="29" t="s">
        <v>30</v>
      </c>
      <c r="J10" s="29" t="s">
        <v>87</v>
      </c>
      <c r="O10" s="31"/>
      <c r="V10" s="31"/>
      <c r="W10" s="31"/>
      <c r="X10" s="31"/>
      <c r="Y10" s="31"/>
      <c r="Z10" s="31"/>
      <c r="AA10" s="31"/>
      <c r="AE10" s="29" t="s">
        <v>347</v>
      </c>
      <c r="AG10" s="31"/>
      <c r="AH10" s="31"/>
      <c r="AJ10" s="29" t="str">
        <f>IF(ISBLANK(AI10),  "", _xlfn.CONCAT("haas/entity/sensor/", LOWER(C10), "/", E10, "/config"))</f>
        <v/>
      </c>
      <c r="AK10" s="29" t="str">
        <f>IF(ISBLANK(AI10),  "", _xlfn.CONCAT(LOWER(C10), "/", E10))</f>
        <v/>
      </c>
      <c r="AT10" s="15"/>
      <c r="AU10" s="29" t="s">
        <v>627</v>
      </c>
      <c r="AV10" s="63" t="s">
        <v>552</v>
      </c>
      <c r="AW10" s="29" t="s">
        <v>553</v>
      </c>
      <c r="AX10" s="29" t="s">
        <v>550</v>
      </c>
      <c r="AY10" s="29" t="s">
        <v>128</v>
      </c>
      <c r="BA10" s="29" t="s">
        <v>203</v>
      </c>
      <c r="BF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58" s="29" customFormat="1" ht="16" customHeight="1">
      <c r="A11" s="29">
        <v>1007</v>
      </c>
      <c r="B11" s="29" t="s">
        <v>26</v>
      </c>
      <c r="C11" s="29" t="s">
        <v>128</v>
      </c>
      <c r="D11" s="29" t="s">
        <v>27</v>
      </c>
      <c r="E11" s="29" t="s">
        <v>834</v>
      </c>
      <c r="F11" s="30" t="str">
        <f>IF(ISBLANK(Table2[[#This Row],[unique_id]]), "", Table2[[#This Row],[unique_id]])</f>
        <v>compensation_sensor_bertram_2_office_lounge_temperature</v>
      </c>
      <c r="G11" s="29" t="s">
        <v>203</v>
      </c>
      <c r="H11" s="29" t="s">
        <v>87</v>
      </c>
      <c r="I11" s="29" t="s">
        <v>30</v>
      </c>
      <c r="M11" s="29" t="s">
        <v>90</v>
      </c>
      <c r="O11" s="31"/>
      <c r="U11" s="29" t="s">
        <v>576</v>
      </c>
      <c r="V11" s="31" t="s">
        <v>346</v>
      </c>
      <c r="W11" s="31"/>
      <c r="X11" s="31"/>
      <c r="Y11" s="31"/>
      <c r="Z11" s="31"/>
      <c r="AA11" s="31"/>
      <c r="AE11" s="29" t="s">
        <v>347</v>
      </c>
      <c r="AG11" s="31"/>
      <c r="AH11" s="31"/>
      <c r="AJ11" s="29" t="str">
        <f>IF(ISBLANK(AI11),  "", _xlfn.CONCAT("haas/entity/sensor/", LOWER(C11), "/", E11, "/config"))</f>
        <v/>
      </c>
      <c r="AK11" s="29" t="str">
        <f>IF(ISBLANK(AI11),  "", _xlfn.CONCAT(LOWER(C11), "/", E11))</f>
        <v/>
      </c>
      <c r="AT11" s="15"/>
      <c r="AU11" s="29" t="s">
        <v>627</v>
      </c>
      <c r="AV11" s="63" t="s">
        <v>552</v>
      </c>
      <c r="AW11" s="29" t="s">
        <v>553</v>
      </c>
      <c r="AX11" s="29" t="s">
        <v>550</v>
      </c>
      <c r="AY11" s="29" t="s">
        <v>128</v>
      </c>
      <c r="BA11" s="29" t="s">
        <v>203</v>
      </c>
      <c r="BF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" spans="1:58" s="29" customFormat="1" ht="16" customHeight="1">
      <c r="A12" s="28">
        <v>1008</v>
      </c>
      <c r="B12" s="29" t="s">
        <v>26</v>
      </c>
      <c r="C12" s="29" t="s">
        <v>128</v>
      </c>
      <c r="D12" s="29" t="s">
        <v>27</v>
      </c>
      <c r="E12" s="29" t="s">
        <v>835</v>
      </c>
      <c r="F12" s="30" t="str">
        <f>IF(ISBLANK(Table2[[#This Row],[unique_id]]), "", Table2[[#This Row],[unique_id]])</f>
        <v>parents_temperature</v>
      </c>
      <c r="G12" s="29" t="s">
        <v>201</v>
      </c>
      <c r="H12" s="29" t="s">
        <v>87</v>
      </c>
      <c r="I12" s="29" t="s">
        <v>30</v>
      </c>
      <c r="J12" s="29" t="s">
        <v>87</v>
      </c>
      <c r="O12" s="31"/>
      <c r="V12" s="31"/>
      <c r="W12" s="31"/>
      <c r="X12" s="31"/>
      <c r="Y12" s="31"/>
      <c r="Z12" s="31"/>
      <c r="AA12" s="31"/>
      <c r="AE12" s="29" t="s">
        <v>347</v>
      </c>
      <c r="AG12" s="31"/>
      <c r="AH12" s="31"/>
      <c r="AJ12" s="29" t="str">
        <f>IF(ISBLANK(AI12),  "", _xlfn.CONCAT("haas/entity/sensor/", LOWER(C12), "/", E12, "/config"))</f>
        <v/>
      </c>
      <c r="AK12" s="29" t="str">
        <f>IF(ISBLANK(AI12),  "", _xlfn.CONCAT(LOWER(C12), "/", E12))</f>
        <v/>
      </c>
      <c r="AT12" s="15"/>
      <c r="AU12" s="29" t="s">
        <v>1357</v>
      </c>
      <c r="AV12" s="63" t="s">
        <v>551</v>
      </c>
      <c r="AW12" s="29" t="s">
        <v>553</v>
      </c>
      <c r="AX12" s="29" t="s">
        <v>549</v>
      </c>
      <c r="AY12" s="29" t="s">
        <v>128</v>
      </c>
      <c r="BA12" s="29" t="s">
        <v>201</v>
      </c>
      <c r="BF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" spans="1:58" s="29" customFormat="1" ht="16" customHeight="1">
      <c r="A13" s="29">
        <v>1009</v>
      </c>
      <c r="B13" s="29" t="s">
        <v>26</v>
      </c>
      <c r="C13" s="29" t="s">
        <v>128</v>
      </c>
      <c r="D13" s="29" t="s">
        <v>27</v>
      </c>
      <c r="E13" s="29" t="s">
        <v>836</v>
      </c>
      <c r="F13" s="30" t="str">
        <f>IF(ISBLANK(Table2[[#This Row],[unique_id]]), "", Table2[[#This Row],[unique_id]])</f>
        <v>compensation_sensor_parents_temperature</v>
      </c>
      <c r="G13" s="29" t="s">
        <v>201</v>
      </c>
      <c r="H13" s="29" t="s">
        <v>87</v>
      </c>
      <c r="I13" s="29" t="s">
        <v>30</v>
      </c>
      <c r="M13" s="29" t="s">
        <v>136</v>
      </c>
      <c r="O13" s="31"/>
      <c r="U13" s="29" t="s">
        <v>576</v>
      </c>
      <c r="V13" s="31" t="s">
        <v>346</v>
      </c>
      <c r="W13" s="31"/>
      <c r="X13" s="31"/>
      <c r="Y13" s="31"/>
      <c r="Z13" s="31"/>
      <c r="AA13" s="31"/>
      <c r="AE13" s="29" t="s">
        <v>347</v>
      </c>
      <c r="AG13" s="31"/>
      <c r="AH13" s="31"/>
      <c r="AJ13" s="29" t="str">
        <f>IF(ISBLANK(AI13),  "", _xlfn.CONCAT("haas/entity/sensor/", LOWER(C13), "/", E13, "/config"))</f>
        <v/>
      </c>
      <c r="AK13" s="29" t="str">
        <f>IF(ISBLANK(AI13),  "", _xlfn.CONCAT(LOWER(C13), "/", E13))</f>
        <v/>
      </c>
      <c r="AT13" s="15"/>
      <c r="AU13" s="29" t="s">
        <v>1357</v>
      </c>
      <c r="AV13" s="63" t="s">
        <v>551</v>
      </c>
      <c r="AW13" s="29" t="s">
        <v>553</v>
      </c>
      <c r="AX13" s="29" t="s">
        <v>549</v>
      </c>
      <c r="AY13" s="29" t="s">
        <v>128</v>
      </c>
      <c r="BA13" s="29" t="s">
        <v>201</v>
      </c>
      <c r="BC13" s="29" t="s">
        <v>478</v>
      </c>
      <c r="BD13" s="29" t="s">
        <v>554</v>
      </c>
      <c r="BF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4" spans="1:58" s="29" customFormat="1" ht="16" customHeight="1">
      <c r="A14" s="28">
        <v>1010</v>
      </c>
      <c r="B14" s="29" t="s">
        <v>26</v>
      </c>
      <c r="C14" s="29" t="s">
        <v>128</v>
      </c>
      <c r="D14" s="29" t="s">
        <v>27</v>
      </c>
      <c r="E14" s="29" t="s">
        <v>788</v>
      </c>
      <c r="F14" s="30" t="str">
        <f>IF(ISBLANK(Table2[[#This Row],[unique_id]]), "", Table2[[#This Row],[unique_id]])</f>
        <v>bertram_2_office_temperature</v>
      </c>
      <c r="G14" s="29" t="s">
        <v>222</v>
      </c>
      <c r="H14" s="29" t="s">
        <v>87</v>
      </c>
      <c r="I14" s="29" t="s">
        <v>30</v>
      </c>
      <c r="J14" s="29" t="s">
        <v>87</v>
      </c>
      <c r="O14" s="31"/>
      <c r="V14" s="31"/>
      <c r="W14" s="31"/>
      <c r="X14" s="31"/>
      <c r="Y14" s="31"/>
      <c r="Z14" s="31"/>
      <c r="AA14" s="31"/>
      <c r="AE14" s="29" t="s">
        <v>347</v>
      </c>
      <c r="AG14" s="31"/>
      <c r="AH14" s="31"/>
      <c r="AJ14" s="29" t="str">
        <f>IF(ISBLANK(AI14),  "", _xlfn.CONCAT("haas/entity/sensor/", LOWER(C14), "/", E14, "/config"))</f>
        <v/>
      </c>
      <c r="AK14" s="29" t="str">
        <f>IF(ISBLANK(AI14),  "", _xlfn.CONCAT(LOWER(C14), "/", E14))</f>
        <v/>
      </c>
      <c r="AT14" s="15"/>
      <c r="AU14" s="29" t="s">
        <v>1358</v>
      </c>
      <c r="AV14" s="63" t="s">
        <v>552</v>
      </c>
      <c r="AW14" s="29" t="s">
        <v>553</v>
      </c>
      <c r="AX14" s="29" t="s">
        <v>550</v>
      </c>
      <c r="AY14" s="29" t="s">
        <v>128</v>
      </c>
      <c r="BA14" s="29" t="s">
        <v>222</v>
      </c>
      <c r="BF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" spans="1:58" s="29" customFormat="1" ht="16" customHeight="1">
      <c r="A15" s="29">
        <v>1011</v>
      </c>
      <c r="B15" s="29" t="s">
        <v>26</v>
      </c>
      <c r="C15" s="29" t="s">
        <v>128</v>
      </c>
      <c r="D15" s="29" t="s">
        <v>27</v>
      </c>
      <c r="E15" s="29" t="s">
        <v>789</v>
      </c>
      <c r="F15" s="30" t="str">
        <f>IF(ISBLANK(Table2[[#This Row],[unique_id]]), "", Table2[[#This Row],[unique_id]])</f>
        <v>compensation_sensor_bertram_2_office_temperature</v>
      </c>
      <c r="G15" s="29" t="s">
        <v>222</v>
      </c>
      <c r="H15" s="29" t="s">
        <v>87</v>
      </c>
      <c r="I15" s="29" t="s">
        <v>30</v>
      </c>
      <c r="M15" s="29" t="s">
        <v>136</v>
      </c>
      <c r="O15" s="31"/>
      <c r="U15" s="29" t="s">
        <v>576</v>
      </c>
      <c r="V15" s="31" t="s">
        <v>346</v>
      </c>
      <c r="W15" s="31"/>
      <c r="X15" s="31"/>
      <c r="Y15" s="31"/>
      <c r="Z15" s="31"/>
      <c r="AA15" s="31"/>
      <c r="AE15" s="29" t="s">
        <v>347</v>
      </c>
      <c r="AG15" s="31"/>
      <c r="AH15" s="31"/>
      <c r="AJ15" s="29" t="str">
        <f>IF(ISBLANK(AI15),  "", _xlfn.CONCAT("haas/entity/sensor/", LOWER(C15), "/", E15, "/config"))</f>
        <v/>
      </c>
      <c r="AK15" s="29" t="str">
        <f>IF(ISBLANK(AI15),  "", _xlfn.CONCAT(LOWER(C15), "/", E15))</f>
        <v/>
      </c>
      <c r="AT15" s="15"/>
      <c r="AU15" s="29" t="s">
        <v>1358</v>
      </c>
      <c r="AV15" s="63" t="s">
        <v>552</v>
      </c>
      <c r="AW15" s="29" t="s">
        <v>553</v>
      </c>
      <c r="AX15" s="29" t="s">
        <v>550</v>
      </c>
      <c r="AY15" s="29" t="s">
        <v>128</v>
      </c>
      <c r="BA15" s="29" t="s">
        <v>222</v>
      </c>
      <c r="BC15" s="29" t="s">
        <v>478</v>
      </c>
      <c r="BD15" s="29" t="s">
        <v>555</v>
      </c>
      <c r="BF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6" spans="1:58" s="29" customFormat="1" ht="16" customHeight="1">
      <c r="A16" s="28">
        <v>1012</v>
      </c>
      <c r="B16" s="29" t="s">
        <v>26</v>
      </c>
      <c r="C16" s="29" t="s">
        <v>128</v>
      </c>
      <c r="D16" s="29" t="s">
        <v>27</v>
      </c>
      <c r="E16" s="29" t="s">
        <v>790</v>
      </c>
      <c r="F16" s="30" t="str">
        <f>IF(ISBLANK(Table2[[#This Row],[unique_id]]), "", Table2[[#This Row],[unique_id]])</f>
        <v>bertram_2_kitchen_temperature</v>
      </c>
      <c r="G16" s="29" t="s">
        <v>215</v>
      </c>
      <c r="H16" s="29" t="s">
        <v>87</v>
      </c>
      <c r="I16" s="29" t="s">
        <v>30</v>
      </c>
      <c r="J16" s="29" t="s">
        <v>87</v>
      </c>
      <c r="O16" s="31"/>
      <c r="V16" s="31"/>
      <c r="W16" s="31"/>
      <c r="X16" s="31"/>
      <c r="Y16" s="31"/>
      <c r="Z16" s="31"/>
      <c r="AA16" s="31"/>
      <c r="AE16" s="29" t="s">
        <v>347</v>
      </c>
      <c r="AG16" s="31"/>
      <c r="AH16" s="31"/>
      <c r="AJ16" s="29" t="str">
        <f>IF(ISBLANK(AI16),  "", _xlfn.CONCAT("haas/entity/sensor/", LOWER(C16), "/", E16, "/config"))</f>
        <v/>
      </c>
      <c r="AK16" s="29" t="str">
        <f>IF(ISBLANK(AI16),  "", _xlfn.CONCAT(LOWER(C16), "/", E16))</f>
        <v/>
      </c>
      <c r="AT16" s="15"/>
      <c r="AU16" s="29" t="s">
        <v>1359</v>
      </c>
      <c r="AV16" s="63" t="s">
        <v>552</v>
      </c>
      <c r="AW16" s="29" t="s">
        <v>553</v>
      </c>
      <c r="AX16" s="29" t="s">
        <v>550</v>
      </c>
      <c r="AY16" s="29" t="s">
        <v>128</v>
      </c>
      <c r="BA16" s="29" t="s">
        <v>215</v>
      </c>
      <c r="BF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" spans="1:58" s="29" customFormat="1" ht="16" customHeight="1">
      <c r="A17" s="29">
        <v>1013</v>
      </c>
      <c r="B17" s="29" t="s">
        <v>26</v>
      </c>
      <c r="C17" s="29" t="s">
        <v>128</v>
      </c>
      <c r="D17" s="29" t="s">
        <v>27</v>
      </c>
      <c r="E17" s="27" t="s">
        <v>791</v>
      </c>
      <c r="F17" s="30" t="str">
        <f>IF(ISBLANK(Table2[[#This Row],[unique_id]]), "", Table2[[#This Row],[unique_id]])</f>
        <v>compensation_sensor_bertram_2_kitchen_temperature</v>
      </c>
      <c r="G17" s="29" t="s">
        <v>215</v>
      </c>
      <c r="H17" s="29" t="s">
        <v>87</v>
      </c>
      <c r="I17" s="29" t="s">
        <v>30</v>
      </c>
      <c r="M17" s="29" t="s">
        <v>136</v>
      </c>
      <c r="O17" s="31"/>
      <c r="U17" s="29" t="s">
        <v>576</v>
      </c>
      <c r="V17" s="31" t="s">
        <v>346</v>
      </c>
      <c r="W17" s="31"/>
      <c r="X17" s="31"/>
      <c r="Y17" s="31"/>
      <c r="Z17" s="31"/>
      <c r="AA17" s="31"/>
      <c r="AE17" s="29" t="s">
        <v>347</v>
      </c>
      <c r="AG17" s="31"/>
      <c r="AH17" s="31"/>
      <c r="AJ17" s="29" t="str">
        <f>IF(ISBLANK(AI17),  "", _xlfn.CONCAT("haas/entity/sensor/", LOWER(C17), "/", E17, "/config"))</f>
        <v/>
      </c>
      <c r="AK17" s="29" t="str">
        <f>IF(ISBLANK(AI17),  "", _xlfn.CONCAT(LOWER(C17), "/", E17))</f>
        <v/>
      </c>
      <c r="AT17" s="15"/>
      <c r="AU17" s="29" t="s">
        <v>1359</v>
      </c>
      <c r="AV17" s="63" t="s">
        <v>552</v>
      </c>
      <c r="AW17" s="29" t="s">
        <v>553</v>
      </c>
      <c r="AX17" s="29" t="s">
        <v>550</v>
      </c>
      <c r="AY17" s="29" t="s">
        <v>128</v>
      </c>
      <c r="BA17" s="29" t="s">
        <v>215</v>
      </c>
      <c r="BC17" s="29" t="s">
        <v>478</v>
      </c>
      <c r="BD17" s="29" t="s">
        <v>557</v>
      </c>
      <c r="BF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8" spans="1:58" s="29" customFormat="1" ht="16" customHeight="1">
      <c r="A18" s="28">
        <v>1014</v>
      </c>
      <c r="B18" s="29" t="s">
        <v>26</v>
      </c>
      <c r="C18" s="29" t="s">
        <v>128</v>
      </c>
      <c r="D18" s="29" t="s">
        <v>27</v>
      </c>
      <c r="E18" s="27" t="s">
        <v>792</v>
      </c>
      <c r="F18" s="30" t="str">
        <f>IF(ISBLANK(Table2[[#This Row],[unique_id]]), "", Table2[[#This Row],[unique_id]])</f>
        <v>bertram_2_office_pantry_temperature</v>
      </c>
      <c r="G18" s="29" t="s">
        <v>221</v>
      </c>
      <c r="H18" s="29" t="s">
        <v>87</v>
      </c>
      <c r="I18" s="29" t="s">
        <v>30</v>
      </c>
      <c r="J18" s="29" t="s">
        <v>87</v>
      </c>
      <c r="O18" s="31"/>
      <c r="V18" s="31"/>
      <c r="W18" s="31"/>
      <c r="X18" s="31"/>
      <c r="Y18" s="31"/>
      <c r="Z18" s="31"/>
      <c r="AA18" s="31"/>
      <c r="AE18" s="29" t="s">
        <v>347</v>
      </c>
      <c r="AG18" s="31"/>
      <c r="AH18" s="31"/>
      <c r="AJ18" s="29" t="str">
        <f>IF(ISBLANK(AI18),  "", _xlfn.CONCAT("haas/entity/sensor/", LOWER(C18), "/", E18, "/config"))</f>
        <v/>
      </c>
      <c r="AK18" s="29" t="str">
        <f>IF(ISBLANK(AI18),  "", _xlfn.CONCAT(LOWER(C18), "/", E18))</f>
        <v/>
      </c>
      <c r="AT18" s="15"/>
      <c r="AU18" s="29" t="s">
        <v>628</v>
      </c>
      <c r="AV18" s="63" t="s">
        <v>552</v>
      </c>
      <c r="AW18" s="29" t="s">
        <v>553</v>
      </c>
      <c r="AX18" s="29" t="s">
        <v>550</v>
      </c>
      <c r="AY18" s="29" t="s">
        <v>128</v>
      </c>
      <c r="BA18" s="29" t="s">
        <v>221</v>
      </c>
      <c r="BF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58" s="29" customFormat="1" ht="16" customHeight="1">
      <c r="A19" s="29">
        <v>1015</v>
      </c>
      <c r="B19" s="29" t="s">
        <v>26</v>
      </c>
      <c r="C19" s="29" t="s">
        <v>128</v>
      </c>
      <c r="D19" s="29" t="s">
        <v>27</v>
      </c>
      <c r="E19" s="27" t="s">
        <v>793</v>
      </c>
      <c r="F19" s="30" t="str">
        <f>IF(ISBLANK(Table2[[#This Row],[unique_id]]), "", Table2[[#This Row],[unique_id]])</f>
        <v>compensation_sensor_bertram_2_office_pantry_temperature</v>
      </c>
      <c r="G19" s="29" t="s">
        <v>221</v>
      </c>
      <c r="H19" s="29" t="s">
        <v>87</v>
      </c>
      <c r="I19" s="29" t="s">
        <v>30</v>
      </c>
      <c r="M19" s="29" t="s">
        <v>136</v>
      </c>
      <c r="O19" s="31"/>
      <c r="U19" s="29" t="s">
        <v>576</v>
      </c>
      <c r="V19" s="31" t="s">
        <v>346</v>
      </c>
      <c r="W19" s="31"/>
      <c r="X19" s="31"/>
      <c r="Y19" s="31"/>
      <c r="Z19" s="31"/>
      <c r="AA19" s="31"/>
      <c r="AE19" s="29" t="s">
        <v>347</v>
      </c>
      <c r="AG19" s="31"/>
      <c r="AH19" s="31"/>
      <c r="AJ19" s="29" t="str">
        <f>IF(ISBLANK(AI19),  "", _xlfn.CONCAT("haas/entity/sensor/", LOWER(C19), "/", E19, "/config"))</f>
        <v/>
      </c>
      <c r="AK19" s="29" t="str">
        <f>IF(ISBLANK(AI19),  "", _xlfn.CONCAT(LOWER(C19), "/", E19))</f>
        <v/>
      </c>
      <c r="AT19" s="15"/>
      <c r="AU19" s="29" t="s">
        <v>628</v>
      </c>
      <c r="AV19" s="63" t="s">
        <v>552</v>
      </c>
      <c r="AW19" s="29" t="s">
        <v>553</v>
      </c>
      <c r="AX19" s="29" t="s">
        <v>550</v>
      </c>
      <c r="AY19" s="29" t="s">
        <v>128</v>
      </c>
      <c r="BA19" s="29" t="s">
        <v>221</v>
      </c>
      <c r="BF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" spans="1:58" s="29" customFormat="1" ht="16" customHeight="1">
      <c r="A20" s="28">
        <v>1016</v>
      </c>
      <c r="B20" s="29" t="s">
        <v>26</v>
      </c>
      <c r="C20" s="29" t="s">
        <v>128</v>
      </c>
      <c r="D20" s="29" t="s">
        <v>27</v>
      </c>
      <c r="E20" s="27" t="s">
        <v>794</v>
      </c>
      <c r="F20" s="30" t="str">
        <f>IF(ISBLANK(Table2[[#This Row],[unique_id]]), "", Table2[[#This Row],[unique_id]])</f>
        <v>bertram_2_office_dining_temperature</v>
      </c>
      <c r="G20" s="29" t="s">
        <v>202</v>
      </c>
      <c r="H20" s="29" t="s">
        <v>87</v>
      </c>
      <c r="I20" s="29" t="s">
        <v>30</v>
      </c>
      <c r="J20" s="29" t="s">
        <v>87</v>
      </c>
      <c r="O20" s="31"/>
      <c r="V20" s="31"/>
      <c r="W20" s="31"/>
      <c r="X20" s="31"/>
      <c r="Y20" s="31"/>
      <c r="Z20" s="31"/>
      <c r="AA20" s="31"/>
      <c r="AE20" s="29" t="s">
        <v>347</v>
      </c>
      <c r="AG20" s="31"/>
      <c r="AH20" s="31"/>
      <c r="AJ20" s="29" t="str">
        <f>IF(ISBLANK(AI20),  "", _xlfn.CONCAT("haas/entity/sensor/", LOWER(C20), "/", E20, "/config"))</f>
        <v/>
      </c>
      <c r="AK20" s="29" t="str">
        <f>IF(ISBLANK(AI20),  "", _xlfn.CONCAT(LOWER(C20), "/", E20))</f>
        <v/>
      </c>
      <c r="AT20" s="15"/>
      <c r="AU20" s="29" t="s">
        <v>629</v>
      </c>
      <c r="AV20" s="63" t="s">
        <v>552</v>
      </c>
      <c r="AW20" s="29" t="s">
        <v>553</v>
      </c>
      <c r="AX20" s="29" t="s">
        <v>550</v>
      </c>
      <c r="AY20" s="29" t="s">
        <v>128</v>
      </c>
      <c r="BA20" s="29" t="s">
        <v>202</v>
      </c>
      <c r="BF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58" s="29" customFormat="1" ht="16" customHeight="1">
      <c r="A21" s="29">
        <v>1017</v>
      </c>
      <c r="B21" s="29" t="s">
        <v>26</v>
      </c>
      <c r="C21" s="29" t="s">
        <v>128</v>
      </c>
      <c r="D21" s="29" t="s">
        <v>27</v>
      </c>
      <c r="E21" s="29" t="s">
        <v>795</v>
      </c>
      <c r="F21" s="30" t="str">
        <f>IF(ISBLANK(Table2[[#This Row],[unique_id]]), "", Table2[[#This Row],[unique_id]])</f>
        <v>compensation_sensor_bertram_2_office_dining_temperature</v>
      </c>
      <c r="G21" s="29" t="s">
        <v>202</v>
      </c>
      <c r="H21" s="29" t="s">
        <v>87</v>
      </c>
      <c r="I21" s="29" t="s">
        <v>30</v>
      </c>
      <c r="M21" s="29" t="s">
        <v>136</v>
      </c>
      <c r="O21" s="31"/>
      <c r="U21" s="29" t="s">
        <v>576</v>
      </c>
      <c r="V21" s="31" t="s">
        <v>346</v>
      </c>
      <c r="W21" s="31"/>
      <c r="X21" s="31"/>
      <c r="Y21" s="31"/>
      <c r="Z21" s="31"/>
      <c r="AA21" s="31"/>
      <c r="AE21" s="29" t="s">
        <v>347</v>
      </c>
      <c r="AG21" s="31"/>
      <c r="AH21" s="31"/>
      <c r="AJ21" s="29" t="str">
        <f>IF(ISBLANK(AI21),  "", _xlfn.CONCAT("haas/entity/sensor/", LOWER(C21), "/", E21, "/config"))</f>
        <v/>
      </c>
      <c r="AK21" s="29" t="str">
        <f>IF(ISBLANK(AI21),  "", _xlfn.CONCAT(LOWER(C21), "/", E21))</f>
        <v/>
      </c>
      <c r="AT21" s="15"/>
      <c r="AU21" s="29" t="s">
        <v>629</v>
      </c>
      <c r="AV21" s="63" t="s">
        <v>552</v>
      </c>
      <c r="AW21" s="29" t="s">
        <v>553</v>
      </c>
      <c r="AX21" s="29" t="s">
        <v>550</v>
      </c>
      <c r="AY21" s="29" t="s">
        <v>128</v>
      </c>
      <c r="BA21" s="29" t="s">
        <v>202</v>
      </c>
      <c r="BF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" spans="1:58" s="29" customFormat="1" ht="16" customHeight="1">
      <c r="A22" s="28">
        <v>1018</v>
      </c>
      <c r="B22" s="29" t="s">
        <v>26</v>
      </c>
      <c r="C22" s="29" t="s">
        <v>128</v>
      </c>
      <c r="D22" s="29" t="s">
        <v>27</v>
      </c>
      <c r="E22" s="29" t="s">
        <v>796</v>
      </c>
      <c r="F22" s="30" t="str">
        <f>IF(ISBLANK(Table2[[#This Row],[unique_id]]), "", Table2[[#This Row],[unique_id]])</f>
        <v>laundry_temperature</v>
      </c>
      <c r="G22" s="29" t="s">
        <v>223</v>
      </c>
      <c r="H22" s="29" t="s">
        <v>87</v>
      </c>
      <c r="I22" s="29" t="s">
        <v>30</v>
      </c>
      <c r="J22" s="29" t="s">
        <v>87</v>
      </c>
      <c r="O22" s="31"/>
      <c r="V22" s="31"/>
      <c r="W22" s="31"/>
      <c r="X22" s="31"/>
      <c r="Y22" s="31"/>
      <c r="Z22" s="31"/>
      <c r="AA22" s="31"/>
      <c r="AE22" s="29" t="s">
        <v>347</v>
      </c>
      <c r="AG22" s="31"/>
      <c r="AH22" s="31"/>
      <c r="AJ22" s="29" t="str">
        <f>IF(ISBLANK(AI22),  "", _xlfn.CONCAT("haas/entity/sensor/", LOWER(C22), "/", E22, "/config"))</f>
        <v/>
      </c>
      <c r="AK22" s="29" t="str">
        <f>IF(ISBLANK(AI22),  "", _xlfn.CONCAT(LOWER(C22), "/", E22))</f>
        <v/>
      </c>
      <c r="AT22" s="15"/>
      <c r="AU22" s="29" t="s">
        <v>1360</v>
      </c>
      <c r="AV22" s="63" t="s">
        <v>551</v>
      </c>
      <c r="AW22" s="29" t="s">
        <v>553</v>
      </c>
      <c r="AX22" s="29" t="s">
        <v>549</v>
      </c>
      <c r="AY22" s="29" t="s">
        <v>128</v>
      </c>
      <c r="BA22" s="29" t="s">
        <v>223</v>
      </c>
      <c r="BF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" spans="1:58" s="29" customFormat="1" ht="16" customHeight="1">
      <c r="A23" s="29">
        <v>1019</v>
      </c>
      <c r="B23" s="29" t="s">
        <v>26</v>
      </c>
      <c r="C23" s="29" t="s">
        <v>128</v>
      </c>
      <c r="D23" s="29" t="s">
        <v>27</v>
      </c>
      <c r="E23" s="29" t="s">
        <v>797</v>
      </c>
      <c r="F23" s="30" t="str">
        <f>IF(ISBLANK(Table2[[#This Row],[unique_id]]), "", Table2[[#This Row],[unique_id]])</f>
        <v>compensation_sensor_laundry_temperature</v>
      </c>
      <c r="G23" s="29" t="s">
        <v>223</v>
      </c>
      <c r="H23" s="29" t="s">
        <v>87</v>
      </c>
      <c r="I23" s="29" t="s">
        <v>30</v>
      </c>
      <c r="M23" s="29" t="s">
        <v>136</v>
      </c>
      <c r="O23" s="31"/>
      <c r="U23" s="29" t="s">
        <v>576</v>
      </c>
      <c r="V23" s="31" t="s">
        <v>346</v>
      </c>
      <c r="W23" s="31"/>
      <c r="X23" s="31"/>
      <c r="Y23" s="31"/>
      <c r="Z23" s="31"/>
      <c r="AA23" s="31"/>
      <c r="AE23" s="29" t="s">
        <v>347</v>
      </c>
      <c r="AG23" s="31"/>
      <c r="AH23" s="31"/>
      <c r="AJ23" s="29" t="str">
        <f>IF(ISBLANK(AI23),  "", _xlfn.CONCAT("haas/entity/sensor/", LOWER(C23), "/", E23, "/config"))</f>
        <v/>
      </c>
      <c r="AK23" s="29" t="str">
        <f>IF(ISBLANK(AI23),  "", _xlfn.CONCAT(LOWER(C23), "/", E23))</f>
        <v/>
      </c>
      <c r="AT23" s="15"/>
      <c r="AU23" s="29" t="s">
        <v>1360</v>
      </c>
      <c r="AV23" s="63" t="s">
        <v>551</v>
      </c>
      <c r="AW23" s="29" t="s">
        <v>553</v>
      </c>
      <c r="AX23" s="29" t="s">
        <v>549</v>
      </c>
      <c r="AY23" s="29" t="s">
        <v>128</v>
      </c>
      <c r="BA23" s="29" t="s">
        <v>223</v>
      </c>
      <c r="BC23" s="29" t="s">
        <v>478</v>
      </c>
      <c r="BD23" s="32" t="s">
        <v>556</v>
      </c>
      <c r="BF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4" spans="1:58" s="29" customFormat="1" ht="16" customHeight="1">
      <c r="A24" s="28">
        <v>1020</v>
      </c>
      <c r="B24" s="29" t="s">
        <v>26</v>
      </c>
      <c r="C24" s="29" t="s">
        <v>128</v>
      </c>
      <c r="D24" s="29" t="s">
        <v>27</v>
      </c>
      <c r="E24" s="29" t="s">
        <v>798</v>
      </c>
      <c r="F24" s="30" t="str">
        <f>IF(ISBLANK(Table2[[#This Row],[unique_id]]), "", Table2[[#This Row],[unique_id]])</f>
        <v>bertram_2_office_basement_temperature</v>
      </c>
      <c r="G24" s="29" t="s">
        <v>220</v>
      </c>
      <c r="H24" s="29" t="s">
        <v>87</v>
      </c>
      <c r="I24" s="29" t="s">
        <v>30</v>
      </c>
      <c r="J24" s="29" t="s">
        <v>87</v>
      </c>
      <c r="O24" s="31"/>
      <c r="V24" s="31"/>
      <c r="W24" s="31"/>
      <c r="X24" s="31"/>
      <c r="Y24" s="31"/>
      <c r="Z24" s="31"/>
      <c r="AA24" s="31"/>
      <c r="AE24" s="29" t="s">
        <v>347</v>
      </c>
      <c r="AG24" s="31"/>
      <c r="AH24" s="31"/>
      <c r="AJ24" s="29" t="str">
        <f>IF(ISBLANK(AI24),  "", _xlfn.CONCAT("haas/entity/sensor/", LOWER(C24), "/", E24, "/config"))</f>
        <v/>
      </c>
      <c r="AK24" s="29" t="str">
        <f>IF(ISBLANK(AI24),  "", _xlfn.CONCAT(LOWER(C24), "/", E24))</f>
        <v/>
      </c>
      <c r="AT24" s="15"/>
      <c r="AU24" s="29" t="s">
        <v>630</v>
      </c>
      <c r="AV24" s="63" t="s">
        <v>552</v>
      </c>
      <c r="AW24" s="29" t="s">
        <v>553</v>
      </c>
      <c r="AX24" s="29" t="s">
        <v>550</v>
      </c>
      <c r="AY24" s="29" t="s">
        <v>128</v>
      </c>
      <c r="BA24" s="29" t="s">
        <v>220</v>
      </c>
      <c r="BF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58" s="29" customFormat="1" ht="16" customHeight="1">
      <c r="A25" s="29">
        <v>1021</v>
      </c>
      <c r="B25" s="29" t="s">
        <v>26</v>
      </c>
      <c r="C25" s="29" t="s">
        <v>128</v>
      </c>
      <c r="D25" s="29" t="s">
        <v>27</v>
      </c>
      <c r="E25" s="29" t="s">
        <v>799</v>
      </c>
      <c r="F25" s="30" t="str">
        <f>IF(ISBLANK(Table2[[#This Row],[unique_id]]), "", Table2[[#This Row],[unique_id]])</f>
        <v>compensation_sensor_bertram_2_office_basement_temperature</v>
      </c>
      <c r="G25" s="29" t="s">
        <v>220</v>
      </c>
      <c r="H25" s="29" t="s">
        <v>87</v>
      </c>
      <c r="I25" s="29" t="s">
        <v>30</v>
      </c>
      <c r="M25" s="29" t="s">
        <v>136</v>
      </c>
      <c r="O25" s="31"/>
      <c r="U25" s="29" t="s">
        <v>576</v>
      </c>
      <c r="V25" s="31" t="s">
        <v>346</v>
      </c>
      <c r="W25" s="31"/>
      <c r="X25" s="31"/>
      <c r="Y25" s="31"/>
      <c r="Z25" s="31"/>
      <c r="AA25" s="31"/>
      <c r="AE25" s="29" t="s">
        <v>347</v>
      </c>
      <c r="AG25" s="31"/>
      <c r="AH25" s="31"/>
      <c r="AJ25" s="29" t="str">
        <f>IF(ISBLANK(AI25),  "", _xlfn.CONCAT("haas/entity/sensor/", LOWER(C25), "/", E25, "/config"))</f>
        <v/>
      </c>
      <c r="AK25" s="29" t="str">
        <f>IF(ISBLANK(AI25),  "", _xlfn.CONCAT(LOWER(C25), "/", E25))</f>
        <v/>
      </c>
      <c r="AT25" s="15"/>
      <c r="AU25" s="29" t="s">
        <v>630</v>
      </c>
      <c r="AV25" s="63" t="s">
        <v>552</v>
      </c>
      <c r="AW25" s="29" t="s">
        <v>553</v>
      </c>
      <c r="AX25" s="29" t="s">
        <v>550</v>
      </c>
      <c r="AY25" s="29" t="s">
        <v>128</v>
      </c>
      <c r="BA25" s="29" t="s">
        <v>220</v>
      </c>
      <c r="BF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" spans="1:58" s="29" customFormat="1" ht="16" customHeight="1">
      <c r="A26" s="28">
        <v>1022</v>
      </c>
      <c r="B26" s="29" t="s">
        <v>26</v>
      </c>
      <c r="C26" s="29" t="s">
        <v>39</v>
      </c>
      <c r="D26" s="29" t="s">
        <v>27</v>
      </c>
      <c r="E26" s="29" t="s">
        <v>632</v>
      </c>
      <c r="F26" s="30" t="str">
        <f>IF(ISBLANK(Table2[[#This Row],[unique_id]]), "", Table2[[#This Row],[unique_id]])</f>
        <v>rack_temperature</v>
      </c>
      <c r="G26" s="29" t="s">
        <v>28</v>
      </c>
      <c r="H26" s="29" t="s">
        <v>87</v>
      </c>
      <c r="I26" s="29" t="s">
        <v>30</v>
      </c>
      <c r="J26" s="29" t="s">
        <v>87</v>
      </c>
      <c r="O26" s="31"/>
      <c r="V26" s="31"/>
      <c r="W26" s="31"/>
      <c r="X26" s="31"/>
      <c r="Y26" s="31"/>
      <c r="Z26" s="31"/>
      <c r="AA26" s="31"/>
      <c r="AC26" s="29" t="s">
        <v>88</v>
      </c>
      <c r="AD26" s="29" t="s">
        <v>89</v>
      </c>
      <c r="AE26" s="29" t="s">
        <v>347</v>
      </c>
      <c r="AG26" s="31"/>
      <c r="AH26" s="31"/>
      <c r="AJ26" s="29" t="str">
        <f>IF(ISBLANK(AI26),  "", _xlfn.CONCAT("haas/entity/sensor/", LOWER(C26), "/", E26, "/config"))</f>
        <v/>
      </c>
      <c r="AK26" s="29" t="str">
        <f>IF(ISBLANK(AI26),  "", _xlfn.CONCAT(LOWER(C26), "/", E26))</f>
        <v/>
      </c>
      <c r="AT26" s="14"/>
      <c r="AU26" s="29" t="s">
        <v>421</v>
      </c>
      <c r="AV26" s="63">
        <v>3.15</v>
      </c>
      <c r="AW26" s="29" t="s">
        <v>397</v>
      </c>
      <c r="AX26" s="29" t="s">
        <v>36</v>
      </c>
      <c r="AY26" s="29" t="s">
        <v>37</v>
      </c>
      <c r="BA26" s="29" t="s">
        <v>28</v>
      </c>
      <c r="BF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" spans="1:58" s="29" customFormat="1" ht="16" customHeight="1">
      <c r="A27" s="29">
        <v>1023</v>
      </c>
      <c r="B27" s="29" t="s">
        <v>26</v>
      </c>
      <c r="C27" s="29" t="s">
        <v>39</v>
      </c>
      <c r="D27" s="29" t="s">
        <v>27</v>
      </c>
      <c r="E27" s="29" t="s">
        <v>337</v>
      </c>
      <c r="F27" s="30" t="str">
        <f>IF(ISBLANK(Table2[[#This Row],[unique_id]]), "", Table2[[#This Row],[unique_id]])</f>
        <v>compensation_sensor_rack_temperature</v>
      </c>
      <c r="G27" s="29" t="s">
        <v>28</v>
      </c>
      <c r="H27" s="29" t="s">
        <v>87</v>
      </c>
      <c r="I27" s="29" t="s">
        <v>30</v>
      </c>
      <c r="M27" s="29" t="s">
        <v>136</v>
      </c>
      <c r="O27" s="31"/>
      <c r="V27" s="31" t="s">
        <v>346</v>
      </c>
      <c r="W27" s="31"/>
      <c r="X27" s="31"/>
      <c r="Y27" s="31"/>
      <c r="Z27" s="31"/>
      <c r="AA27" s="31"/>
      <c r="AB27" s="29" t="s">
        <v>31</v>
      </c>
      <c r="AC27" s="29" t="s">
        <v>88</v>
      </c>
      <c r="AD27" s="29" t="s">
        <v>89</v>
      </c>
      <c r="AE27" s="29" t="s">
        <v>347</v>
      </c>
      <c r="AF27" s="29">
        <v>300</v>
      </c>
      <c r="AG27" s="31" t="s">
        <v>34</v>
      </c>
      <c r="AH27" s="31"/>
      <c r="AI27" s="29" t="s">
        <v>176</v>
      </c>
      <c r="AJ27" s="29" t="str">
        <f>IF(ISBLANK(AI27),  "", _xlfn.CONCAT("haas/entity/sensor/", LOWER(C27), "/", E27, "/config"))</f>
        <v>haas/entity/sensor/weewx/compensation_sensor_rack_temperature/config</v>
      </c>
      <c r="AK27" s="29" t="str">
        <f>IF(ISBLANK(AI27),  "", _xlfn.CONCAT(LOWER(C27), "/", E27))</f>
        <v>weewx/compensation_sensor_rack_temperature</v>
      </c>
      <c r="AR27" s="29" t="s">
        <v>311</v>
      </c>
      <c r="AS27" s="29">
        <v>1</v>
      </c>
      <c r="AT27" s="14"/>
      <c r="AU27" s="29" t="s">
        <v>421</v>
      </c>
      <c r="AV27" s="63">
        <v>3.15</v>
      </c>
      <c r="AW27" s="29" t="s">
        <v>397</v>
      </c>
      <c r="AX27" s="29" t="s">
        <v>36</v>
      </c>
      <c r="AY27" s="29" t="s">
        <v>37</v>
      </c>
      <c r="BA27" s="29" t="s">
        <v>28</v>
      </c>
      <c r="BF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" spans="1:58" s="29" customFormat="1" ht="16" customHeight="1">
      <c r="A28" s="28">
        <v>1024</v>
      </c>
      <c r="B28" s="29" t="s">
        <v>26</v>
      </c>
      <c r="C28" s="29" t="s">
        <v>39</v>
      </c>
      <c r="D28" s="29" t="s">
        <v>27</v>
      </c>
      <c r="E28" s="29" t="s">
        <v>338</v>
      </c>
      <c r="F28" s="30" t="str">
        <f>IF(ISBLANK(Table2[[#This Row],[unique_id]]), "", Table2[[#This Row],[unique_id]])</f>
        <v>compensation_sensor_roof_apparent_temperature</v>
      </c>
      <c r="G28" s="29" t="s">
        <v>92</v>
      </c>
      <c r="H28" s="29" t="s">
        <v>87</v>
      </c>
      <c r="I28" s="29" t="s">
        <v>30</v>
      </c>
      <c r="O28" s="31"/>
      <c r="V28" s="31" t="s">
        <v>346</v>
      </c>
      <c r="W28" s="31"/>
      <c r="X28" s="31"/>
      <c r="Y28" s="31"/>
      <c r="Z28" s="31"/>
      <c r="AA28" s="31"/>
      <c r="AB28" s="29" t="s">
        <v>31</v>
      </c>
      <c r="AC28" s="29" t="s">
        <v>88</v>
      </c>
      <c r="AD28" s="29" t="s">
        <v>89</v>
      </c>
      <c r="AE28" s="29" t="s">
        <v>347</v>
      </c>
      <c r="AF28" s="29">
        <v>300</v>
      </c>
      <c r="AG28" s="31" t="s">
        <v>34</v>
      </c>
      <c r="AH28" s="31"/>
      <c r="AI28" s="29" t="s">
        <v>93</v>
      </c>
      <c r="AJ28" s="29" t="str">
        <f>IF(ISBLANK(AI28),  "", _xlfn.CONCAT("haas/entity/sensor/", LOWER(C28), "/", E28, "/config"))</f>
        <v>haas/entity/sensor/weewx/compensation_sensor_roof_apparent_temperature/config</v>
      </c>
      <c r="AK28" s="29" t="str">
        <f>IF(ISBLANK(AI28),  "", _xlfn.CONCAT(LOWER(C28), "/", E28))</f>
        <v>weewx/compensation_sensor_roof_apparent_temperature</v>
      </c>
      <c r="AR28" s="29" t="s">
        <v>311</v>
      </c>
      <c r="AS28" s="29">
        <v>1</v>
      </c>
      <c r="AT28" s="14"/>
      <c r="AU28" s="29" t="s">
        <v>421</v>
      </c>
      <c r="AV28" s="63">
        <v>3.15</v>
      </c>
      <c r="AW28" s="29" t="s">
        <v>397</v>
      </c>
      <c r="AX28" s="29" t="s">
        <v>36</v>
      </c>
      <c r="AY28" s="29" t="s">
        <v>37</v>
      </c>
      <c r="BA28" s="29" t="s">
        <v>38</v>
      </c>
      <c r="BF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" spans="1:58" s="29" customFormat="1" ht="16" customHeight="1">
      <c r="A29" s="29">
        <v>1025</v>
      </c>
      <c r="B29" s="29" t="s">
        <v>26</v>
      </c>
      <c r="C29" s="29" t="s">
        <v>39</v>
      </c>
      <c r="D29" s="29" t="s">
        <v>27</v>
      </c>
      <c r="E29" s="29" t="s">
        <v>339</v>
      </c>
      <c r="F29" s="30" t="str">
        <f>IF(ISBLANK(Table2[[#This Row],[unique_id]]), "", Table2[[#This Row],[unique_id]])</f>
        <v>compensation_sensor_roof_dew_point</v>
      </c>
      <c r="G29" s="29" t="s">
        <v>94</v>
      </c>
      <c r="H29" s="29" t="s">
        <v>87</v>
      </c>
      <c r="I29" s="29" t="s">
        <v>30</v>
      </c>
      <c r="O29" s="31"/>
      <c r="V29" s="31" t="s">
        <v>346</v>
      </c>
      <c r="W29" s="31"/>
      <c r="X29" s="31"/>
      <c r="Y29" s="31"/>
      <c r="Z29" s="31"/>
      <c r="AA29" s="31"/>
      <c r="AB29" s="29" t="s">
        <v>31</v>
      </c>
      <c r="AC29" s="29" t="s">
        <v>88</v>
      </c>
      <c r="AD29" s="29" t="s">
        <v>89</v>
      </c>
      <c r="AE29" s="29" t="s">
        <v>347</v>
      </c>
      <c r="AF29" s="29">
        <v>300</v>
      </c>
      <c r="AG29" s="31" t="s">
        <v>34</v>
      </c>
      <c r="AH29" s="31"/>
      <c r="AI29" s="29" t="s">
        <v>95</v>
      </c>
      <c r="AJ29" s="29" t="str">
        <f>IF(ISBLANK(AI29),  "", _xlfn.CONCAT("haas/entity/sensor/", LOWER(C29), "/", E29, "/config"))</f>
        <v>haas/entity/sensor/weewx/compensation_sensor_roof_dew_point/config</v>
      </c>
      <c r="AK29" s="29" t="str">
        <f>IF(ISBLANK(AI29),  "", _xlfn.CONCAT(LOWER(C29), "/", E29))</f>
        <v>weewx/compensation_sensor_roof_dew_point</v>
      </c>
      <c r="AR29" s="29" t="s">
        <v>311</v>
      </c>
      <c r="AS29" s="29">
        <v>1</v>
      </c>
      <c r="AT29" s="14"/>
      <c r="AU29" s="29" t="s">
        <v>421</v>
      </c>
      <c r="AV29" s="63">
        <v>3.15</v>
      </c>
      <c r="AW29" s="29" t="s">
        <v>397</v>
      </c>
      <c r="AX29" s="29" t="s">
        <v>36</v>
      </c>
      <c r="AY29" s="29" t="s">
        <v>37</v>
      </c>
      <c r="BA29" s="29" t="s">
        <v>38</v>
      </c>
      <c r="BF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58" s="29" customFormat="1" ht="16" customHeight="1">
      <c r="A30" s="28">
        <v>1026</v>
      </c>
      <c r="B30" s="29" t="s">
        <v>26</v>
      </c>
      <c r="C30" s="29" t="s">
        <v>39</v>
      </c>
      <c r="D30" s="29" t="s">
        <v>27</v>
      </c>
      <c r="E30" s="29" t="s">
        <v>340</v>
      </c>
      <c r="F30" s="30" t="str">
        <f>IF(ISBLANK(Table2[[#This Row],[unique_id]]), "", Table2[[#This Row],[unique_id]])</f>
        <v>compensation_sensor_roof_heat_index</v>
      </c>
      <c r="G30" s="29" t="s">
        <v>96</v>
      </c>
      <c r="H30" s="29" t="s">
        <v>87</v>
      </c>
      <c r="I30" s="29" t="s">
        <v>30</v>
      </c>
      <c r="O30" s="31"/>
      <c r="V30" s="31" t="s">
        <v>346</v>
      </c>
      <c r="W30" s="31"/>
      <c r="X30" s="31"/>
      <c r="Y30" s="31"/>
      <c r="Z30" s="31"/>
      <c r="AA30" s="31"/>
      <c r="AB30" s="29" t="s">
        <v>31</v>
      </c>
      <c r="AC30" s="29" t="s">
        <v>88</v>
      </c>
      <c r="AD30" s="29" t="s">
        <v>89</v>
      </c>
      <c r="AE30" s="29" t="s">
        <v>347</v>
      </c>
      <c r="AF30" s="29">
        <v>300</v>
      </c>
      <c r="AG30" s="31" t="s">
        <v>34</v>
      </c>
      <c r="AH30" s="31"/>
      <c r="AI30" s="29" t="s">
        <v>97</v>
      </c>
      <c r="AJ30" s="29" t="str">
        <f>IF(ISBLANK(AI30),  "", _xlfn.CONCAT("haas/entity/sensor/", LOWER(C30), "/", E30, "/config"))</f>
        <v>haas/entity/sensor/weewx/compensation_sensor_roof_heat_index/config</v>
      </c>
      <c r="AK30" s="29" t="str">
        <f>IF(ISBLANK(AI30),  "", _xlfn.CONCAT(LOWER(C30), "/", E30))</f>
        <v>weewx/compensation_sensor_roof_heat_index</v>
      </c>
      <c r="AR30" s="29" t="s">
        <v>311</v>
      </c>
      <c r="AS30" s="29">
        <v>1</v>
      </c>
      <c r="AT30" s="14"/>
      <c r="AU30" s="29" t="s">
        <v>421</v>
      </c>
      <c r="AV30" s="63">
        <v>3.15</v>
      </c>
      <c r="AW30" s="29" t="s">
        <v>397</v>
      </c>
      <c r="AX30" s="29" t="s">
        <v>36</v>
      </c>
      <c r="AY30" s="29" t="s">
        <v>37</v>
      </c>
      <c r="BA30" s="29" t="s">
        <v>38</v>
      </c>
      <c r="BF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58" s="29" customFormat="1" ht="16" customHeight="1">
      <c r="A31" s="29">
        <v>1027</v>
      </c>
      <c r="B31" s="29" t="s">
        <v>26</v>
      </c>
      <c r="C31" s="29" t="s">
        <v>39</v>
      </c>
      <c r="D31" s="29" t="s">
        <v>27</v>
      </c>
      <c r="E31" s="29" t="s">
        <v>341</v>
      </c>
      <c r="F31" s="30" t="str">
        <f>IF(ISBLANK(Table2[[#This Row],[unique_id]]), "", Table2[[#This Row],[unique_id]])</f>
        <v>compensation_sensor_roof_humidity_index</v>
      </c>
      <c r="G31" s="29" t="s">
        <v>98</v>
      </c>
      <c r="H31" s="29" t="s">
        <v>87</v>
      </c>
      <c r="I31" s="29" t="s">
        <v>30</v>
      </c>
      <c r="O31" s="31"/>
      <c r="V31" s="31" t="s">
        <v>346</v>
      </c>
      <c r="W31" s="31"/>
      <c r="X31" s="31"/>
      <c r="Y31" s="31"/>
      <c r="Z31" s="31"/>
      <c r="AA31" s="31"/>
      <c r="AB31" s="29" t="s">
        <v>31</v>
      </c>
      <c r="AC31" s="29" t="s">
        <v>88</v>
      </c>
      <c r="AD31" s="29" t="s">
        <v>89</v>
      </c>
      <c r="AE31" s="29" t="s">
        <v>347</v>
      </c>
      <c r="AF31" s="29">
        <v>300</v>
      </c>
      <c r="AG31" s="31" t="s">
        <v>34</v>
      </c>
      <c r="AH31" s="31"/>
      <c r="AI31" s="29" t="s">
        <v>99</v>
      </c>
      <c r="AJ31" s="29" t="str">
        <f>IF(ISBLANK(AI31),  "", _xlfn.CONCAT("haas/entity/sensor/", LOWER(C31), "/", E31, "/config"))</f>
        <v>haas/entity/sensor/weewx/compensation_sensor_roof_humidity_index/config</v>
      </c>
      <c r="AK31" s="29" t="str">
        <f>IF(ISBLANK(AI31),  "", _xlfn.CONCAT(LOWER(C31), "/", E31))</f>
        <v>weewx/compensation_sensor_roof_humidity_index</v>
      </c>
      <c r="AR31" s="29" t="s">
        <v>311</v>
      </c>
      <c r="AS31" s="29">
        <v>1</v>
      </c>
      <c r="AT31" s="14"/>
      <c r="AU31" s="29" t="s">
        <v>421</v>
      </c>
      <c r="AV31" s="63">
        <v>3.15</v>
      </c>
      <c r="AW31" s="29" t="s">
        <v>397</v>
      </c>
      <c r="AX31" s="29" t="s">
        <v>36</v>
      </c>
      <c r="AY31" s="29" t="s">
        <v>37</v>
      </c>
      <c r="BA31" s="29" t="s">
        <v>38</v>
      </c>
      <c r="BF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" spans="1:58" s="29" customFormat="1" ht="16" customHeight="1">
      <c r="A32" s="28">
        <v>1028</v>
      </c>
      <c r="B32" s="29" t="s">
        <v>26</v>
      </c>
      <c r="C32" s="29" t="s">
        <v>39</v>
      </c>
      <c r="D32" s="29" t="s">
        <v>27</v>
      </c>
      <c r="E32" s="29" t="s">
        <v>342</v>
      </c>
      <c r="F32" s="30" t="str">
        <f>IF(ISBLANK(Table2[[#This Row],[unique_id]]), "", Table2[[#This Row],[unique_id]])</f>
        <v>compensation_sensor_rack_dew_point</v>
      </c>
      <c r="G32" s="29" t="s">
        <v>100</v>
      </c>
      <c r="H32" s="29" t="s">
        <v>87</v>
      </c>
      <c r="I32" s="29" t="s">
        <v>30</v>
      </c>
      <c r="O32" s="31"/>
      <c r="V32" s="31" t="s">
        <v>346</v>
      </c>
      <c r="W32" s="31"/>
      <c r="X32" s="31"/>
      <c r="Y32" s="31"/>
      <c r="Z32" s="31"/>
      <c r="AA32" s="31"/>
      <c r="AB32" s="29" t="s">
        <v>31</v>
      </c>
      <c r="AC32" s="29" t="s">
        <v>88</v>
      </c>
      <c r="AD32" s="29" t="s">
        <v>89</v>
      </c>
      <c r="AE32" s="29" t="s">
        <v>347</v>
      </c>
      <c r="AF32" s="29">
        <v>300</v>
      </c>
      <c r="AG32" s="31" t="s">
        <v>34</v>
      </c>
      <c r="AH32" s="31"/>
      <c r="AI32" s="29" t="s">
        <v>101</v>
      </c>
      <c r="AJ32" s="29" t="str">
        <f>IF(ISBLANK(AI32),  "", _xlfn.CONCAT("haas/entity/sensor/", LOWER(C32), "/", E32, "/config"))</f>
        <v>haas/entity/sensor/weewx/compensation_sensor_rack_dew_point/config</v>
      </c>
      <c r="AK32" s="29" t="str">
        <f>IF(ISBLANK(AI32),  "", _xlfn.CONCAT(LOWER(C32), "/", E32))</f>
        <v>weewx/compensation_sensor_rack_dew_point</v>
      </c>
      <c r="AR32" s="29" t="s">
        <v>311</v>
      </c>
      <c r="AS32" s="29">
        <v>1</v>
      </c>
      <c r="AT32" s="14"/>
      <c r="AU32" s="29" t="s">
        <v>421</v>
      </c>
      <c r="AV32" s="63">
        <v>3.15</v>
      </c>
      <c r="AW32" s="29" t="s">
        <v>397</v>
      </c>
      <c r="AX32" s="29" t="s">
        <v>36</v>
      </c>
      <c r="AY32" s="29" t="s">
        <v>37</v>
      </c>
      <c r="BA32" s="29" t="s">
        <v>28</v>
      </c>
      <c r="BF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58" s="29" customFormat="1" ht="16" customHeight="1">
      <c r="A33" s="29">
        <v>1029</v>
      </c>
      <c r="B33" s="29" t="s">
        <v>26</v>
      </c>
      <c r="C33" s="29" t="s">
        <v>39</v>
      </c>
      <c r="D33" s="29" t="s">
        <v>27</v>
      </c>
      <c r="E33" s="29" t="s">
        <v>343</v>
      </c>
      <c r="F33" s="30" t="str">
        <f>IF(ISBLANK(Table2[[#This Row],[unique_id]]), "", Table2[[#This Row],[unique_id]])</f>
        <v>compensation_sensor_roof_wind_chill_temperature</v>
      </c>
      <c r="G33" s="29" t="s">
        <v>102</v>
      </c>
      <c r="H33" s="29" t="s">
        <v>87</v>
      </c>
      <c r="I33" s="29" t="s">
        <v>30</v>
      </c>
      <c r="O33" s="31"/>
      <c r="V33" s="31" t="s">
        <v>346</v>
      </c>
      <c r="W33" s="31"/>
      <c r="X33" s="31"/>
      <c r="Y33" s="31"/>
      <c r="Z33" s="31"/>
      <c r="AA33" s="31"/>
      <c r="AB33" s="29" t="s">
        <v>31</v>
      </c>
      <c r="AC33" s="29" t="s">
        <v>88</v>
      </c>
      <c r="AD33" s="29" t="s">
        <v>89</v>
      </c>
      <c r="AE33" s="29" t="s">
        <v>347</v>
      </c>
      <c r="AF33" s="29">
        <v>300</v>
      </c>
      <c r="AG33" s="31" t="s">
        <v>34</v>
      </c>
      <c r="AH33" s="31"/>
      <c r="AI33" s="29" t="s">
        <v>103</v>
      </c>
      <c r="AJ33" s="29" t="str">
        <f>IF(ISBLANK(AI33),  "", _xlfn.CONCAT("haas/entity/sensor/", LOWER(C33), "/", E33, "/config"))</f>
        <v>haas/entity/sensor/weewx/compensation_sensor_roof_wind_chill_temperature/config</v>
      </c>
      <c r="AK33" s="29" t="str">
        <f>IF(ISBLANK(AI33),  "", _xlfn.CONCAT(LOWER(C33), "/", E33))</f>
        <v>weewx/compensation_sensor_roof_wind_chill_temperature</v>
      </c>
      <c r="AR33" s="29" t="s">
        <v>311</v>
      </c>
      <c r="AS33" s="29">
        <v>1</v>
      </c>
      <c r="AT33" s="14"/>
      <c r="AU33" s="29" t="s">
        <v>421</v>
      </c>
      <c r="AV33" s="63">
        <v>3.15</v>
      </c>
      <c r="AW33" s="29" t="s">
        <v>397</v>
      </c>
      <c r="AX33" s="29" t="s">
        <v>36</v>
      </c>
      <c r="AY33" s="29" t="s">
        <v>37</v>
      </c>
      <c r="BA33" s="29" t="s">
        <v>38</v>
      </c>
      <c r="BF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58" s="29" customFormat="1" ht="16" customHeight="1">
      <c r="A34" s="28">
        <v>1030</v>
      </c>
      <c r="B34" s="29" t="s">
        <v>26</v>
      </c>
      <c r="C34" s="29" t="s">
        <v>580</v>
      </c>
      <c r="D34" s="29" t="s">
        <v>364</v>
      </c>
      <c r="E34" s="29" t="s">
        <v>363</v>
      </c>
      <c r="F34" s="30" t="str">
        <f>IF(ISBLANK(Table2[[#This Row],[unique_id]]), "", Table2[[#This Row],[unique_id]])</f>
        <v>column_break</v>
      </c>
      <c r="G34" s="29" t="s">
        <v>360</v>
      </c>
      <c r="H34" s="29" t="s">
        <v>87</v>
      </c>
      <c r="I34" s="29" t="s">
        <v>30</v>
      </c>
      <c r="M34" s="29" t="s">
        <v>361</v>
      </c>
      <c r="N34" s="29" t="s">
        <v>362</v>
      </c>
      <c r="O34" s="31"/>
      <c r="V34" s="31"/>
      <c r="W34" s="31"/>
      <c r="X34" s="31"/>
      <c r="Y34" s="31"/>
      <c r="Z34" s="31"/>
      <c r="AA34" s="31"/>
      <c r="AG34" s="31"/>
      <c r="AH34" s="31"/>
      <c r="AK34" s="29" t="str">
        <f>IF(ISBLANK(AI34),  "", _xlfn.CONCAT(LOWER(C34), "/", E34))</f>
        <v/>
      </c>
      <c r="AT34" s="15"/>
      <c r="AV34" s="31"/>
      <c r="BF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58" s="29" customFormat="1" ht="16" customHeight="1">
      <c r="A35" s="29">
        <v>1040</v>
      </c>
      <c r="B35" s="29" t="s">
        <v>26</v>
      </c>
      <c r="C35" s="29" t="s">
        <v>593</v>
      </c>
      <c r="D35" s="29" t="s">
        <v>27</v>
      </c>
      <c r="E35" s="29" t="s">
        <v>597</v>
      </c>
      <c r="F35" s="30" t="str">
        <f>IF(ISBLANK(Table2[[#This Row],[unique_id]]), "", Table2[[#This Row],[unique_id]])</f>
        <v>lounge_air_purifier_pm25</v>
      </c>
      <c r="G35" s="29" t="s">
        <v>203</v>
      </c>
      <c r="H35" s="29" t="s">
        <v>596</v>
      </c>
      <c r="I35" s="29" t="s">
        <v>30</v>
      </c>
      <c r="M35" s="29" t="s">
        <v>90</v>
      </c>
      <c r="O35" s="31"/>
      <c r="U35" s="29" t="s">
        <v>576</v>
      </c>
      <c r="V35" s="31"/>
      <c r="W35" s="31"/>
      <c r="X35" s="31"/>
      <c r="Y35" s="31"/>
      <c r="Z35" s="31"/>
      <c r="AA35" s="31"/>
      <c r="AE35" s="29" t="s">
        <v>599</v>
      </c>
      <c r="AJ35" s="29" t="str">
        <f>IF(ISBLANK(AI35),  "", _xlfn.CONCAT("haas/entity/sensor/", LOWER(C35), "/", E35, "/config"))</f>
        <v/>
      </c>
      <c r="AK35" s="29" t="str">
        <f>IF(ISBLANK(AI35),  "", _xlfn.CONCAT(LOWER(C35), "/", E35))</f>
        <v/>
      </c>
      <c r="AT35" s="33"/>
      <c r="AV35" s="31"/>
      <c r="BF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58" s="29" customFormat="1" ht="16" customHeight="1">
      <c r="A36" s="29">
        <v>1041</v>
      </c>
      <c r="B36" s="29" t="s">
        <v>26</v>
      </c>
      <c r="C36" s="29" t="s">
        <v>593</v>
      </c>
      <c r="D36" s="29" t="s">
        <v>27</v>
      </c>
      <c r="E36" s="29" t="s">
        <v>698</v>
      </c>
      <c r="F36" s="30" t="str">
        <f>IF(ISBLANK(Table2[[#This Row],[unique_id]]), "", Table2[[#This Row],[unique_id]])</f>
        <v>dining_air_purifier_pm25</v>
      </c>
      <c r="G36" s="29" t="s">
        <v>202</v>
      </c>
      <c r="H36" s="29" t="s">
        <v>596</v>
      </c>
      <c r="I36" s="29" t="s">
        <v>30</v>
      </c>
      <c r="M36" s="29" t="s">
        <v>90</v>
      </c>
      <c r="O36" s="31"/>
      <c r="U36" s="29" t="s">
        <v>576</v>
      </c>
      <c r="V36" s="31"/>
      <c r="W36" s="31"/>
      <c r="X36" s="31"/>
      <c r="Y36" s="31"/>
      <c r="Z36" s="31"/>
      <c r="AA36" s="31"/>
      <c r="AE36" s="29" t="s">
        <v>599</v>
      </c>
      <c r="AJ36" s="29" t="str">
        <f>IF(ISBLANK(AI36),  "", _xlfn.CONCAT("haas/entity/sensor/", LOWER(C36), "/", E36, "/config"))</f>
        <v/>
      </c>
      <c r="AK36" s="29" t="str">
        <f>IF(ISBLANK(AI36),  "", _xlfn.CONCAT(LOWER(C36), "/", E36))</f>
        <v/>
      </c>
      <c r="AT36" s="33"/>
      <c r="AV36" s="31"/>
      <c r="BF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58" s="29" customFormat="1" ht="16" customHeight="1">
      <c r="A37" s="29">
        <v>1042</v>
      </c>
      <c r="B37" s="29" t="s">
        <v>26</v>
      </c>
      <c r="C37" s="29" t="s">
        <v>580</v>
      </c>
      <c r="D37" s="29" t="s">
        <v>364</v>
      </c>
      <c r="E37" s="29" t="s">
        <v>363</v>
      </c>
      <c r="F37" s="30" t="str">
        <f>IF(ISBLANK(Table2[[#This Row],[unique_id]]), "", Table2[[#This Row],[unique_id]])</f>
        <v>column_break</v>
      </c>
      <c r="G37" s="29" t="s">
        <v>360</v>
      </c>
      <c r="H37" s="29" t="s">
        <v>596</v>
      </c>
      <c r="I37" s="29" t="s">
        <v>30</v>
      </c>
      <c r="M37" s="29" t="s">
        <v>361</v>
      </c>
      <c r="N37" s="29" t="s">
        <v>362</v>
      </c>
      <c r="O37" s="31"/>
      <c r="V37" s="31"/>
      <c r="W37" s="31"/>
      <c r="X37" s="31"/>
      <c r="Y37" s="31"/>
      <c r="Z37" s="31"/>
      <c r="AA37" s="31"/>
      <c r="AE37" s="29" t="s">
        <v>599</v>
      </c>
      <c r="AK37" s="29" t="str">
        <f>IF(ISBLANK(AI37),  "", _xlfn.CONCAT(LOWER(C37), "/", E37))</f>
        <v/>
      </c>
      <c r="AT37" s="33"/>
      <c r="AV37" s="31"/>
      <c r="BF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58" s="29" customFormat="1" ht="16" customHeight="1">
      <c r="A38" s="29">
        <v>1050</v>
      </c>
      <c r="B38" s="29" t="s">
        <v>26</v>
      </c>
      <c r="C38" s="29" t="s">
        <v>39</v>
      </c>
      <c r="D38" s="29" t="s">
        <v>27</v>
      </c>
      <c r="E38" s="29" t="s">
        <v>344</v>
      </c>
      <c r="F38" s="30" t="str">
        <f>IF(ISBLANK(Table2[[#This Row],[unique_id]]), "", Table2[[#This Row],[unique_id]])</f>
        <v>compensation_sensor_roof_humidity</v>
      </c>
      <c r="G38" s="29" t="s">
        <v>38</v>
      </c>
      <c r="H38" s="29" t="s">
        <v>29</v>
      </c>
      <c r="I38" s="29" t="s">
        <v>30</v>
      </c>
      <c r="M38" s="29" t="s">
        <v>90</v>
      </c>
      <c r="O38" s="31"/>
      <c r="U38" s="29" t="s">
        <v>576</v>
      </c>
      <c r="V38" s="31" t="s">
        <v>346</v>
      </c>
      <c r="W38" s="31"/>
      <c r="X38" s="31"/>
      <c r="Y38" s="31"/>
      <c r="Z38" s="31"/>
      <c r="AA38" s="31"/>
      <c r="AB38" s="29" t="s">
        <v>31</v>
      </c>
      <c r="AC38" s="29" t="s">
        <v>32</v>
      </c>
      <c r="AD38" s="29" t="s">
        <v>33</v>
      </c>
      <c r="AE38" s="29" t="s">
        <v>349</v>
      </c>
      <c r="AF38" s="29">
        <v>300</v>
      </c>
      <c r="AG38" s="31" t="s">
        <v>34</v>
      </c>
      <c r="AH38" s="31"/>
      <c r="AI38" s="29" t="s">
        <v>40</v>
      </c>
      <c r="AJ38" s="29" t="str">
        <f>IF(ISBLANK(AI38),  "", _xlfn.CONCAT("haas/entity/sensor/", LOWER(C38), "/", E38, "/config"))</f>
        <v>haas/entity/sensor/weewx/compensation_sensor_roof_humidity/config</v>
      </c>
      <c r="AK38" s="29" t="str">
        <f>IF(ISBLANK(AI38),  "", _xlfn.CONCAT(LOWER(C38), "/", E38))</f>
        <v>weewx/compensation_sensor_roof_humidity</v>
      </c>
      <c r="AR38" s="29" t="s">
        <v>312</v>
      </c>
      <c r="AS38" s="29">
        <v>1</v>
      </c>
      <c r="AT38" s="14"/>
      <c r="AU38" s="29" t="s">
        <v>421</v>
      </c>
      <c r="AV38" s="63">
        <v>3.15</v>
      </c>
      <c r="AW38" s="29" t="s">
        <v>397</v>
      </c>
      <c r="AX38" s="29" t="s">
        <v>36</v>
      </c>
      <c r="AY38" s="29" t="s">
        <v>37</v>
      </c>
      <c r="BA38" s="29" t="s">
        <v>38</v>
      </c>
      <c r="BF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58" s="29" customFormat="1" ht="16" customHeight="1">
      <c r="A39" s="29">
        <v>1051</v>
      </c>
      <c r="B39" s="29" t="s">
        <v>26</v>
      </c>
      <c r="C39" s="29" t="s">
        <v>128</v>
      </c>
      <c r="D39" s="29" t="s">
        <v>27</v>
      </c>
      <c r="E39" s="29" t="s">
        <v>800</v>
      </c>
      <c r="F39" s="30" t="str">
        <f>IF(ISBLANK(Table2[[#This Row],[unique_id]]), "", Table2[[#This Row],[unique_id]])</f>
        <v>compensation_sensor_ada_humidity</v>
      </c>
      <c r="G39" s="29" t="s">
        <v>130</v>
      </c>
      <c r="H39" s="29" t="s">
        <v>29</v>
      </c>
      <c r="I39" s="29" t="s">
        <v>30</v>
      </c>
      <c r="M39" s="29" t="s">
        <v>90</v>
      </c>
      <c r="O39" s="31"/>
      <c r="U39" s="29" t="s">
        <v>576</v>
      </c>
      <c r="V39" s="31" t="s">
        <v>346</v>
      </c>
      <c r="W39" s="31"/>
      <c r="X39" s="31"/>
      <c r="Y39" s="31"/>
      <c r="Z39" s="31"/>
      <c r="AA39" s="31"/>
      <c r="AE39" s="29" t="s">
        <v>349</v>
      </c>
      <c r="AG39" s="31"/>
      <c r="AH39" s="31"/>
      <c r="AJ39" s="29" t="str">
        <f>IF(ISBLANK(AI39),  "", _xlfn.CONCAT("haas/entity/sensor/", LOWER(C39), "/", E39, "/config"))</f>
        <v/>
      </c>
      <c r="AK39" s="29" t="str">
        <f>IF(ISBLANK(AI39),  "", _xlfn.CONCAT(LOWER(C39), "/", E39))</f>
        <v/>
      </c>
      <c r="AT39" s="15"/>
      <c r="AU39" s="29" t="s">
        <v>1355</v>
      </c>
      <c r="AV39" s="63" t="s">
        <v>551</v>
      </c>
      <c r="AW39" s="29" t="s">
        <v>553</v>
      </c>
      <c r="AX39" s="29" t="s">
        <v>549</v>
      </c>
      <c r="AY39" s="29" t="s">
        <v>128</v>
      </c>
      <c r="BA39" s="29" t="s">
        <v>130</v>
      </c>
      <c r="BF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58" s="29" customFormat="1" ht="16" customHeight="1">
      <c r="A40" s="29">
        <v>1052</v>
      </c>
      <c r="B40" s="29" t="s">
        <v>26</v>
      </c>
      <c r="C40" s="29" t="s">
        <v>128</v>
      </c>
      <c r="D40" s="29" t="s">
        <v>27</v>
      </c>
      <c r="E40" s="29" t="s">
        <v>801</v>
      </c>
      <c r="F40" s="30" t="str">
        <f>IF(ISBLANK(Table2[[#This Row],[unique_id]]), "", Table2[[#This Row],[unique_id]])</f>
        <v>compensation_sensor_edwin_humidity</v>
      </c>
      <c r="G40" s="29" t="s">
        <v>127</v>
      </c>
      <c r="H40" s="29" t="s">
        <v>29</v>
      </c>
      <c r="I40" s="29" t="s">
        <v>30</v>
      </c>
      <c r="M40" s="29" t="s">
        <v>90</v>
      </c>
      <c r="O40" s="31"/>
      <c r="U40" s="29" t="s">
        <v>576</v>
      </c>
      <c r="V40" s="31" t="s">
        <v>346</v>
      </c>
      <c r="W40" s="31"/>
      <c r="X40" s="31"/>
      <c r="Y40" s="31"/>
      <c r="Z40" s="31"/>
      <c r="AA40" s="31"/>
      <c r="AE40" s="29" t="s">
        <v>349</v>
      </c>
      <c r="AG40" s="31"/>
      <c r="AH40" s="31"/>
      <c r="AJ40" s="29" t="str">
        <f>IF(ISBLANK(AI40),  "", _xlfn.CONCAT("haas/entity/sensor/", LOWER(C40), "/", E40, "/config"))</f>
        <v/>
      </c>
      <c r="AK40" s="29" t="str">
        <f>IF(ISBLANK(AI40),  "", _xlfn.CONCAT(LOWER(C40), "/", E40))</f>
        <v/>
      </c>
      <c r="AT40" s="15"/>
      <c r="AU40" s="29" t="s">
        <v>1356</v>
      </c>
      <c r="AV40" s="63" t="s">
        <v>551</v>
      </c>
      <c r="AW40" s="29" t="s">
        <v>553</v>
      </c>
      <c r="AX40" s="29" t="s">
        <v>549</v>
      </c>
      <c r="AY40" s="29" t="s">
        <v>128</v>
      </c>
      <c r="BA40" s="29" t="s">
        <v>127</v>
      </c>
      <c r="BF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58" s="29" customFormat="1" ht="16" customHeight="1">
      <c r="A41" s="29">
        <v>1053</v>
      </c>
      <c r="B41" s="29" t="s">
        <v>26</v>
      </c>
      <c r="C41" s="29" t="s">
        <v>128</v>
      </c>
      <c r="D41" s="29" t="s">
        <v>27</v>
      </c>
      <c r="E41" s="29" t="s">
        <v>802</v>
      </c>
      <c r="F41" s="30" t="str">
        <f>IF(ISBLANK(Table2[[#This Row],[unique_id]]), "", Table2[[#This Row],[unique_id]])</f>
        <v>compensation_sensor_bertram_2_office_lounge_humidity</v>
      </c>
      <c r="G41" s="29" t="s">
        <v>203</v>
      </c>
      <c r="H41" s="29" t="s">
        <v>29</v>
      </c>
      <c r="I41" s="29" t="s">
        <v>30</v>
      </c>
      <c r="M41" s="29" t="s">
        <v>90</v>
      </c>
      <c r="O41" s="31"/>
      <c r="U41" s="29" t="s">
        <v>576</v>
      </c>
      <c r="V41" s="31" t="s">
        <v>346</v>
      </c>
      <c r="W41" s="31"/>
      <c r="X41" s="31"/>
      <c r="Y41" s="31"/>
      <c r="Z41" s="31"/>
      <c r="AA41" s="31"/>
      <c r="AE41" s="29" t="s">
        <v>349</v>
      </c>
      <c r="AG41" s="31"/>
      <c r="AH41" s="31"/>
      <c r="AJ41" s="29" t="str">
        <f>IF(ISBLANK(AI41),  "", _xlfn.CONCAT("haas/entity/sensor/", LOWER(C41), "/", E41, "/config"))</f>
        <v/>
      </c>
      <c r="AK41" s="29" t="str">
        <f>IF(ISBLANK(AI41),  "", _xlfn.CONCAT(LOWER(C41), "/", E41))</f>
        <v/>
      </c>
      <c r="AT41" s="15"/>
      <c r="AU41" s="29" t="s">
        <v>627</v>
      </c>
      <c r="AV41" s="63" t="s">
        <v>552</v>
      </c>
      <c r="AW41" s="29" t="s">
        <v>553</v>
      </c>
      <c r="AX41" s="29" t="s">
        <v>550</v>
      </c>
      <c r="AY41" s="29" t="s">
        <v>128</v>
      </c>
      <c r="BA41" s="29" t="s">
        <v>203</v>
      </c>
      <c r="BF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58" s="29" customFormat="1" ht="16" customHeight="1">
      <c r="A42" s="29">
        <v>1054</v>
      </c>
      <c r="B42" s="29" t="s">
        <v>26</v>
      </c>
      <c r="C42" s="29" t="s">
        <v>128</v>
      </c>
      <c r="D42" s="29" t="s">
        <v>27</v>
      </c>
      <c r="E42" s="29" t="s">
        <v>803</v>
      </c>
      <c r="F42" s="30" t="str">
        <f>IF(ISBLANK(Table2[[#This Row],[unique_id]]), "", Table2[[#This Row],[unique_id]])</f>
        <v>compensation_sensor_parents_humidity</v>
      </c>
      <c r="G42" s="29" t="s">
        <v>201</v>
      </c>
      <c r="H42" s="29" t="s">
        <v>29</v>
      </c>
      <c r="I42" s="29" t="s">
        <v>30</v>
      </c>
      <c r="M42" s="29" t="s">
        <v>136</v>
      </c>
      <c r="O42" s="31"/>
      <c r="U42" s="29" t="s">
        <v>576</v>
      </c>
      <c r="V42" s="31" t="s">
        <v>346</v>
      </c>
      <c r="W42" s="31"/>
      <c r="X42" s="31"/>
      <c r="Y42" s="31"/>
      <c r="Z42" s="31"/>
      <c r="AA42" s="31"/>
      <c r="AE42" s="29" t="s">
        <v>349</v>
      </c>
      <c r="AG42" s="31"/>
      <c r="AH42" s="31"/>
      <c r="AJ42" s="29" t="str">
        <f>IF(ISBLANK(AI42),  "", _xlfn.CONCAT("haas/entity/sensor/", LOWER(C42), "/", E42, "/config"))</f>
        <v/>
      </c>
      <c r="AK42" s="29" t="str">
        <f>IF(ISBLANK(AI42),  "", _xlfn.CONCAT(LOWER(C42), "/", E42))</f>
        <v/>
      </c>
      <c r="AT42" s="15"/>
      <c r="AU42" s="29" t="s">
        <v>1357</v>
      </c>
      <c r="AV42" s="63" t="s">
        <v>551</v>
      </c>
      <c r="AW42" s="29" t="s">
        <v>553</v>
      </c>
      <c r="AX42" s="29" t="s">
        <v>549</v>
      </c>
      <c r="AY42" s="29" t="s">
        <v>128</v>
      </c>
      <c r="BA42" s="29" t="s">
        <v>201</v>
      </c>
      <c r="BF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58" s="29" customFormat="1" ht="16" customHeight="1">
      <c r="A43" s="29">
        <v>1055</v>
      </c>
      <c r="B43" s="29" t="s">
        <v>26</v>
      </c>
      <c r="C43" s="29" t="s">
        <v>128</v>
      </c>
      <c r="D43" s="29" t="s">
        <v>27</v>
      </c>
      <c r="E43" s="29" t="s">
        <v>804</v>
      </c>
      <c r="F43" s="30" t="str">
        <f>IF(ISBLANK(Table2[[#This Row],[unique_id]]), "", Table2[[#This Row],[unique_id]])</f>
        <v>compensation_sensor_bertram_2_office_humidity</v>
      </c>
      <c r="G43" s="29" t="s">
        <v>222</v>
      </c>
      <c r="H43" s="29" t="s">
        <v>29</v>
      </c>
      <c r="I43" s="29" t="s">
        <v>30</v>
      </c>
      <c r="M43" s="29" t="s">
        <v>136</v>
      </c>
      <c r="O43" s="31"/>
      <c r="U43" s="29" t="s">
        <v>576</v>
      </c>
      <c r="V43" s="31" t="s">
        <v>346</v>
      </c>
      <c r="W43" s="31"/>
      <c r="X43" s="31"/>
      <c r="Y43" s="31"/>
      <c r="Z43" s="31"/>
      <c r="AA43" s="31"/>
      <c r="AE43" s="29" t="s">
        <v>349</v>
      </c>
      <c r="AG43" s="31"/>
      <c r="AH43" s="31"/>
      <c r="AJ43" s="29" t="str">
        <f>IF(ISBLANK(AI43),  "", _xlfn.CONCAT("haas/entity/sensor/", LOWER(C43), "/", E43, "/config"))</f>
        <v/>
      </c>
      <c r="AK43" s="29" t="str">
        <f>IF(ISBLANK(AI43),  "", _xlfn.CONCAT(LOWER(C43), "/", E43))</f>
        <v/>
      </c>
      <c r="AT43" s="15"/>
      <c r="AU43" s="29" t="s">
        <v>1358</v>
      </c>
      <c r="AV43" s="63" t="s">
        <v>552</v>
      </c>
      <c r="AW43" s="29" t="s">
        <v>553</v>
      </c>
      <c r="AX43" s="29" t="s">
        <v>550</v>
      </c>
      <c r="AY43" s="29" t="s">
        <v>128</v>
      </c>
      <c r="BA43" s="29" t="s">
        <v>222</v>
      </c>
      <c r="BF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58" s="29" customFormat="1" ht="16" customHeight="1">
      <c r="A44" s="29">
        <v>1056</v>
      </c>
      <c r="B44" s="29" t="s">
        <v>26</v>
      </c>
      <c r="C44" s="29" t="s">
        <v>128</v>
      </c>
      <c r="D44" s="29" t="s">
        <v>27</v>
      </c>
      <c r="E44" s="29" t="s">
        <v>805</v>
      </c>
      <c r="F44" s="30" t="str">
        <f>IF(ISBLANK(Table2[[#This Row],[unique_id]]), "", Table2[[#This Row],[unique_id]])</f>
        <v>compensation_sensor_bertram_2_kitchen_humidity</v>
      </c>
      <c r="G44" s="29" t="s">
        <v>215</v>
      </c>
      <c r="H44" s="29" t="s">
        <v>29</v>
      </c>
      <c r="I44" s="29" t="s">
        <v>30</v>
      </c>
      <c r="M44" s="29" t="s">
        <v>136</v>
      </c>
      <c r="O44" s="31"/>
      <c r="U44" s="29" t="s">
        <v>576</v>
      </c>
      <c r="V44" s="31" t="s">
        <v>346</v>
      </c>
      <c r="W44" s="31"/>
      <c r="X44" s="31"/>
      <c r="Y44" s="31"/>
      <c r="Z44" s="31"/>
      <c r="AA44" s="31"/>
      <c r="AE44" s="29" t="s">
        <v>349</v>
      </c>
      <c r="AG44" s="31"/>
      <c r="AH44" s="31"/>
      <c r="AJ44" s="29" t="str">
        <f>IF(ISBLANK(AI44),  "", _xlfn.CONCAT("haas/entity/sensor/", LOWER(C44), "/", E44, "/config"))</f>
        <v/>
      </c>
      <c r="AK44" s="29" t="str">
        <f>IF(ISBLANK(AI44),  "", _xlfn.CONCAT(LOWER(C44), "/", E44))</f>
        <v/>
      </c>
      <c r="AT44" s="15"/>
      <c r="AU44" s="29" t="s">
        <v>1359</v>
      </c>
      <c r="AV44" s="63" t="s">
        <v>552</v>
      </c>
      <c r="AW44" s="29" t="s">
        <v>553</v>
      </c>
      <c r="AX44" s="29" t="s">
        <v>550</v>
      </c>
      <c r="AY44" s="29" t="s">
        <v>128</v>
      </c>
      <c r="BA44" s="29" t="s">
        <v>215</v>
      </c>
      <c r="BF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58" s="29" customFormat="1" ht="16" customHeight="1">
      <c r="A45" s="29">
        <v>1057</v>
      </c>
      <c r="B45" s="29" t="s">
        <v>26</v>
      </c>
      <c r="C45" s="29" t="s">
        <v>128</v>
      </c>
      <c r="D45" s="29" t="s">
        <v>27</v>
      </c>
      <c r="E45" s="29" t="s">
        <v>806</v>
      </c>
      <c r="F45" s="30" t="str">
        <f>IF(ISBLANK(Table2[[#This Row],[unique_id]]), "", Table2[[#This Row],[unique_id]])</f>
        <v>compensation_sensor_bertram_2_office_pantry_humidity</v>
      </c>
      <c r="G45" s="29" t="s">
        <v>221</v>
      </c>
      <c r="H45" s="29" t="s">
        <v>29</v>
      </c>
      <c r="I45" s="29" t="s">
        <v>30</v>
      </c>
      <c r="M45" s="29" t="s">
        <v>136</v>
      </c>
      <c r="O45" s="31"/>
      <c r="U45" s="29" t="s">
        <v>576</v>
      </c>
      <c r="V45" s="31" t="s">
        <v>346</v>
      </c>
      <c r="W45" s="31"/>
      <c r="X45" s="31"/>
      <c r="Y45" s="31"/>
      <c r="Z45" s="31"/>
      <c r="AA45" s="31"/>
      <c r="AE45" s="29" t="s">
        <v>349</v>
      </c>
      <c r="AG45" s="31"/>
      <c r="AH45" s="31"/>
      <c r="AJ45" s="29" t="str">
        <f>IF(ISBLANK(AI45),  "", _xlfn.CONCAT("haas/entity/sensor/", LOWER(C45), "/", E45, "/config"))</f>
        <v/>
      </c>
      <c r="AK45" s="29" t="str">
        <f>IF(ISBLANK(AI45),  "", _xlfn.CONCAT(LOWER(C45), "/", E45))</f>
        <v/>
      </c>
      <c r="AT45" s="15"/>
      <c r="AU45" s="29" t="s">
        <v>628</v>
      </c>
      <c r="AV45" s="63" t="s">
        <v>552</v>
      </c>
      <c r="AW45" s="29" t="s">
        <v>553</v>
      </c>
      <c r="AX45" s="29" t="s">
        <v>550</v>
      </c>
      <c r="AY45" s="29" t="s">
        <v>128</v>
      </c>
      <c r="BA45" s="29" t="s">
        <v>221</v>
      </c>
      <c r="BF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58" s="29" customFormat="1" ht="16" customHeight="1">
      <c r="A46" s="29">
        <v>1058</v>
      </c>
      <c r="B46" s="29" t="s">
        <v>26</v>
      </c>
      <c r="C46" s="29" t="s">
        <v>128</v>
      </c>
      <c r="D46" s="29" t="s">
        <v>27</v>
      </c>
      <c r="E46" s="29" t="s">
        <v>807</v>
      </c>
      <c r="F46" s="30" t="str">
        <f>IF(ISBLANK(Table2[[#This Row],[unique_id]]), "", Table2[[#This Row],[unique_id]])</f>
        <v>compensation_sensor_bertram_2_office_dining_humidity</v>
      </c>
      <c r="G46" s="29" t="s">
        <v>202</v>
      </c>
      <c r="H46" s="29" t="s">
        <v>29</v>
      </c>
      <c r="I46" s="29" t="s">
        <v>30</v>
      </c>
      <c r="M46" s="29" t="s">
        <v>136</v>
      </c>
      <c r="O46" s="31"/>
      <c r="U46" s="29" t="s">
        <v>576</v>
      </c>
      <c r="V46" s="31" t="s">
        <v>346</v>
      </c>
      <c r="W46" s="31"/>
      <c r="X46" s="31"/>
      <c r="Y46" s="31"/>
      <c r="Z46" s="31"/>
      <c r="AA46" s="31"/>
      <c r="AE46" s="29" t="s">
        <v>349</v>
      </c>
      <c r="AG46" s="31"/>
      <c r="AH46" s="31"/>
      <c r="AJ46" s="29" t="str">
        <f>IF(ISBLANK(AI46),  "", _xlfn.CONCAT("haas/entity/sensor/", LOWER(C46), "/", E46, "/config"))</f>
        <v/>
      </c>
      <c r="AK46" s="29" t="str">
        <f>IF(ISBLANK(AI46),  "", _xlfn.CONCAT(LOWER(C46), "/", E46))</f>
        <v/>
      </c>
      <c r="AT46" s="15"/>
      <c r="AU46" s="29" t="s">
        <v>629</v>
      </c>
      <c r="AV46" s="63" t="s">
        <v>552</v>
      </c>
      <c r="AW46" s="29" t="s">
        <v>553</v>
      </c>
      <c r="AX46" s="29" t="s">
        <v>550</v>
      </c>
      <c r="AY46" s="29" t="s">
        <v>128</v>
      </c>
      <c r="BA46" s="29" t="s">
        <v>202</v>
      </c>
      <c r="BF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58" s="29" customFormat="1" ht="16" customHeight="1">
      <c r="A47" s="29">
        <v>1059</v>
      </c>
      <c r="B47" s="29" t="s">
        <v>26</v>
      </c>
      <c r="C47" s="29" t="s">
        <v>128</v>
      </c>
      <c r="D47" s="29" t="s">
        <v>27</v>
      </c>
      <c r="E47" s="29" t="s">
        <v>808</v>
      </c>
      <c r="F47" s="30" t="str">
        <f>IF(ISBLANK(Table2[[#This Row],[unique_id]]), "", Table2[[#This Row],[unique_id]])</f>
        <v>compensation_sensor_laundry_humidity</v>
      </c>
      <c r="G47" s="29" t="s">
        <v>223</v>
      </c>
      <c r="H47" s="29" t="s">
        <v>29</v>
      </c>
      <c r="I47" s="29" t="s">
        <v>30</v>
      </c>
      <c r="M47" s="29" t="s">
        <v>136</v>
      </c>
      <c r="O47" s="31"/>
      <c r="U47" s="29" t="s">
        <v>576</v>
      </c>
      <c r="V47" s="31" t="s">
        <v>346</v>
      </c>
      <c r="W47" s="31"/>
      <c r="X47" s="31"/>
      <c r="Y47" s="31"/>
      <c r="Z47" s="31"/>
      <c r="AA47" s="31"/>
      <c r="AE47" s="29" t="s">
        <v>349</v>
      </c>
      <c r="AG47" s="31"/>
      <c r="AH47" s="31"/>
      <c r="AJ47" s="29" t="str">
        <f>IF(ISBLANK(AI47),  "", _xlfn.CONCAT("haas/entity/sensor/", LOWER(C47), "/", E47, "/config"))</f>
        <v/>
      </c>
      <c r="AK47" s="29" t="str">
        <f>IF(ISBLANK(AI47),  "", _xlfn.CONCAT(LOWER(C47), "/", E47))</f>
        <v/>
      </c>
      <c r="AT47" s="15"/>
      <c r="AU47" s="29" t="s">
        <v>1360</v>
      </c>
      <c r="AV47" s="63" t="s">
        <v>551</v>
      </c>
      <c r="AW47" s="29" t="s">
        <v>553</v>
      </c>
      <c r="AX47" s="29" t="s">
        <v>549</v>
      </c>
      <c r="AY47" s="29" t="s">
        <v>128</v>
      </c>
      <c r="BA47" s="29" t="s">
        <v>223</v>
      </c>
      <c r="BF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58" s="29" customFormat="1" ht="16" customHeight="1">
      <c r="A48" s="29">
        <v>1060</v>
      </c>
      <c r="B48" s="29" t="s">
        <v>26</v>
      </c>
      <c r="C48" s="29" t="s">
        <v>128</v>
      </c>
      <c r="D48" s="29" t="s">
        <v>27</v>
      </c>
      <c r="E48" s="29" t="s">
        <v>809</v>
      </c>
      <c r="F48" s="30" t="str">
        <f>IF(ISBLANK(Table2[[#This Row],[unique_id]]), "", Table2[[#This Row],[unique_id]])</f>
        <v>compensation_sensor_bertram_2_office_basement_humidity</v>
      </c>
      <c r="G48" s="29" t="s">
        <v>220</v>
      </c>
      <c r="H48" s="29" t="s">
        <v>29</v>
      </c>
      <c r="I48" s="29" t="s">
        <v>30</v>
      </c>
      <c r="M48" s="29" t="s">
        <v>136</v>
      </c>
      <c r="O48" s="31"/>
      <c r="U48" s="29" t="s">
        <v>576</v>
      </c>
      <c r="V48" s="31" t="s">
        <v>346</v>
      </c>
      <c r="W48" s="31"/>
      <c r="X48" s="31"/>
      <c r="Y48" s="31"/>
      <c r="Z48" s="31"/>
      <c r="AA48" s="31"/>
      <c r="AE48" s="29" t="s">
        <v>349</v>
      </c>
      <c r="AG48" s="31"/>
      <c r="AH48" s="31"/>
      <c r="AJ48" s="29" t="str">
        <f>IF(ISBLANK(AI48),  "", _xlfn.CONCAT("haas/entity/sensor/", LOWER(C48), "/", E48, "/config"))</f>
        <v/>
      </c>
      <c r="AK48" s="29" t="str">
        <f>IF(ISBLANK(AI48),  "", _xlfn.CONCAT(LOWER(C48), "/", E48))</f>
        <v/>
      </c>
      <c r="AT48" s="15"/>
      <c r="AU48" s="29" t="s">
        <v>630</v>
      </c>
      <c r="AV48" s="63" t="s">
        <v>552</v>
      </c>
      <c r="AW48" s="29" t="s">
        <v>553</v>
      </c>
      <c r="AX48" s="29" t="s">
        <v>550</v>
      </c>
      <c r="AY48" s="29" t="s">
        <v>128</v>
      </c>
      <c r="BA48" s="29" t="s">
        <v>220</v>
      </c>
      <c r="BF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58" s="29" customFormat="1" ht="16" customHeight="1">
      <c r="A49" s="29">
        <v>1061</v>
      </c>
      <c r="B49" s="29" t="s">
        <v>26</v>
      </c>
      <c r="C49" s="29" t="s">
        <v>39</v>
      </c>
      <c r="D49" s="29" t="s">
        <v>27</v>
      </c>
      <c r="E49" s="29" t="s">
        <v>345</v>
      </c>
      <c r="F49" s="30" t="str">
        <f>IF(ISBLANK(Table2[[#This Row],[unique_id]]), "", Table2[[#This Row],[unique_id]])</f>
        <v>compensation_sensor_rack_humidity</v>
      </c>
      <c r="G49" s="29" t="s">
        <v>28</v>
      </c>
      <c r="H49" s="29" t="s">
        <v>29</v>
      </c>
      <c r="I49" s="29" t="s">
        <v>30</v>
      </c>
      <c r="M49" s="29" t="s">
        <v>136</v>
      </c>
      <c r="O49" s="31"/>
      <c r="V49" s="31" t="s">
        <v>346</v>
      </c>
      <c r="W49" s="31"/>
      <c r="X49" s="31"/>
      <c r="Y49" s="31"/>
      <c r="Z49" s="31"/>
      <c r="AA49" s="31"/>
      <c r="AB49" s="29" t="s">
        <v>31</v>
      </c>
      <c r="AC49" s="29" t="s">
        <v>32</v>
      </c>
      <c r="AD49" s="29" t="s">
        <v>33</v>
      </c>
      <c r="AE49" s="29" t="s">
        <v>349</v>
      </c>
      <c r="AF49" s="29">
        <v>300</v>
      </c>
      <c r="AG49" s="31" t="s">
        <v>34</v>
      </c>
      <c r="AH49" s="31"/>
      <c r="AI49" s="29" t="s">
        <v>35</v>
      </c>
      <c r="AJ49" s="29" t="str">
        <f>IF(ISBLANK(AI49),  "", _xlfn.CONCAT("haas/entity/sensor/", LOWER(C49), "/", E49, "/config"))</f>
        <v>haas/entity/sensor/weewx/compensation_sensor_rack_humidity/config</v>
      </c>
      <c r="AK49" s="29" t="str">
        <f>IF(ISBLANK(AI49),  "", _xlfn.CONCAT(LOWER(C49), "/", E49))</f>
        <v>weewx/compensation_sensor_rack_humidity</v>
      </c>
      <c r="AR49" s="29" t="s">
        <v>312</v>
      </c>
      <c r="AS49" s="29">
        <v>1</v>
      </c>
      <c r="AT49" s="14"/>
      <c r="AU49" s="29" t="s">
        <v>421</v>
      </c>
      <c r="AV49" s="63">
        <v>3.15</v>
      </c>
      <c r="AW49" s="29" t="s">
        <v>397</v>
      </c>
      <c r="AX49" s="29" t="s">
        <v>36</v>
      </c>
      <c r="AY49" s="29" t="s">
        <v>37</v>
      </c>
      <c r="BA49" s="29" t="s">
        <v>28</v>
      </c>
      <c r="BF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58" s="29" customFormat="1" ht="16" customHeight="1">
      <c r="A50" s="29">
        <v>1062</v>
      </c>
      <c r="B50" s="29" t="s">
        <v>26</v>
      </c>
      <c r="C50" s="29" t="s">
        <v>580</v>
      </c>
      <c r="D50" s="29" t="s">
        <v>364</v>
      </c>
      <c r="E50" s="29" t="s">
        <v>363</v>
      </c>
      <c r="F50" s="30" t="str">
        <f>IF(ISBLANK(Table2[[#This Row],[unique_id]]), "", Table2[[#This Row],[unique_id]])</f>
        <v>column_break</v>
      </c>
      <c r="G50" s="29" t="s">
        <v>360</v>
      </c>
      <c r="H50" s="29" t="s">
        <v>29</v>
      </c>
      <c r="I50" s="29" t="s">
        <v>30</v>
      </c>
      <c r="M50" s="29" t="s">
        <v>361</v>
      </c>
      <c r="N50" s="29" t="s">
        <v>362</v>
      </c>
      <c r="O50" s="31"/>
      <c r="V50" s="31"/>
      <c r="W50" s="31"/>
      <c r="X50" s="31"/>
      <c r="Y50" s="31"/>
      <c r="Z50" s="31"/>
      <c r="AA50" s="31"/>
      <c r="AG50" s="31"/>
      <c r="AH50" s="31"/>
      <c r="AK50" s="29" t="str">
        <f>IF(ISBLANK(AI50),  "", _xlfn.CONCAT(LOWER(C50), "/", E50))</f>
        <v/>
      </c>
      <c r="AT50" s="15"/>
      <c r="AV50" s="31"/>
      <c r="BF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58" s="29" customFormat="1" ht="16" customHeight="1">
      <c r="A51" s="29">
        <v>1100</v>
      </c>
      <c r="B51" s="29" t="s">
        <v>26</v>
      </c>
      <c r="C51" s="29" t="s">
        <v>128</v>
      </c>
      <c r="D51" s="29" t="s">
        <v>27</v>
      </c>
      <c r="E51" s="29" t="s">
        <v>810</v>
      </c>
      <c r="F51" s="30" t="str">
        <f>IF(ISBLANK(Table2[[#This Row],[unique_id]]), "", Table2[[#This Row],[unique_id]])</f>
        <v>compensation_sensor_ada_co2</v>
      </c>
      <c r="G51" s="29" t="s">
        <v>130</v>
      </c>
      <c r="H51" s="29" t="s">
        <v>185</v>
      </c>
      <c r="I51" s="29" t="s">
        <v>30</v>
      </c>
      <c r="O51" s="31"/>
      <c r="V51" s="31" t="s">
        <v>346</v>
      </c>
      <c r="W51" s="31"/>
      <c r="X51" s="31"/>
      <c r="Y51" s="31"/>
      <c r="Z51" s="31"/>
      <c r="AA51" s="31"/>
      <c r="AE51" s="29" t="s">
        <v>253</v>
      </c>
      <c r="AG51" s="31"/>
      <c r="AH51" s="31"/>
      <c r="AJ51" s="29" t="str">
        <f>IF(ISBLANK(AI51),  "", _xlfn.CONCAT("haas/entity/sensor/", LOWER(C51), "/", E51, "/config"))</f>
        <v/>
      </c>
      <c r="AK51" s="29" t="str">
        <f>IF(ISBLANK(AI51),  "", _xlfn.CONCAT(LOWER(C51), "/", E51))</f>
        <v/>
      </c>
      <c r="AT51" s="15"/>
      <c r="AU51" s="29" t="s">
        <v>1355</v>
      </c>
      <c r="AV51" s="63" t="s">
        <v>551</v>
      </c>
      <c r="AW51" s="29" t="s">
        <v>553</v>
      </c>
      <c r="AX51" s="29" t="s">
        <v>549</v>
      </c>
      <c r="AY51" s="29" t="s">
        <v>128</v>
      </c>
      <c r="BA51" s="29" t="s">
        <v>130</v>
      </c>
      <c r="BF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58" s="29" customFormat="1" ht="16" customHeight="1">
      <c r="A52" s="29">
        <v>1101</v>
      </c>
      <c r="B52" s="29" t="s">
        <v>26</v>
      </c>
      <c r="C52" s="29" t="s">
        <v>128</v>
      </c>
      <c r="D52" s="29" t="s">
        <v>27</v>
      </c>
      <c r="E52" s="29" t="s">
        <v>811</v>
      </c>
      <c r="F52" s="30" t="str">
        <f>IF(ISBLANK(Table2[[#This Row],[unique_id]]), "", Table2[[#This Row],[unique_id]])</f>
        <v>compensation_sensor_edwin_co2</v>
      </c>
      <c r="G52" s="29" t="s">
        <v>127</v>
      </c>
      <c r="H52" s="29" t="s">
        <v>185</v>
      </c>
      <c r="I52" s="29" t="s">
        <v>30</v>
      </c>
      <c r="M52" s="29" t="s">
        <v>90</v>
      </c>
      <c r="O52" s="31"/>
      <c r="U52" s="29" t="s">
        <v>576</v>
      </c>
      <c r="V52" s="31" t="s">
        <v>346</v>
      </c>
      <c r="W52" s="31"/>
      <c r="X52" s="31"/>
      <c r="Y52" s="31"/>
      <c r="Z52" s="31"/>
      <c r="AA52" s="31"/>
      <c r="AE52" s="29" t="s">
        <v>253</v>
      </c>
      <c r="AJ52" s="29" t="str">
        <f>IF(ISBLANK(AI52),  "", _xlfn.CONCAT("haas/entity/sensor/", LOWER(C52), "/", E52, "/config"))</f>
        <v/>
      </c>
      <c r="AK52" s="29" t="str">
        <f>IF(ISBLANK(AI52),  "", _xlfn.CONCAT(LOWER(C52), "/", E52))</f>
        <v/>
      </c>
      <c r="AT52" s="33"/>
      <c r="AU52" s="29" t="s">
        <v>1356</v>
      </c>
      <c r="AV52" s="63" t="s">
        <v>551</v>
      </c>
      <c r="AW52" s="29" t="s">
        <v>553</v>
      </c>
      <c r="AX52" s="29" t="s">
        <v>549</v>
      </c>
      <c r="AY52" s="29" t="s">
        <v>128</v>
      </c>
      <c r="BA52" s="29" t="s">
        <v>127</v>
      </c>
      <c r="BF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58" s="29" customFormat="1" ht="16" customHeight="1">
      <c r="A53" s="29">
        <v>1102</v>
      </c>
      <c r="B53" s="29" t="s">
        <v>26</v>
      </c>
      <c r="C53" s="29" t="s">
        <v>128</v>
      </c>
      <c r="D53" s="29" t="s">
        <v>27</v>
      </c>
      <c r="E53" s="29" t="s">
        <v>812</v>
      </c>
      <c r="F53" s="30" t="str">
        <f>IF(ISBLANK(Table2[[#This Row],[unique_id]]), "", Table2[[#This Row],[unique_id]])</f>
        <v>compensation_sensor_parents_co2</v>
      </c>
      <c r="G53" s="29" t="s">
        <v>201</v>
      </c>
      <c r="H53" s="29" t="s">
        <v>185</v>
      </c>
      <c r="I53" s="29" t="s">
        <v>30</v>
      </c>
      <c r="M53" s="29" t="s">
        <v>90</v>
      </c>
      <c r="O53" s="31"/>
      <c r="U53" s="29" t="s">
        <v>576</v>
      </c>
      <c r="V53" s="31" t="s">
        <v>334</v>
      </c>
      <c r="W53" s="31"/>
      <c r="X53" s="31"/>
      <c r="Y53" s="31"/>
      <c r="Z53" s="31"/>
      <c r="AA53" s="31"/>
      <c r="AE53" s="29" t="s">
        <v>253</v>
      </c>
      <c r="AJ53" s="29" t="str">
        <f>IF(ISBLANK(AI53),  "", _xlfn.CONCAT("haas/entity/sensor/", LOWER(C53), "/", E53, "/config"))</f>
        <v/>
      </c>
      <c r="AK53" s="29" t="str">
        <f>IF(ISBLANK(AI53),  "", _xlfn.CONCAT(LOWER(C53), "/", E53))</f>
        <v/>
      </c>
      <c r="AT53" s="33"/>
      <c r="AU53" s="29" t="s">
        <v>1357</v>
      </c>
      <c r="AV53" s="63" t="s">
        <v>551</v>
      </c>
      <c r="AW53" s="29" t="s">
        <v>553</v>
      </c>
      <c r="AX53" s="29" t="s">
        <v>549</v>
      </c>
      <c r="AY53" s="29" t="s">
        <v>128</v>
      </c>
      <c r="BA53" s="29" t="s">
        <v>201</v>
      </c>
      <c r="BF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58" s="29" customFormat="1" ht="16" customHeight="1">
      <c r="A54" s="29">
        <v>1103</v>
      </c>
      <c r="B54" s="29" t="s">
        <v>26</v>
      </c>
      <c r="C54" s="29" t="s">
        <v>128</v>
      </c>
      <c r="D54" s="29" t="s">
        <v>27</v>
      </c>
      <c r="E54" s="29" t="s">
        <v>813</v>
      </c>
      <c r="F54" s="30" t="str">
        <f>IF(ISBLANK(Table2[[#This Row],[unique_id]]), "", Table2[[#This Row],[unique_id]])</f>
        <v>compensation_sensor_bertram_2_office_co2</v>
      </c>
      <c r="G54" s="29" t="s">
        <v>222</v>
      </c>
      <c r="H54" s="29" t="s">
        <v>185</v>
      </c>
      <c r="I54" s="29" t="s">
        <v>30</v>
      </c>
      <c r="M54" s="29" t="s">
        <v>90</v>
      </c>
      <c r="O54" s="31"/>
      <c r="U54" s="29" t="s">
        <v>576</v>
      </c>
      <c r="V54" s="31" t="s">
        <v>346</v>
      </c>
      <c r="W54" s="31"/>
      <c r="X54" s="31"/>
      <c r="Y54" s="31"/>
      <c r="Z54" s="31"/>
      <c r="AA54" s="31"/>
      <c r="AE54" s="29" t="s">
        <v>253</v>
      </c>
      <c r="AJ54" s="29" t="str">
        <f>IF(ISBLANK(AI54),  "", _xlfn.CONCAT("haas/entity/sensor/", LOWER(C54), "/", E54, "/config"))</f>
        <v/>
      </c>
      <c r="AK54" s="29" t="str">
        <f>IF(ISBLANK(AI54),  "", _xlfn.CONCAT(LOWER(C54), "/", E54))</f>
        <v/>
      </c>
      <c r="AT54" s="33"/>
      <c r="AU54" s="29" t="s">
        <v>1358</v>
      </c>
      <c r="AV54" s="63" t="s">
        <v>552</v>
      </c>
      <c r="AW54" s="29" t="s">
        <v>553</v>
      </c>
      <c r="AX54" s="29" t="s">
        <v>550</v>
      </c>
      <c r="AY54" s="29" t="s">
        <v>128</v>
      </c>
      <c r="BA54" s="29" t="s">
        <v>222</v>
      </c>
      <c r="BF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58" s="29" customFormat="1" ht="16" customHeight="1">
      <c r="A55" s="29">
        <v>1104</v>
      </c>
      <c r="B55" s="29" t="s">
        <v>26</v>
      </c>
      <c r="C55" s="29" t="s">
        <v>128</v>
      </c>
      <c r="D55" s="29" t="s">
        <v>27</v>
      </c>
      <c r="E55" s="29" t="s">
        <v>814</v>
      </c>
      <c r="F55" s="30" t="str">
        <f>IF(ISBLANK(Table2[[#This Row],[unique_id]]), "", Table2[[#This Row],[unique_id]])</f>
        <v>compensation_sensor_bertram_2_office_lounge_co2</v>
      </c>
      <c r="G55" s="29" t="s">
        <v>203</v>
      </c>
      <c r="H55" s="29" t="s">
        <v>185</v>
      </c>
      <c r="I55" s="29" t="s">
        <v>30</v>
      </c>
      <c r="M55" s="29" t="s">
        <v>90</v>
      </c>
      <c r="O55" s="31"/>
      <c r="U55" s="29" t="s">
        <v>576</v>
      </c>
      <c r="V55" s="31" t="s">
        <v>346</v>
      </c>
      <c r="W55" s="31"/>
      <c r="X55" s="31"/>
      <c r="Y55" s="31"/>
      <c r="Z55" s="31"/>
      <c r="AA55" s="31"/>
      <c r="AE55" s="29" t="s">
        <v>253</v>
      </c>
      <c r="AJ55" s="29" t="str">
        <f>IF(ISBLANK(AI55),  "", _xlfn.CONCAT("haas/entity/sensor/", LOWER(C55), "/", E55, "/config"))</f>
        <v/>
      </c>
      <c r="AK55" s="29" t="str">
        <f>IF(ISBLANK(AI55),  "", _xlfn.CONCAT(LOWER(C55), "/", E55))</f>
        <v/>
      </c>
      <c r="AT55" s="33"/>
      <c r="AU55" s="29" t="s">
        <v>627</v>
      </c>
      <c r="AV55" s="63" t="s">
        <v>552</v>
      </c>
      <c r="AW55" s="29" t="s">
        <v>553</v>
      </c>
      <c r="AX55" s="29" t="s">
        <v>550</v>
      </c>
      <c r="AY55" s="29" t="s">
        <v>128</v>
      </c>
      <c r="BA55" s="29" t="s">
        <v>203</v>
      </c>
      <c r="BF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58" s="29" customFormat="1" ht="16" customHeight="1">
      <c r="A56" s="29">
        <v>1105</v>
      </c>
      <c r="B56" s="29" t="s">
        <v>26</v>
      </c>
      <c r="C56" s="29" t="s">
        <v>128</v>
      </c>
      <c r="D56" s="29" t="s">
        <v>27</v>
      </c>
      <c r="E56" s="29" t="s">
        <v>815</v>
      </c>
      <c r="F56" s="30" t="str">
        <f>IF(ISBLANK(Table2[[#This Row],[unique_id]]), "", Table2[[#This Row],[unique_id]])</f>
        <v>compensation_sensor_bertram_2_kitchen_co2</v>
      </c>
      <c r="G56" s="29" t="s">
        <v>215</v>
      </c>
      <c r="H56" s="29" t="s">
        <v>185</v>
      </c>
      <c r="I56" s="29" t="s">
        <v>30</v>
      </c>
      <c r="M56" s="29" t="s">
        <v>136</v>
      </c>
      <c r="O56" s="31"/>
      <c r="U56" s="29" t="s">
        <v>576</v>
      </c>
      <c r="V56" s="31" t="s">
        <v>346</v>
      </c>
      <c r="W56" s="31"/>
      <c r="X56" s="31"/>
      <c r="Y56" s="31"/>
      <c r="Z56" s="31"/>
      <c r="AA56" s="31"/>
      <c r="AE56" s="29" t="s">
        <v>253</v>
      </c>
      <c r="AJ56" s="29" t="str">
        <f>IF(ISBLANK(AI56),  "", _xlfn.CONCAT("haas/entity/sensor/", LOWER(C56), "/", E56, "/config"))</f>
        <v/>
      </c>
      <c r="AK56" s="29" t="str">
        <f>IF(ISBLANK(AI56),  "", _xlfn.CONCAT(LOWER(C56), "/", E56))</f>
        <v/>
      </c>
      <c r="AT56" s="33"/>
      <c r="AU56" s="29" t="s">
        <v>1359</v>
      </c>
      <c r="AV56" s="63" t="s">
        <v>552</v>
      </c>
      <c r="AW56" s="29" t="s">
        <v>553</v>
      </c>
      <c r="AX56" s="29" t="s">
        <v>550</v>
      </c>
      <c r="AY56" s="29" t="s">
        <v>128</v>
      </c>
      <c r="BA56" s="29" t="s">
        <v>215</v>
      </c>
      <c r="BF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58" s="29" customFormat="1" ht="16" customHeight="1">
      <c r="A57" s="29">
        <v>1106</v>
      </c>
      <c r="B57" s="29" t="s">
        <v>26</v>
      </c>
      <c r="C57" s="29" t="s">
        <v>128</v>
      </c>
      <c r="D57" s="29" t="s">
        <v>27</v>
      </c>
      <c r="E57" s="29" t="s">
        <v>816</v>
      </c>
      <c r="F57" s="30" t="str">
        <f>IF(ISBLANK(Table2[[#This Row],[unique_id]]), "", Table2[[#This Row],[unique_id]])</f>
        <v>compensation_sensor_bertram_2_office_pantry_co2</v>
      </c>
      <c r="G57" s="29" t="s">
        <v>221</v>
      </c>
      <c r="H57" s="29" t="s">
        <v>185</v>
      </c>
      <c r="I57" s="29" t="s">
        <v>30</v>
      </c>
      <c r="M57" s="29" t="s">
        <v>136</v>
      </c>
      <c r="O57" s="31"/>
      <c r="U57" s="29" t="s">
        <v>576</v>
      </c>
      <c r="V57" s="31" t="s">
        <v>346</v>
      </c>
      <c r="W57" s="31"/>
      <c r="X57" s="31"/>
      <c r="Y57" s="31"/>
      <c r="Z57" s="31"/>
      <c r="AA57" s="31"/>
      <c r="AE57" s="29" t="s">
        <v>253</v>
      </c>
      <c r="AJ57" s="29" t="str">
        <f>IF(ISBLANK(AI57),  "", _xlfn.CONCAT("haas/entity/sensor/", LOWER(C57), "/", E57, "/config"))</f>
        <v/>
      </c>
      <c r="AK57" s="29" t="str">
        <f>IF(ISBLANK(AI57),  "", _xlfn.CONCAT(LOWER(C57), "/", E57))</f>
        <v/>
      </c>
      <c r="AT57" s="33"/>
      <c r="AU57" s="29" t="s">
        <v>628</v>
      </c>
      <c r="AV57" s="63" t="s">
        <v>552</v>
      </c>
      <c r="AW57" s="29" t="s">
        <v>553</v>
      </c>
      <c r="AX57" s="29" t="s">
        <v>550</v>
      </c>
      <c r="AY57" s="29" t="s">
        <v>128</v>
      </c>
      <c r="BA57" s="29" t="s">
        <v>221</v>
      </c>
      <c r="BF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58" s="29" customFormat="1" ht="16" customHeight="1">
      <c r="A58" s="29">
        <v>1107</v>
      </c>
      <c r="B58" s="29" t="s">
        <v>26</v>
      </c>
      <c r="C58" s="29" t="s">
        <v>128</v>
      </c>
      <c r="D58" s="29" t="s">
        <v>27</v>
      </c>
      <c r="E58" s="29" t="s">
        <v>817</v>
      </c>
      <c r="F58" s="30" t="str">
        <f>IF(ISBLANK(Table2[[#This Row],[unique_id]]), "", Table2[[#This Row],[unique_id]])</f>
        <v>compensation_sensor_bertram_2_office_dining_co2</v>
      </c>
      <c r="G58" s="29" t="s">
        <v>202</v>
      </c>
      <c r="H58" s="29" t="s">
        <v>185</v>
      </c>
      <c r="I58" s="29" t="s">
        <v>30</v>
      </c>
      <c r="M58" s="29" t="s">
        <v>136</v>
      </c>
      <c r="O58" s="31"/>
      <c r="U58" s="29" t="s">
        <v>576</v>
      </c>
      <c r="V58" s="31" t="s">
        <v>346</v>
      </c>
      <c r="W58" s="31"/>
      <c r="X58" s="31"/>
      <c r="Y58" s="31"/>
      <c r="Z58" s="31"/>
      <c r="AA58" s="31"/>
      <c r="AE58" s="29" t="s">
        <v>253</v>
      </c>
      <c r="AJ58" s="29" t="str">
        <f>IF(ISBLANK(AI58),  "", _xlfn.CONCAT("haas/entity/sensor/", LOWER(C58), "/", E58, "/config"))</f>
        <v/>
      </c>
      <c r="AK58" s="29" t="str">
        <f>IF(ISBLANK(AI58),  "", _xlfn.CONCAT(LOWER(C58), "/", E58))</f>
        <v/>
      </c>
      <c r="AT58" s="33"/>
      <c r="AU58" s="29" t="s">
        <v>629</v>
      </c>
      <c r="AV58" s="63" t="s">
        <v>552</v>
      </c>
      <c r="AW58" s="29" t="s">
        <v>553</v>
      </c>
      <c r="AX58" s="29" t="s">
        <v>550</v>
      </c>
      <c r="AY58" s="29" t="s">
        <v>128</v>
      </c>
      <c r="BA58" s="29" t="s">
        <v>202</v>
      </c>
      <c r="BF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58" s="29" customFormat="1" ht="16" customHeight="1">
      <c r="A59" s="29">
        <v>1108</v>
      </c>
      <c r="B59" s="29" t="s">
        <v>26</v>
      </c>
      <c r="C59" s="29" t="s">
        <v>128</v>
      </c>
      <c r="D59" s="29" t="s">
        <v>27</v>
      </c>
      <c r="E59" s="29" t="s">
        <v>818</v>
      </c>
      <c r="F59" s="30" t="str">
        <f>IF(ISBLANK(Table2[[#This Row],[unique_id]]), "", Table2[[#This Row],[unique_id]])</f>
        <v>compensation_sensor_laundry_co2</v>
      </c>
      <c r="G59" s="29" t="s">
        <v>223</v>
      </c>
      <c r="H59" s="29" t="s">
        <v>185</v>
      </c>
      <c r="I59" s="29" t="s">
        <v>30</v>
      </c>
      <c r="O59" s="31"/>
      <c r="V59" s="31" t="s">
        <v>346</v>
      </c>
      <c r="W59" s="31"/>
      <c r="X59" s="31"/>
      <c r="Y59" s="31"/>
      <c r="Z59" s="31"/>
      <c r="AA59" s="31"/>
      <c r="AE59" s="29" t="s">
        <v>253</v>
      </c>
      <c r="AJ59" s="29" t="str">
        <f>IF(ISBLANK(AI59),  "", _xlfn.CONCAT("haas/entity/sensor/", LOWER(C59), "/", E59, "/config"))</f>
        <v/>
      </c>
      <c r="AK59" s="29" t="str">
        <f>IF(ISBLANK(AI59),  "", _xlfn.CONCAT(LOWER(C59), "/", E59))</f>
        <v/>
      </c>
      <c r="AT59" s="33"/>
      <c r="AU59" s="29" t="s">
        <v>1360</v>
      </c>
      <c r="AV59" s="63" t="s">
        <v>551</v>
      </c>
      <c r="AW59" s="29" t="s">
        <v>553</v>
      </c>
      <c r="AX59" s="29" t="s">
        <v>549</v>
      </c>
      <c r="AY59" s="29" t="s">
        <v>128</v>
      </c>
      <c r="BA59" s="29" t="s">
        <v>223</v>
      </c>
      <c r="BF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58" s="29" customFormat="1" ht="16" customHeight="1">
      <c r="A60" s="29">
        <v>1109</v>
      </c>
      <c r="B60" s="29" t="s">
        <v>26</v>
      </c>
      <c r="C60" s="29" t="s">
        <v>580</v>
      </c>
      <c r="D60" s="29" t="s">
        <v>364</v>
      </c>
      <c r="E60" s="29" t="s">
        <v>363</v>
      </c>
      <c r="F60" s="30" t="str">
        <f>IF(ISBLANK(Table2[[#This Row],[unique_id]]), "", Table2[[#This Row],[unique_id]])</f>
        <v>column_break</v>
      </c>
      <c r="G60" s="29" t="s">
        <v>360</v>
      </c>
      <c r="H60" s="29" t="s">
        <v>185</v>
      </c>
      <c r="I60" s="29" t="s">
        <v>30</v>
      </c>
      <c r="M60" s="29" t="s">
        <v>361</v>
      </c>
      <c r="N60" s="29" t="s">
        <v>362</v>
      </c>
      <c r="O60" s="31"/>
      <c r="V60" s="31"/>
      <c r="W60" s="31"/>
      <c r="X60" s="31"/>
      <c r="Y60" s="31"/>
      <c r="Z60" s="31"/>
      <c r="AA60" s="31"/>
      <c r="AJ60" s="29" t="str">
        <f>IF(ISBLANK(AI60),  "", _xlfn.CONCAT("haas/entity/sensor/", LOWER(C60), "/", E60, "/config"))</f>
        <v/>
      </c>
      <c r="AK60" s="29" t="str">
        <f>IF(ISBLANK(AI60),  "", _xlfn.CONCAT(LOWER(C60), "/", E60))</f>
        <v/>
      </c>
      <c r="AT60" s="33"/>
      <c r="AV60" s="31"/>
      <c r="BF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58" s="29" customFormat="1" ht="16" customHeight="1">
      <c r="A61" s="29">
        <v>1150</v>
      </c>
      <c r="B61" s="29" t="s">
        <v>26</v>
      </c>
      <c r="C61" s="29" t="s">
        <v>128</v>
      </c>
      <c r="D61" s="29" t="s">
        <v>27</v>
      </c>
      <c r="E61" s="29" t="s">
        <v>819</v>
      </c>
      <c r="F61" s="30" t="str">
        <f>IF(ISBLANK(Table2[[#This Row],[unique_id]]), "", Table2[[#This Row],[unique_id]])</f>
        <v>compensation_sensor_ada_noise</v>
      </c>
      <c r="G61" s="29" t="s">
        <v>130</v>
      </c>
      <c r="H61" s="29" t="s">
        <v>186</v>
      </c>
      <c r="I61" s="29" t="s">
        <v>30</v>
      </c>
      <c r="M61" s="29" t="s">
        <v>90</v>
      </c>
      <c r="O61" s="31"/>
      <c r="U61" s="29" t="s">
        <v>576</v>
      </c>
      <c r="V61" s="31" t="s">
        <v>346</v>
      </c>
      <c r="W61" s="31"/>
      <c r="X61" s="31"/>
      <c r="Y61" s="31"/>
      <c r="Z61" s="31"/>
      <c r="AA61" s="31"/>
      <c r="AE61" s="29" t="s">
        <v>348</v>
      </c>
      <c r="AG61" s="31"/>
      <c r="AH61" s="31"/>
      <c r="AJ61" s="29" t="str">
        <f>IF(ISBLANK(AI61),  "", _xlfn.CONCAT("haas/entity/sensor/", LOWER(C61), "/", E61, "/config"))</f>
        <v/>
      </c>
      <c r="AK61" s="29" t="str">
        <f>IF(ISBLANK(AI61),  "", _xlfn.CONCAT(LOWER(C61), "/", E61))</f>
        <v/>
      </c>
      <c r="AT61" s="33"/>
      <c r="AU61" s="29" t="s">
        <v>1355</v>
      </c>
      <c r="AV61" s="63" t="s">
        <v>551</v>
      </c>
      <c r="AW61" s="29" t="s">
        <v>553</v>
      </c>
      <c r="AX61" s="29" t="s">
        <v>549</v>
      </c>
      <c r="AY61" s="29" t="s">
        <v>128</v>
      </c>
      <c r="BA61" s="29" t="s">
        <v>130</v>
      </c>
      <c r="BF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58" s="29" customFormat="1" ht="16" customHeight="1">
      <c r="A62" s="29">
        <v>1151</v>
      </c>
      <c r="B62" s="29" t="s">
        <v>26</v>
      </c>
      <c r="C62" s="29" t="s">
        <v>128</v>
      </c>
      <c r="D62" s="29" t="s">
        <v>27</v>
      </c>
      <c r="E62" s="29" t="s">
        <v>820</v>
      </c>
      <c r="F62" s="30" t="str">
        <f>IF(ISBLANK(Table2[[#This Row],[unique_id]]), "", Table2[[#This Row],[unique_id]])</f>
        <v>compensation_sensor_edwin_noise</v>
      </c>
      <c r="G62" s="29" t="s">
        <v>127</v>
      </c>
      <c r="H62" s="29" t="s">
        <v>186</v>
      </c>
      <c r="I62" s="29" t="s">
        <v>30</v>
      </c>
      <c r="M62" s="29" t="s">
        <v>90</v>
      </c>
      <c r="O62" s="31"/>
      <c r="U62" s="29" t="s">
        <v>576</v>
      </c>
      <c r="V62" s="31" t="s">
        <v>346</v>
      </c>
      <c r="W62" s="31"/>
      <c r="X62" s="31"/>
      <c r="Y62" s="31"/>
      <c r="Z62" s="31"/>
      <c r="AA62" s="31"/>
      <c r="AE62" s="29" t="s">
        <v>348</v>
      </c>
      <c r="AG62" s="31"/>
      <c r="AH62" s="31"/>
      <c r="AJ62" s="29" t="str">
        <f>IF(ISBLANK(AI62),  "", _xlfn.CONCAT("haas/entity/sensor/", LOWER(C62), "/", E62, "/config"))</f>
        <v/>
      </c>
      <c r="AK62" s="29" t="str">
        <f>IF(ISBLANK(AI62),  "", _xlfn.CONCAT(LOWER(C62), "/", E62))</f>
        <v/>
      </c>
      <c r="AT62" s="33"/>
      <c r="AU62" s="29" t="s">
        <v>1356</v>
      </c>
      <c r="AV62" s="63" t="s">
        <v>551</v>
      </c>
      <c r="AW62" s="29" t="s">
        <v>553</v>
      </c>
      <c r="AX62" s="29" t="s">
        <v>549</v>
      </c>
      <c r="AY62" s="29" t="s">
        <v>128</v>
      </c>
      <c r="BA62" s="29" t="s">
        <v>127</v>
      </c>
      <c r="BF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58" s="29" customFormat="1" ht="16" customHeight="1">
      <c r="A63" s="29">
        <v>1152</v>
      </c>
      <c r="B63" s="29" t="s">
        <v>26</v>
      </c>
      <c r="C63" s="29" t="s">
        <v>128</v>
      </c>
      <c r="D63" s="29" t="s">
        <v>27</v>
      </c>
      <c r="E63" s="29" t="s">
        <v>821</v>
      </c>
      <c r="F63" s="30" t="str">
        <f>IF(ISBLANK(Table2[[#This Row],[unique_id]]), "", Table2[[#This Row],[unique_id]])</f>
        <v>compensation_sensor_parents_noise</v>
      </c>
      <c r="G63" s="29" t="s">
        <v>201</v>
      </c>
      <c r="H63" s="29" t="s">
        <v>186</v>
      </c>
      <c r="I63" s="29" t="s">
        <v>30</v>
      </c>
      <c r="M63" s="29" t="s">
        <v>90</v>
      </c>
      <c r="O63" s="31"/>
      <c r="U63" s="29" t="s">
        <v>576</v>
      </c>
      <c r="V63" s="31" t="s">
        <v>346</v>
      </c>
      <c r="W63" s="31"/>
      <c r="X63" s="31"/>
      <c r="Y63" s="31"/>
      <c r="Z63" s="31"/>
      <c r="AA63" s="31"/>
      <c r="AE63" s="29" t="s">
        <v>348</v>
      </c>
      <c r="AG63" s="31"/>
      <c r="AH63" s="31"/>
      <c r="AJ63" s="29" t="str">
        <f>IF(ISBLANK(AI63),  "", _xlfn.CONCAT("haas/entity/sensor/", LOWER(C63), "/", E63, "/config"))</f>
        <v/>
      </c>
      <c r="AK63" s="29" t="str">
        <f>IF(ISBLANK(AI63),  "", _xlfn.CONCAT(LOWER(C63), "/", E63))</f>
        <v/>
      </c>
      <c r="AT63" s="33"/>
      <c r="AU63" s="29" t="s">
        <v>1357</v>
      </c>
      <c r="AV63" s="63" t="s">
        <v>551</v>
      </c>
      <c r="AW63" s="29" t="s">
        <v>553</v>
      </c>
      <c r="AX63" s="29" t="s">
        <v>549</v>
      </c>
      <c r="AY63" s="29" t="s">
        <v>128</v>
      </c>
      <c r="BA63" s="29" t="s">
        <v>201</v>
      </c>
      <c r="BF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58" s="29" customFormat="1" ht="16" customHeight="1">
      <c r="A64" s="29">
        <v>1153</v>
      </c>
      <c r="B64" s="29" t="s">
        <v>26</v>
      </c>
      <c r="C64" s="29" t="s">
        <v>128</v>
      </c>
      <c r="D64" s="29" t="s">
        <v>27</v>
      </c>
      <c r="E64" s="29" t="s">
        <v>822</v>
      </c>
      <c r="F64" s="30" t="str">
        <f>IF(ISBLANK(Table2[[#This Row],[unique_id]]), "", Table2[[#This Row],[unique_id]])</f>
        <v>compensation_sensor_bertram_2_office_noise</v>
      </c>
      <c r="G64" s="29" t="s">
        <v>222</v>
      </c>
      <c r="H64" s="29" t="s">
        <v>186</v>
      </c>
      <c r="I64" s="29" t="s">
        <v>30</v>
      </c>
      <c r="M64" s="29" t="s">
        <v>90</v>
      </c>
      <c r="O64" s="31"/>
      <c r="U64" s="29" t="s">
        <v>576</v>
      </c>
      <c r="V64" s="31" t="s">
        <v>346</v>
      </c>
      <c r="W64" s="31"/>
      <c r="X64" s="31"/>
      <c r="Y64" s="31"/>
      <c r="Z64" s="31"/>
      <c r="AA64" s="31"/>
      <c r="AE64" s="29" t="s">
        <v>348</v>
      </c>
      <c r="AG64" s="31"/>
      <c r="AH64" s="31"/>
      <c r="AJ64" s="29" t="str">
        <f>IF(ISBLANK(AI64),  "", _xlfn.CONCAT("haas/entity/sensor/", LOWER(C64), "/", E64, "/config"))</f>
        <v/>
      </c>
      <c r="AK64" s="29" t="str">
        <f>IF(ISBLANK(AI64),  "", _xlfn.CONCAT(LOWER(C64), "/", E64))</f>
        <v/>
      </c>
      <c r="AT64" s="33"/>
      <c r="AU64" s="29" t="s">
        <v>1358</v>
      </c>
      <c r="AV64" s="63" t="s">
        <v>552</v>
      </c>
      <c r="AW64" s="29" t="s">
        <v>553</v>
      </c>
      <c r="AX64" s="29" t="s">
        <v>550</v>
      </c>
      <c r="AY64" s="29" t="s">
        <v>128</v>
      </c>
      <c r="BA64" s="29" t="s">
        <v>222</v>
      </c>
      <c r="BF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58" s="29" customFormat="1" ht="16" customHeight="1">
      <c r="A65" s="29">
        <v>1154</v>
      </c>
      <c r="B65" s="29" t="s">
        <v>26</v>
      </c>
      <c r="C65" s="29" t="s">
        <v>128</v>
      </c>
      <c r="D65" s="29" t="s">
        <v>27</v>
      </c>
      <c r="E65" s="29" t="s">
        <v>823</v>
      </c>
      <c r="F65" s="30" t="str">
        <f>IF(ISBLANK(Table2[[#This Row],[unique_id]]), "", Table2[[#This Row],[unique_id]])</f>
        <v>compensation_sensor_bertram_2_kitchen_noise</v>
      </c>
      <c r="G65" s="29" t="s">
        <v>215</v>
      </c>
      <c r="H65" s="29" t="s">
        <v>186</v>
      </c>
      <c r="I65" s="29" t="s">
        <v>30</v>
      </c>
      <c r="M65" s="29" t="s">
        <v>136</v>
      </c>
      <c r="O65" s="31"/>
      <c r="U65" s="29" t="s">
        <v>576</v>
      </c>
      <c r="V65" s="31" t="s">
        <v>346</v>
      </c>
      <c r="W65" s="31"/>
      <c r="X65" s="31"/>
      <c r="Y65" s="31"/>
      <c r="Z65" s="31"/>
      <c r="AA65" s="31"/>
      <c r="AE65" s="29" t="s">
        <v>348</v>
      </c>
      <c r="AG65" s="31"/>
      <c r="AH65" s="31"/>
      <c r="AJ65" s="29" t="str">
        <f>IF(ISBLANK(AI65),  "", _xlfn.CONCAT("haas/entity/sensor/", LOWER(C65), "/", E65, "/config"))</f>
        <v/>
      </c>
      <c r="AK65" s="29" t="str">
        <f>IF(ISBLANK(AI65),  "", _xlfn.CONCAT(LOWER(C65), "/", E65))</f>
        <v/>
      </c>
      <c r="AT65" s="33"/>
      <c r="AU65" s="29" t="s">
        <v>1359</v>
      </c>
      <c r="AV65" s="63" t="s">
        <v>552</v>
      </c>
      <c r="AW65" s="29" t="s">
        <v>553</v>
      </c>
      <c r="AX65" s="29" t="s">
        <v>550</v>
      </c>
      <c r="AY65" s="29" t="s">
        <v>128</v>
      </c>
      <c r="BA65" s="29" t="s">
        <v>215</v>
      </c>
      <c r="BF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58" s="29" customFormat="1" ht="16" customHeight="1">
      <c r="A66" s="29">
        <v>1155</v>
      </c>
      <c r="B66" s="29" t="s">
        <v>26</v>
      </c>
      <c r="C66" s="29" t="s">
        <v>128</v>
      </c>
      <c r="D66" s="29" t="s">
        <v>27</v>
      </c>
      <c r="E66" s="29" t="s">
        <v>824</v>
      </c>
      <c r="F66" s="30" t="str">
        <f>IF(ISBLANK(Table2[[#This Row],[unique_id]]), "", Table2[[#This Row],[unique_id]])</f>
        <v>compensation_sensor_laundry_noise</v>
      </c>
      <c r="G66" s="29" t="s">
        <v>223</v>
      </c>
      <c r="H66" s="29" t="s">
        <v>186</v>
      </c>
      <c r="I66" s="29" t="s">
        <v>30</v>
      </c>
      <c r="M66" s="29" t="s">
        <v>136</v>
      </c>
      <c r="O66" s="31"/>
      <c r="U66" s="29" t="s">
        <v>576</v>
      </c>
      <c r="V66" s="31" t="s">
        <v>346</v>
      </c>
      <c r="W66" s="31"/>
      <c r="X66" s="31"/>
      <c r="Y66" s="31"/>
      <c r="Z66" s="31"/>
      <c r="AA66" s="31"/>
      <c r="AE66" s="29" t="s">
        <v>348</v>
      </c>
      <c r="AG66" s="31"/>
      <c r="AH66" s="31"/>
      <c r="AJ66" s="29" t="str">
        <f>IF(ISBLANK(AI66),  "", _xlfn.CONCAT("haas/entity/sensor/", LOWER(C66), "/", E66, "/config"))</f>
        <v/>
      </c>
      <c r="AK66" s="29" t="str">
        <f>IF(ISBLANK(AI66),  "", _xlfn.CONCAT(LOWER(C66), "/", E66))</f>
        <v/>
      </c>
      <c r="AT66" s="33"/>
      <c r="AU66" s="29" t="s">
        <v>1360</v>
      </c>
      <c r="AV66" s="63" t="s">
        <v>551</v>
      </c>
      <c r="AW66" s="29" t="s">
        <v>553</v>
      </c>
      <c r="AX66" s="29" t="s">
        <v>549</v>
      </c>
      <c r="AY66" s="29" t="s">
        <v>128</v>
      </c>
      <c r="BA66" s="29" t="s">
        <v>223</v>
      </c>
      <c r="BF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58" s="29" customFormat="1" ht="16" customHeight="1">
      <c r="A67" s="29">
        <v>1200</v>
      </c>
      <c r="B67" s="29" t="s">
        <v>26</v>
      </c>
      <c r="C67" s="29" t="s">
        <v>39</v>
      </c>
      <c r="D67" s="29" t="s">
        <v>27</v>
      </c>
      <c r="E67" s="29" t="s">
        <v>41</v>
      </c>
      <c r="F67" s="30" t="str">
        <f>IF(ISBLANK(Table2[[#This Row],[unique_id]]), "", Table2[[#This Row],[unique_id]])</f>
        <v>roof_cloud_base</v>
      </c>
      <c r="G67" s="29" t="s">
        <v>42</v>
      </c>
      <c r="H67" s="29" t="s">
        <v>43</v>
      </c>
      <c r="I67" s="29" t="s">
        <v>30</v>
      </c>
      <c r="O67" s="31"/>
      <c r="V67" s="31"/>
      <c r="W67" s="31"/>
      <c r="X67" s="31"/>
      <c r="Y67" s="31"/>
      <c r="Z67" s="31"/>
      <c r="AA67" s="31"/>
      <c r="AB67" s="29" t="s">
        <v>31</v>
      </c>
      <c r="AC67" s="29" t="s">
        <v>44</v>
      </c>
      <c r="AE67" s="29" t="s">
        <v>180</v>
      </c>
      <c r="AF67" s="29">
        <v>300</v>
      </c>
      <c r="AG67" s="31" t="s">
        <v>34</v>
      </c>
      <c r="AH67" s="31"/>
      <c r="AI67" s="29" t="s">
        <v>45</v>
      </c>
      <c r="AJ67" s="29" t="str">
        <f>IF(ISBLANK(AI67),  "", _xlfn.CONCAT("haas/entity/sensor/", LOWER(C67), "/", E67, "/config"))</f>
        <v>haas/entity/sensor/weewx/roof_cloud_base/config</v>
      </c>
      <c r="AK67" s="29" t="str">
        <f>IF(ISBLANK(AI67),  "", _xlfn.CONCAT(LOWER(C67), "/", E67))</f>
        <v>weewx/roof_cloud_base</v>
      </c>
      <c r="AR67" s="29" t="s">
        <v>312</v>
      </c>
      <c r="AS67" s="29">
        <v>1</v>
      </c>
      <c r="AT67" s="14"/>
      <c r="AU67" s="29" t="s">
        <v>421</v>
      </c>
      <c r="AV67" s="63">
        <v>3.15</v>
      </c>
      <c r="AW67" s="29" t="s">
        <v>397</v>
      </c>
      <c r="AX67" s="29" t="s">
        <v>36</v>
      </c>
      <c r="AY67" s="29" t="s">
        <v>37</v>
      </c>
      <c r="BA67" s="29" t="s">
        <v>38</v>
      </c>
      <c r="BF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58" s="29" customFormat="1" ht="16" customHeight="1">
      <c r="A68" s="29">
        <v>1201</v>
      </c>
      <c r="B68" s="29" t="s">
        <v>26</v>
      </c>
      <c r="C68" s="29" t="s">
        <v>39</v>
      </c>
      <c r="D68" s="29" t="s">
        <v>27</v>
      </c>
      <c r="E68" s="29" t="s">
        <v>46</v>
      </c>
      <c r="F68" s="30" t="str">
        <f>IF(ISBLANK(Table2[[#This Row],[unique_id]]), "", Table2[[#This Row],[unique_id]])</f>
        <v>roof_max_solar_radiation</v>
      </c>
      <c r="G68" s="29" t="s">
        <v>47</v>
      </c>
      <c r="H68" s="29" t="s">
        <v>43</v>
      </c>
      <c r="I68" s="29" t="s">
        <v>30</v>
      </c>
      <c r="O68" s="31"/>
      <c r="V68" s="31"/>
      <c r="W68" s="31"/>
      <c r="X68" s="31"/>
      <c r="Y68" s="31"/>
      <c r="Z68" s="31"/>
      <c r="AA68" s="31"/>
      <c r="AB68" s="29" t="s">
        <v>31</v>
      </c>
      <c r="AC68" s="29" t="s">
        <v>48</v>
      </c>
      <c r="AE68" s="29" t="s">
        <v>181</v>
      </c>
      <c r="AF68" s="29">
        <v>300</v>
      </c>
      <c r="AG68" s="31" t="s">
        <v>34</v>
      </c>
      <c r="AH68" s="31"/>
      <c r="AI68" s="29" t="s">
        <v>49</v>
      </c>
      <c r="AJ68" s="29" t="str">
        <f>IF(ISBLANK(AI68),  "", _xlfn.CONCAT("haas/entity/sensor/", LOWER(C68), "/", E68, "/config"))</f>
        <v>haas/entity/sensor/weewx/roof_max_solar_radiation/config</v>
      </c>
      <c r="AK68" s="29" t="str">
        <f>IF(ISBLANK(AI68),  "", _xlfn.CONCAT(LOWER(C68), "/", E68))</f>
        <v>weewx/roof_max_solar_radiation</v>
      </c>
      <c r="AR68" s="29" t="s">
        <v>312</v>
      </c>
      <c r="AS68" s="29">
        <v>1</v>
      </c>
      <c r="AT68" s="14"/>
      <c r="AU68" s="29" t="s">
        <v>421</v>
      </c>
      <c r="AV68" s="63">
        <v>3.15</v>
      </c>
      <c r="AW68" s="29" t="s">
        <v>397</v>
      </c>
      <c r="AX68" s="29" t="s">
        <v>36</v>
      </c>
      <c r="AY68" s="29" t="s">
        <v>37</v>
      </c>
      <c r="BA68" s="29" t="s">
        <v>38</v>
      </c>
      <c r="BF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58" s="29" customFormat="1" ht="16" customHeight="1">
      <c r="A69" s="29">
        <v>1250</v>
      </c>
      <c r="B69" s="29" t="s">
        <v>26</v>
      </c>
      <c r="C69" s="29" t="s">
        <v>39</v>
      </c>
      <c r="D69" s="29" t="s">
        <v>27</v>
      </c>
      <c r="E69" s="29" t="s">
        <v>53</v>
      </c>
      <c r="F69" s="30" t="str">
        <f>IF(ISBLANK(Table2[[#This Row],[unique_id]]), "", Table2[[#This Row],[unique_id]])</f>
        <v>roof_barometer_pressure</v>
      </c>
      <c r="G69" s="29" t="s">
        <v>54</v>
      </c>
      <c r="H69" s="29" t="s">
        <v>50</v>
      </c>
      <c r="I69" s="29" t="s">
        <v>30</v>
      </c>
      <c r="O69" s="31"/>
      <c r="V69" s="31"/>
      <c r="W69" s="31"/>
      <c r="X69" s="31"/>
      <c r="Y69" s="31"/>
      <c r="Z69" s="31"/>
      <c r="AA69" s="31"/>
      <c r="AB69" s="29" t="s">
        <v>31</v>
      </c>
      <c r="AC69" s="29" t="s">
        <v>51</v>
      </c>
      <c r="AD69" s="29" t="s">
        <v>52</v>
      </c>
      <c r="AF69" s="29">
        <v>300</v>
      </c>
      <c r="AG69" s="31" t="s">
        <v>34</v>
      </c>
      <c r="AH69" s="31"/>
      <c r="AI69" s="29" t="s">
        <v>55</v>
      </c>
      <c r="AJ69" s="29" t="str">
        <f>IF(ISBLANK(AI69),  "", _xlfn.CONCAT("haas/entity/sensor/", LOWER(C69), "/", E69, "/config"))</f>
        <v>haas/entity/sensor/weewx/roof_barometer_pressure/config</v>
      </c>
      <c r="AK69" s="29" t="str">
        <f>IF(ISBLANK(AI69),  "", _xlfn.CONCAT(LOWER(C69), "/", E69))</f>
        <v>weewx/roof_barometer_pressure</v>
      </c>
      <c r="AR69" s="29" t="s">
        <v>312</v>
      </c>
      <c r="AS69" s="29">
        <v>1</v>
      </c>
      <c r="AT69" s="14"/>
      <c r="AU69" s="29" t="s">
        <v>421</v>
      </c>
      <c r="AV69" s="63">
        <v>3.15</v>
      </c>
      <c r="AW69" s="29" t="s">
        <v>397</v>
      </c>
      <c r="AX69" s="29" t="s">
        <v>36</v>
      </c>
      <c r="AY69" s="29" t="s">
        <v>37</v>
      </c>
      <c r="BA69" s="29" t="s">
        <v>38</v>
      </c>
      <c r="BF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58" s="29" customFormat="1" ht="16" customHeight="1">
      <c r="A70" s="29">
        <v>1251</v>
      </c>
      <c r="B70" s="29" t="s">
        <v>26</v>
      </c>
      <c r="C70" s="29" t="s">
        <v>39</v>
      </c>
      <c r="D70" s="29" t="s">
        <v>27</v>
      </c>
      <c r="E70" s="29" t="s">
        <v>56</v>
      </c>
      <c r="F70" s="30" t="str">
        <f>IF(ISBLANK(Table2[[#This Row],[unique_id]]), "", Table2[[#This Row],[unique_id]])</f>
        <v>roof_pressure</v>
      </c>
      <c r="G70" s="29" t="s">
        <v>38</v>
      </c>
      <c r="H70" s="29" t="s">
        <v>50</v>
      </c>
      <c r="I70" s="29" t="s">
        <v>30</v>
      </c>
      <c r="O70" s="31"/>
      <c r="V70" s="31"/>
      <c r="W70" s="31"/>
      <c r="X70" s="31"/>
      <c r="Y70" s="31"/>
      <c r="Z70" s="31"/>
      <c r="AA70" s="31"/>
      <c r="AB70" s="29" t="s">
        <v>31</v>
      </c>
      <c r="AC70" s="29" t="s">
        <v>51</v>
      </c>
      <c r="AD70" s="29" t="s">
        <v>52</v>
      </c>
      <c r="AF70" s="29">
        <v>300</v>
      </c>
      <c r="AG70" s="31" t="s">
        <v>34</v>
      </c>
      <c r="AH70" s="31"/>
      <c r="AI70" s="29" t="s">
        <v>52</v>
      </c>
      <c r="AJ70" s="29" t="str">
        <f>IF(ISBLANK(AI70),  "", _xlfn.CONCAT("haas/entity/sensor/", LOWER(C70), "/", E70, "/config"))</f>
        <v>haas/entity/sensor/weewx/roof_pressure/config</v>
      </c>
      <c r="AK70" s="29" t="str">
        <f>IF(ISBLANK(AI70),  "", _xlfn.CONCAT(LOWER(C70), "/", E70))</f>
        <v>weewx/roof_pressure</v>
      </c>
      <c r="AR70" s="29" t="s">
        <v>312</v>
      </c>
      <c r="AS70" s="29">
        <v>1</v>
      </c>
      <c r="AT70" s="14"/>
      <c r="AU70" s="29" t="s">
        <v>421</v>
      </c>
      <c r="AV70" s="63">
        <v>3.15</v>
      </c>
      <c r="AW70" s="29" t="s">
        <v>397</v>
      </c>
      <c r="AX70" s="29" t="s">
        <v>36</v>
      </c>
      <c r="AY70" s="29" t="s">
        <v>37</v>
      </c>
      <c r="BA70" s="29" t="s">
        <v>38</v>
      </c>
      <c r="BF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58" s="29" customFormat="1" ht="16" customHeight="1">
      <c r="A71" s="29">
        <v>1300</v>
      </c>
      <c r="B71" s="29" t="s">
        <v>26</v>
      </c>
      <c r="C71" s="29" t="s">
        <v>39</v>
      </c>
      <c r="D71" s="29" t="s">
        <v>27</v>
      </c>
      <c r="E71" s="29" t="s">
        <v>107</v>
      </c>
      <c r="F71" s="30" t="str">
        <f>IF(ISBLANK(Table2[[#This Row],[unique_id]]), "", Table2[[#This Row],[unique_id]])</f>
        <v>roof_wind_direction</v>
      </c>
      <c r="G71" s="29" t="s">
        <v>108</v>
      </c>
      <c r="H71" s="29" t="s">
        <v>109</v>
      </c>
      <c r="I71" s="29" t="s">
        <v>30</v>
      </c>
      <c r="O71" s="31"/>
      <c r="V71" s="31"/>
      <c r="W71" s="31"/>
      <c r="X71" s="31"/>
      <c r="Y71" s="31"/>
      <c r="Z71" s="31"/>
      <c r="AA71" s="31"/>
      <c r="AB71" s="29" t="s">
        <v>31</v>
      </c>
      <c r="AC71" s="29" t="s">
        <v>174</v>
      </c>
      <c r="AE71" s="29" t="s">
        <v>183</v>
      </c>
      <c r="AF71" s="29">
        <v>300</v>
      </c>
      <c r="AG71" s="31" t="s">
        <v>34</v>
      </c>
      <c r="AH71" s="31"/>
      <c r="AI71" s="29" t="s">
        <v>110</v>
      </c>
      <c r="AJ71" s="29" t="str">
        <f>IF(ISBLANK(AI71),  "", _xlfn.CONCAT("haas/entity/sensor/", LOWER(C71), "/", E71, "/config"))</f>
        <v>haas/entity/sensor/weewx/roof_wind_direction/config</v>
      </c>
      <c r="AK71" s="29" t="str">
        <f>IF(ISBLANK(AI71),  "", _xlfn.CONCAT(LOWER(C71), "/", E71))</f>
        <v>weewx/roof_wind_direction</v>
      </c>
      <c r="AR71" s="29" t="s">
        <v>312</v>
      </c>
      <c r="AS71" s="29">
        <v>1</v>
      </c>
      <c r="AT71" s="14"/>
      <c r="AU71" s="29" t="s">
        <v>421</v>
      </c>
      <c r="AV71" s="63">
        <v>3.15</v>
      </c>
      <c r="AW71" s="29" t="s">
        <v>397</v>
      </c>
      <c r="AX71" s="29" t="s">
        <v>36</v>
      </c>
      <c r="AY71" s="29" t="s">
        <v>37</v>
      </c>
      <c r="BA71" s="29" t="s">
        <v>38</v>
      </c>
      <c r="BF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58" s="29" customFormat="1" ht="16" customHeight="1">
      <c r="A72" s="29">
        <v>1301</v>
      </c>
      <c r="B72" s="29" t="s">
        <v>26</v>
      </c>
      <c r="C72" s="29" t="s">
        <v>39</v>
      </c>
      <c r="D72" s="29" t="s">
        <v>27</v>
      </c>
      <c r="E72" s="29" t="s">
        <v>111</v>
      </c>
      <c r="F72" s="30" t="str">
        <f>IF(ISBLANK(Table2[[#This Row],[unique_id]]), "", Table2[[#This Row],[unique_id]])</f>
        <v>roof_wind_gust_direction</v>
      </c>
      <c r="G72" s="29" t="s">
        <v>112</v>
      </c>
      <c r="H72" s="29" t="s">
        <v>109</v>
      </c>
      <c r="I72" s="29" t="s">
        <v>30</v>
      </c>
      <c r="O72" s="31"/>
      <c r="V72" s="31"/>
      <c r="W72" s="31"/>
      <c r="X72" s="31"/>
      <c r="Y72" s="31"/>
      <c r="Z72" s="31"/>
      <c r="AA72" s="31"/>
      <c r="AB72" s="29" t="s">
        <v>31</v>
      </c>
      <c r="AC72" s="29" t="s">
        <v>174</v>
      </c>
      <c r="AE72" s="29" t="s">
        <v>183</v>
      </c>
      <c r="AF72" s="29">
        <v>300</v>
      </c>
      <c r="AG72" s="31" t="s">
        <v>34</v>
      </c>
      <c r="AH72" s="31"/>
      <c r="AI72" s="29" t="s">
        <v>113</v>
      </c>
      <c r="AJ72" s="29" t="str">
        <f>IF(ISBLANK(AI72),  "", _xlfn.CONCAT("haas/entity/sensor/", LOWER(C72), "/", E72, "/config"))</f>
        <v>haas/entity/sensor/weewx/roof_wind_gust_direction/config</v>
      </c>
      <c r="AK72" s="29" t="str">
        <f>IF(ISBLANK(AI72),  "", _xlfn.CONCAT(LOWER(C72), "/", E72))</f>
        <v>weewx/roof_wind_gust_direction</v>
      </c>
      <c r="AR72" s="29" t="s">
        <v>312</v>
      </c>
      <c r="AS72" s="29">
        <v>1</v>
      </c>
      <c r="AT72" s="14"/>
      <c r="AU72" s="29" t="s">
        <v>421</v>
      </c>
      <c r="AV72" s="63">
        <v>3.15</v>
      </c>
      <c r="AW72" s="29" t="s">
        <v>397</v>
      </c>
      <c r="AX72" s="29" t="s">
        <v>36</v>
      </c>
      <c r="AY72" s="29" t="s">
        <v>37</v>
      </c>
      <c r="BA72" s="29" t="s">
        <v>38</v>
      </c>
      <c r="BF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58" s="29" customFormat="1" ht="16" customHeight="1">
      <c r="A73" s="29">
        <v>1302</v>
      </c>
      <c r="B73" s="29" t="s">
        <v>26</v>
      </c>
      <c r="C73" s="29" t="s">
        <v>39</v>
      </c>
      <c r="D73" s="29" t="s">
        <v>27</v>
      </c>
      <c r="E73" s="29" t="s">
        <v>114</v>
      </c>
      <c r="F73" s="30" t="str">
        <f>IF(ISBLANK(Table2[[#This Row],[unique_id]]), "", Table2[[#This Row],[unique_id]])</f>
        <v>roof_wind_gust_speed</v>
      </c>
      <c r="G73" s="29" t="s">
        <v>115</v>
      </c>
      <c r="H73" s="29" t="s">
        <v>109</v>
      </c>
      <c r="I73" s="29" t="s">
        <v>30</v>
      </c>
      <c r="O73" s="31"/>
      <c r="V73" s="31"/>
      <c r="W73" s="31"/>
      <c r="X73" s="31"/>
      <c r="Y73" s="31"/>
      <c r="Z73" s="31"/>
      <c r="AA73" s="31"/>
      <c r="AB73" s="29" t="s">
        <v>31</v>
      </c>
      <c r="AC73" s="29" t="s">
        <v>175</v>
      </c>
      <c r="AE73" s="29" t="s">
        <v>183</v>
      </c>
      <c r="AF73" s="29">
        <v>300</v>
      </c>
      <c r="AG73" s="31" t="s">
        <v>34</v>
      </c>
      <c r="AH73" s="31"/>
      <c r="AI73" s="29" t="s">
        <v>116</v>
      </c>
      <c r="AJ73" s="29" t="str">
        <f>IF(ISBLANK(AI73),  "", _xlfn.CONCAT("haas/entity/sensor/", LOWER(C73), "/", E73, "/config"))</f>
        <v>haas/entity/sensor/weewx/roof_wind_gust_speed/config</v>
      </c>
      <c r="AK73" s="29" t="str">
        <f>IF(ISBLANK(AI73),  "", _xlfn.CONCAT(LOWER(C73), "/", E73))</f>
        <v>weewx/roof_wind_gust_speed</v>
      </c>
      <c r="AR73" s="29" t="s">
        <v>311</v>
      </c>
      <c r="AS73" s="29">
        <v>1</v>
      </c>
      <c r="AT73" s="14"/>
      <c r="AU73" s="29" t="s">
        <v>421</v>
      </c>
      <c r="AV73" s="63">
        <v>3.15</v>
      </c>
      <c r="AW73" s="29" t="s">
        <v>397</v>
      </c>
      <c r="AX73" s="29" t="s">
        <v>36</v>
      </c>
      <c r="AY73" s="29" t="s">
        <v>37</v>
      </c>
      <c r="BA73" s="29" t="s">
        <v>38</v>
      </c>
      <c r="BF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58" s="29" customFormat="1" ht="16" customHeight="1">
      <c r="A74" s="29">
        <v>1303</v>
      </c>
      <c r="B74" s="29" t="s">
        <v>26</v>
      </c>
      <c r="C74" s="29" t="s">
        <v>39</v>
      </c>
      <c r="D74" s="29" t="s">
        <v>27</v>
      </c>
      <c r="E74" s="29" t="s">
        <v>117</v>
      </c>
      <c r="F74" s="30" t="str">
        <f>IF(ISBLANK(Table2[[#This Row],[unique_id]]), "", Table2[[#This Row],[unique_id]])</f>
        <v>roof_wind_speed_10min</v>
      </c>
      <c r="G74" s="29" t="s">
        <v>118</v>
      </c>
      <c r="H74" s="29" t="s">
        <v>109</v>
      </c>
      <c r="I74" s="29" t="s">
        <v>30</v>
      </c>
      <c r="O74" s="31"/>
      <c r="V74" s="31"/>
      <c r="W74" s="31"/>
      <c r="X74" s="31"/>
      <c r="Y74" s="31"/>
      <c r="Z74" s="31"/>
      <c r="AA74" s="31"/>
      <c r="AB74" s="29" t="s">
        <v>31</v>
      </c>
      <c r="AC74" s="29" t="s">
        <v>175</v>
      </c>
      <c r="AE74" s="29" t="s">
        <v>183</v>
      </c>
      <c r="AF74" s="29">
        <v>300</v>
      </c>
      <c r="AG74" s="31" t="s">
        <v>34</v>
      </c>
      <c r="AH74" s="31"/>
      <c r="AI74" s="29" t="s">
        <v>119</v>
      </c>
      <c r="AJ74" s="29" t="str">
        <f>IF(ISBLANK(AI74),  "", _xlfn.CONCAT("haas/entity/sensor/", LOWER(C74), "/", E74, "/config"))</f>
        <v>haas/entity/sensor/weewx/roof_wind_speed_10min/config</v>
      </c>
      <c r="AK74" s="29" t="str">
        <f>IF(ISBLANK(AI74),  "", _xlfn.CONCAT(LOWER(C74), "/", E74))</f>
        <v>weewx/roof_wind_speed_10min</v>
      </c>
      <c r="AR74" s="29" t="s">
        <v>311</v>
      </c>
      <c r="AS74" s="29">
        <v>1</v>
      </c>
      <c r="AT74" s="14"/>
      <c r="AU74" s="29" t="s">
        <v>421</v>
      </c>
      <c r="AV74" s="63">
        <v>3.15</v>
      </c>
      <c r="AW74" s="29" t="s">
        <v>397</v>
      </c>
      <c r="AX74" s="29" t="s">
        <v>36</v>
      </c>
      <c r="AY74" s="29" t="s">
        <v>37</v>
      </c>
      <c r="BA74" s="29" t="s">
        <v>38</v>
      </c>
      <c r="BF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58" s="29" customFormat="1" ht="16" customHeight="1">
      <c r="A75" s="29">
        <v>1304</v>
      </c>
      <c r="B75" s="29" t="s">
        <v>26</v>
      </c>
      <c r="C75" s="29" t="s">
        <v>39</v>
      </c>
      <c r="D75" s="29" t="s">
        <v>27</v>
      </c>
      <c r="E75" s="29" t="s">
        <v>120</v>
      </c>
      <c r="F75" s="30" t="str">
        <f>IF(ISBLANK(Table2[[#This Row],[unique_id]]), "", Table2[[#This Row],[unique_id]])</f>
        <v>roof_wind_samples</v>
      </c>
      <c r="G75" s="29" t="s">
        <v>121</v>
      </c>
      <c r="H75" s="29" t="s">
        <v>109</v>
      </c>
      <c r="I75" s="29" t="s">
        <v>30</v>
      </c>
      <c r="O75" s="31"/>
      <c r="V75" s="31"/>
      <c r="W75" s="31"/>
      <c r="X75" s="31"/>
      <c r="Y75" s="31"/>
      <c r="Z75" s="31"/>
      <c r="AA75" s="31"/>
      <c r="AB75" s="29" t="s">
        <v>31</v>
      </c>
      <c r="AE75" s="29" t="s">
        <v>183</v>
      </c>
      <c r="AF75" s="29">
        <v>300</v>
      </c>
      <c r="AG75" s="31" t="s">
        <v>34</v>
      </c>
      <c r="AH75" s="31"/>
      <c r="AI75" s="29" t="s">
        <v>122</v>
      </c>
      <c r="AJ75" s="29" t="str">
        <f>IF(ISBLANK(AI75),  "", _xlfn.CONCAT("haas/entity/sensor/", LOWER(C75), "/", E75, "/config"))</f>
        <v>haas/entity/sensor/weewx/roof_wind_samples/config</v>
      </c>
      <c r="AK75" s="29" t="str">
        <f>IF(ISBLANK(AI75),  "", _xlfn.CONCAT(LOWER(C75), "/", E75))</f>
        <v>weewx/roof_wind_samples</v>
      </c>
      <c r="AR75" s="29" t="s">
        <v>313</v>
      </c>
      <c r="AS75" s="29">
        <v>1</v>
      </c>
      <c r="AT75" s="14"/>
      <c r="AU75" s="29" t="s">
        <v>421</v>
      </c>
      <c r="AV75" s="63">
        <v>3.15</v>
      </c>
      <c r="AW75" s="29" t="s">
        <v>397</v>
      </c>
      <c r="AX75" s="29" t="s">
        <v>36</v>
      </c>
      <c r="AY75" s="29" t="s">
        <v>37</v>
      </c>
      <c r="BA75" s="29" t="s">
        <v>38</v>
      </c>
      <c r="BF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58" s="29" customFormat="1" ht="16" customHeight="1">
      <c r="A76" s="29">
        <v>1305</v>
      </c>
      <c r="B76" s="29" t="s">
        <v>26</v>
      </c>
      <c r="C76" s="29" t="s">
        <v>39</v>
      </c>
      <c r="D76" s="29" t="s">
        <v>27</v>
      </c>
      <c r="E76" s="29" t="s">
        <v>123</v>
      </c>
      <c r="F76" s="30" t="str">
        <f>IF(ISBLANK(Table2[[#This Row],[unique_id]]), "", Table2[[#This Row],[unique_id]])</f>
        <v>roof_wind_run</v>
      </c>
      <c r="G76" s="29" t="s">
        <v>124</v>
      </c>
      <c r="H76" s="29" t="s">
        <v>109</v>
      </c>
      <c r="I76" s="29" t="s">
        <v>30</v>
      </c>
      <c r="O76" s="31"/>
      <c r="V76" s="31"/>
      <c r="W76" s="31"/>
      <c r="X76" s="31"/>
      <c r="Y76" s="31"/>
      <c r="Z76" s="31"/>
      <c r="AA76" s="31"/>
      <c r="AB76" s="29" t="s">
        <v>31</v>
      </c>
      <c r="AC76" s="29" t="s">
        <v>125</v>
      </c>
      <c r="AE76" s="29" t="s">
        <v>183</v>
      </c>
      <c r="AF76" s="29">
        <v>300</v>
      </c>
      <c r="AG76" s="31" t="s">
        <v>34</v>
      </c>
      <c r="AH76" s="31"/>
      <c r="AI76" s="29" t="s">
        <v>126</v>
      </c>
      <c r="AJ76" s="29" t="str">
        <f>IF(ISBLANK(AI76),  "", _xlfn.CONCAT("haas/entity/sensor/", LOWER(C76), "/", E76, "/config"))</f>
        <v>haas/entity/sensor/weewx/roof_wind_run/config</v>
      </c>
      <c r="AK76" s="29" t="str">
        <f>IF(ISBLANK(AI76),  "", _xlfn.CONCAT(LOWER(C76), "/", E76))</f>
        <v>weewx/roof_wind_run</v>
      </c>
      <c r="AR76" s="29" t="s">
        <v>311</v>
      </c>
      <c r="AS76" s="29">
        <v>1</v>
      </c>
      <c r="AT76" s="14"/>
      <c r="AU76" s="29" t="s">
        <v>421</v>
      </c>
      <c r="AV76" s="63">
        <v>3.15</v>
      </c>
      <c r="AW76" s="29" t="s">
        <v>397</v>
      </c>
      <c r="AX76" s="29" t="s">
        <v>36</v>
      </c>
      <c r="AY76" s="29" t="s">
        <v>37</v>
      </c>
      <c r="BA76" s="29" t="s">
        <v>38</v>
      </c>
      <c r="BF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58" s="29" customFormat="1" ht="16" customHeight="1">
      <c r="A77" s="29">
        <v>1306</v>
      </c>
      <c r="B77" s="29" t="s">
        <v>26</v>
      </c>
      <c r="C77" s="29" t="s">
        <v>39</v>
      </c>
      <c r="D77" s="29" t="s">
        <v>27</v>
      </c>
      <c r="E77" s="29" t="s">
        <v>104</v>
      </c>
      <c r="F77" s="30" t="str">
        <f>IF(ISBLANK(Table2[[#This Row],[unique_id]]), "", Table2[[#This Row],[unique_id]])</f>
        <v>roof_wind_speed</v>
      </c>
      <c r="G77" s="29" t="s">
        <v>105</v>
      </c>
      <c r="H77" s="29" t="s">
        <v>109</v>
      </c>
      <c r="I77" s="29" t="s">
        <v>30</v>
      </c>
      <c r="O77" s="31"/>
      <c r="V77" s="31"/>
      <c r="W77" s="31"/>
      <c r="X77" s="31"/>
      <c r="Y77" s="31"/>
      <c r="Z77" s="31"/>
      <c r="AA77" s="31"/>
      <c r="AB77" s="29" t="s">
        <v>31</v>
      </c>
      <c r="AC77" s="27" t="s">
        <v>175</v>
      </c>
      <c r="AE77" s="29" t="s">
        <v>183</v>
      </c>
      <c r="AF77" s="29">
        <v>300</v>
      </c>
      <c r="AG77" s="31" t="s">
        <v>34</v>
      </c>
      <c r="AH77" s="31"/>
      <c r="AI77" s="29" t="s">
        <v>106</v>
      </c>
      <c r="AJ77" s="29" t="str">
        <f>IF(ISBLANK(AI77),  "", _xlfn.CONCAT("haas/entity/sensor/", LOWER(C77), "/", E77, "/config"))</f>
        <v>haas/entity/sensor/weewx/roof_wind_speed/config</v>
      </c>
      <c r="AK77" s="29" t="str">
        <f>IF(ISBLANK(AI77),  "", _xlfn.CONCAT(LOWER(C77), "/", E77))</f>
        <v>weewx/roof_wind_speed</v>
      </c>
      <c r="AR77" s="29" t="s">
        <v>311</v>
      </c>
      <c r="AS77" s="29">
        <v>1</v>
      </c>
      <c r="AT77" s="14"/>
      <c r="AU77" s="29" t="s">
        <v>421</v>
      </c>
      <c r="AV77" s="63">
        <v>3.15</v>
      </c>
      <c r="AW77" s="29" t="s">
        <v>397</v>
      </c>
      <c r="AX77" s="29" t="s">
        <v>36</v>
      </c>
      <c r="AY77" s="29" t="s">
        <v>37</v>
      </c>
      <c r="BA77" s="29" t="s">
        <v>38</v>
      </c>
      <c r="BF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58" s="29" customFormat="1" ht="16" customHeight="1">
      <c r="A78" s="29">
        <v>1350</v>
      </c>
      <c r="B78" s="29" t="s">
        <v>26</v>
      </c>
      <c r="C78" s="29" t="s">
        <v>39</v>
      </c>
      <c r="D78" s="29" t="s">
        <v>27</v>
      </c>
      <c r="E78" s="29" t="s">
        <v>71</v>
      </c>
      <c r="F78" s="30" t="str">
        <f>IF(ISBLANK(Table2[[#This Row],[unique_id]]), "", Table2[[#This Row],[unique_id]])</f>
        <v>roof_rain_rate</v>
      </c>
      <c r="G78" s="29" t="s">
        <v>72</v>
      </c>
      <c r="H78" s="29" t="s">
        <v>59</v>
      </c>
      <c r="I78" s="29" t="s">
        <v>190</v>
      </c>
      <c r="M78" s="29" t="s">
        <v>90</v>
      </c>
      <c r="O78" s="31"/>
      <c r="V78" s="31"/>
      <c r="W78" s="31"/>
      <c r="X78" s="31"/>
      <c r="Y78" s="31"/>
      <c r="Z78" s="31"/>
      <c r="AA78" s="31"/>
      <c r="AB78" s="29" t="s">
        <v>31</v>
      </c>
      <c r="AC78" s="29" t="s">
        <v>226</v>
      </c>
      <c r="AE78" s="29" t="s">
        <v>182</v>
      </c>
      <c r="AF78" s="29">
        <v>300</v>
      </c>
      <c r="AG78" s="31" t="s">
        <v>34</v>
      </c>
      <c r="AH78" s="31"/>
      <c r="AI78" s="29" t="s">
        <v>73</v>
      </c>
      <c r="AJ78" s="29" t="str">
        <f>IF(ISBLANK(AI78),  "", _xlfn.CONCAT("haas/entity/sensor/", LOWER(C78), "/", E78, "/config"))</f>
        <v>haas/entity/sensor/weewx/roof_rain_rate/config</v>
      </c>
      <c r="AK78" s="29" t="str">
        <f>IF(ISBLANK(AI78),  "", _xlfn.CONCAT(LOWER(C78), "/", E78))</f>
        <v>weewx/roof_rain_rate</v>
      </c>
      <c r="AR78" s="29" t="s">
        <v>572</v>
      </c>
      <c r="AS78" s="29">
        <v>1</v>
      </c>
      <c r="AT78" s="14"/>
      <c r="AU78" s="29" t="s">
        <v>421</v>
      </c>
      <c r="AV78" s="63">
        <v>3.15</v>
      </c>
      <c r="AW78" s="29" t="s">
        <v>397</v>
      </c>
      <c r="AX78" s="29" t="s">
        <v>36</v>
      </c>
      <c r="AY78" s="29" t="s">
        <v>37</v>
      </c>
      <c r="BA78" s="29" t="s">
        <v>38</v>
      </c>
      <c r="BF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58" s="29" customFormat="1" ht="16" customHeight="1">
      <c r="A79" s="29">
        <v>1351</v>
      </c>
      <c r="B79" s="29" t="s">
        <v>26</v>
      </c>
      <c r="C79" s="29" t="s">
        <v>39</v>
      </c>
      <c r="D79" s="29" t="s">
        <v>27</v>
      </c>
      <c r="E79" s="29" t="s">
        <v>63</v>
      </c>
      <c r="F79" s="30" t="str">
        <f>IF(ISBLANK(Table2[[#This Row],[unique_id]]), "", Table2[[#This Row],[unique_id]])</f>
        <v>roof_hourly_rain</v>
      </c>
      <c r="G79" s="29" t="s">
        <v>64</v>
      </c>
      <c r="H79" s="29" t="s">
        <v>59</v>
      </c>
      <c r="I79" s="29" t="s">
        <v>190</v>
      </c>
      <c r="M79" s="29" t="s">
        <v>136</v>
      </c>
      <c r="O79" s="31"/>
      <c r="U79" s="29" t="s">
        <v>576</v>
      </c>
      <c r="V79" s="31"/>
      <c r="W79" s="31"/>
      <c r="X79" s="31"/>
      <c r="Y79" s="31"/>
      <c r="Z79" s="31"/>
      <c r="AA79" s="31"/>
      <c r="AB79" s="29" t="s">
        <v>60</v>
      </c>
      <c r="AC79" s="29" t="s">
        <v>246</v>
      </c>
      <c r="AE79" s="29" t="s">
        <v>182</v>
      </c>
      <c r="AF79" s="29">
        <v>300</v>
      </c>
      <c r="AG79" s="31" t="s">
        <v>34</v>
      </c>
      <c r="AH79" s="31"/>
      <c r="AI79" s="29" t="s">
        <v>65</v>
      </c>
      <c r="AJ79" s="29" t="str">
        <f>IF(ISBLANK(AI79),  "", _xlfn.CONCAT("haas/entity/sensor/", LOWER(C79), "/", E79, "/config"))</f>
        <v>haas/entity/sensor/weewx/roof_hourly_rain/config</v>
      </c>
      <c r="AK79" s="29" t="str">
        <f>IF(ISBLANK(AI79),  "", _xlfn.CONCAT(LOWER(C79), "/", E79))</f>
        <v>weewx/roof_hourly_rain</v>
      </c>
      <c r="AR79" s="29" t="s">
        <v>572</v>
      </c>
      <c r="AS79" s="29">
        <v>1</v>
      </c>
      <c r="AT79" s="14"/>
      <c r="AU79" s="29" t="s">
        <v>421</v>
      </c>
      <c r="AV79" s="63">
        <v>3.15</v>
      </c>
      <c r="AW79" s="29" t="s">
        <v>397</v>
      </c>
      <c r="AX79" s="29" t="s">
        <v>36</v>
      </c>
      <c r="AY79" s="29" t="s">
        <v>37</v>
      </c>
      <c r="BA79" s="29" t="s">
        <v>38</v>
      </c>
      <c r="BF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58" s="29" customFormat="1" ht="16" customHeight="1">
      <c r="A80" s="29">
        <v>1352</v>
      </c>
      <c r="B80" s="29" t="s">
        <v>26</v>
      </c>
      <c r="C80" s="29" t="s">
        <v>580</v>
      </c>
      <c r="D80" s="29" t="s">
        <v>364</v>
      </c>
      <c r="E80" s="29" t="s">
        <v>578</v>
      </c>
      <c r="F80" s="30" t="str">
        <f>IF(ISBLANK(Table2[[#This Row],[unique_id]]), "", Table2[[#This Row],[unique_id]])</f>
        <v>graph_break</v>
      </c>
      <c r="G80" s="29" t="s">
        <v>579</v>
      </c>
      <c r="H80" s="29" t="s">
        <v>59</v>
      </c>
      <c r="I80" s="29" t="s">
        <v>190</v>
      </c>
      <c r="O80" s="31"/>
      <c r="U80" s="29" t="s">
        <v>576</v>
      </c>
      <c r="V80" s="31"/>
      <c r="W80" s="31"/>
      <c r="X80" s="31"/>
      <c r="Y80" s="31"/>
      <c r="Z80" s="31"/>
      <c r="AA80" s="31"/>
      <c r="AG80" s="31"/>
      <c r="AH80" s="31"/>
      <c r="AJ80" s="29" t="str">
        <f>IF(ISBLANK(AI80),  "", _xlfn.CONCAT("haas/entity/sensor/", LOWER(C80), "/", E80, "/config"))</f>
        <v/>
      </c>
      <c r="AK80" s="29" t="str">
        <f>IF(ISBLANK(AI80),  "", _xlfn.CONCAT(LOWER(C80), "/", E80))</f>
        <v/>
      </c>
      <c r="AT80" s="15"/>
      <c r="AV80" s="31"/>
      <c r="BF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58" s="29" customFormat="1" ht="16" customHeight="1">
      <c r="A81" s="29">
        <v>1353</v>
      </c>
      <c r="B81" s="29" t="s">
        <v>26</v>
      </c>
      <c r="C81" s="29" t="s">
        <v>39</v>
      </c>
      <c r="D81" s="29" t="s">
        <v>27</v>
      </c>
      <c r="E81" s="29" t="s">
        <v>57</v>
      </c>
      <c r="F81" s="30" t="str">
        <f>IF(ISBLANK(Table2[[#This Row],[unique_id]]), "", Table2[[#This Row],[unique_id]])</f>
        <v>roof_daily_rain</v>
      </c>
      <c r="G81" s="29" t="s">
        <v>58</v>
      </c>
      <c r="H81" s="29" t="s">
        <v>59</v>
      </c>
      <c r="I81" s="29" t="s">
        <v>190</v>
      </c>
      <c r="M81" s="29" t="s">
        <v>136</v>
      </c>
      <c r="O81" s="31"/>
      <c r="U81" s="29" t="s">
        <v>576</v>
      </c>
      <c r="V81" s="31"/>
      <c r="W81" s="31"/>
      <c r="X81" s="31"/>
      <c r="Y81" s="31"/>
      <c r="Z81" s="31"/>
      <c r="AA81" s="31"/>
      <c r="AB81" s="29" t="s">
        <v>60</v>
      </c>
      <c r="AC81" s="29" t="s">
        <v>246</v>
      </c>
      <c r="AE81" s="29" t="s">
        <v>182</v>
      </c>
      <c r="AF81" s="29">
        <v>300</v>
      </c>
      <c r="AG81" s="31" t="s">
        <v>34</v>
      </c>
      <c r="AH81" s="31"/>
      <c r="AI81" s="29" t="s">
        <v>62</v>
      </c>
      <c r="AJ81" s="29" t="str">
        <f>IF(ISBLANK(AI81),  "", _xlfn.CONCAT("haas/entity/sensor/", LOWER(C81), "/", E81, "/config"))</f>
        <v>haas/entity/sensor/weewx/roof_daily_rain/config</v>
      </c>
      <c r="AK81" s="29" t="str">
        <f>IF(ISBLANK(AI81),  "", _xlfn.CONCAT(LOWER(C81), "/", E81))</f>
        <v>weewx/roof_daily_rain</v>
      </c>
      <c r="AR81" s="29" t="s">
        <v>572</v>
      </c>
      <c r="AS81" s="29">
        <v>1</v>
      </c>
      <c r="AT81" s="14"/>
      <c r="AU81" s="29" t="s">
        <v>421</v>
      </c>
      <c r="AV81" s="63">
        <v>3.15</v>
      </c>
      <c r="AW81" s="29" t="s">
        <v>397</v>
      </c>
      <c r="AX81" s="29" t="s">
        <v>36</v>
      </c>
      <c r="AY81" s="29" t="s">
        <v>37</v>
      </c>
      <c r="BA81" s="29" t="s">
        <v>38</v>
      </c>
      <c r="BF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58" s="29" customFormat="1" ht="16" customHeight="1">
      <c r="A82" s="29">
        <v>1354</v>
      </c>
      <c r="B82" s="29" t="s">
        <v>26</v>
      </c>
      <c r="C82" s="29" t="s">
        <v>39</v>
      </c>
      <c r="D82" s="29" t="s">
        <v>27</v>
      </c>
      <c r="E82" s="29" t="s">
        <v>179</v>
      </c>
      <c r="F82" s="30" t="str">
        <f>IF(ISBLANK(Table2[[#This Row],[unique_id]]), "", Table2[[#This Row],[unique_id]])</f>
        <v>roof_24hour_rain</v>
      </c>
      <c r="G82" s="29" t="s">
        <v>69</v>
      </c>
      <c r="H82" s="29" t="s">
        <v>59</v>
      </c>
      <c r="I82" s="29" t="s">
        <v>190</v>
      </c>
      <c r="O82" s="31"/>
      <c r="V82" s="31"/>
      <c r="W82" s="31"/>
      <c r="X82" s="31"/>
      <c r="Y82" s="31"/>
      <c r="Z82" s="31"/>
      <c r="AA82" s="31"/>
      <c r="AB82" s="29" t="s">
        <v>60</v>
      </c>
      <c r="AC82" s="29" t="s">
        <v>246</v>
      </c>
      <c r="AE82" s="29" t="s">
        <v>182</v>
      </c>
      <c r="AF82" s="29">
        <v>300</v>
      </c>
      <c r="AG82" s="31" t="s">
        <v>34</v>
      </c>
      <c r="AH82" s="31"/>
      <c r="AI82" s="29" t="s">
        <v>70</v>
      </c>
      <c r="AJ82" s="29" t="str">
        <f>IF(ISBLANK(AI82),  "", _xlfn.CONCAT("haas/entity/sensor/", LOWER(C82), "/", E82, "/config"))</f>
        <v>haas/entity/sensor/weewx/roof_24hour_rain/config</v>
      </c>
      <c r="AK82" s="29" t="str">
        <f>IF(ISBLANK(AI82),  "", _xlfn.CONCAT(LOWER(C82), "/", E82))</f>
        <v>weewx/roof_24hour_rain</v>
      </c>
      <c r="AR82" s="29" t="s">
        <v>572</v>
      </c>
      <c r="AS82" s="29">
        <v>1</v>
      </c>
      <c r="AT82" s="14"/>
      <c r="AU82" s="29" t="s">
        <v>421</v>
      </c>
      <c r="AV82" s="63">
        <v>3.15</v>
      </c>
      <c r="AW82" s="29" t="s">
        <v>397</v>
      </c>
      <c r="AX82" s="29" t="s">
        <v>36</v>
      </c>
      <c r="AY82" s="29" t="s">
        <v>37</v>
      </c>
      <c r="BA82" s="29" t="s">
        <v>38</v>
      </c>
      <c r="BF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58" s="29" customFormat="1" ht="16" customHeight="1">
      <c r="A83" s="29">
        <v>1355</v>
      </c>
      <c r="B83" s="29" t="s">
        <v>228</v>
      </c>
      <c r="C83" s="29" t="s">
        <v>151</v>
      </c>
      <c r="D83" s="29" t="s">
        <v>27</v>
      </c>
      <c r="E83" s="29" t="s">
        <v>247</v>
      </c>
      <c r="F83" s="30" t="str">
        <f>IF(ISBLANK(Table2[[#This Row],[unique_id]]), "", Table2[[#This Row],[unique_id]])</f>
        <v>roof_weekly_rain</v>
      </c>
      <c r="G83" s="29" t="s">
        <v>248</v>
      </c>
      <c r="H83" s="29" t="s">
        <v>59</v>
      </c>
      <c r="I83" s="29" t="s">
        <v>190</v>
      </c>
      <c r="M83" s="29" t="s">
        <v>136</v>
      </c>
      <c r="O83" s="31"/>
      <c r="V83" s="31"/>
      <c r="W83" s="31"/>
      <c r="X83" s="31"/>
      <c r="Y83" s="31"/>
      <c r="Z83" s="31"/>
      <c r="AA83" s="31"/>
      <c r="AG83" s="31"/>
      <c r="AH83" s="31"/>
      <c r="AJ83" s="29" t="str">
        <f>IF(ISBLANK(AI83),  "", _xlfn.CONCAT("haas/entity/sensor/", LOWER(C83), "/", E83, "/config"))</f>
        <v/>
      </c>
      <c r="AK83" s="29" t="str">
        <f>IF(ISBLANK(AI83),  "", _xlfn.CONCAT(LOWER(C83), "/", E83))</f>
        <v/>
      </c>
      <c r="AT83" s="15"/>
      <c r="AV83" s="31"/>
      <c r="BF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58" s="29" customFormat="1" ht="16" customHeight="1">
      <c r="A84" s="29">
        <v>1356</v>
      </c>
      <c r="B84" s="29" t="s">
        <v>26</v>
      </c>
      <c r="C84" s="29" t="s">
        <v>39</v>
      </c>
      <c r="D84" s="29" t="s">
        <v>27</v>
      </c>
      <c r="E84" s="29" t="s">
        <v>66</v>
      </c>
      <c r="F84" s="30" t="str">
        <f>IF(ISBLANK(Table2[[#This Row],[unique_id]]), "", Table2[[#This Row],[unique_id]])</f>
        <v>roof_monthly_rain</v>
      </c>
      <c r="G84" s="29" t="s">
        <v>67</v>
      </c>
      <c r="H84" s="29" t="s">
        <v>59</v>
      </c>
      <c r="I84" s="29" t="s">
        <v>190</v>
      </c>
      <c r="M84" s="29" t="s">
        <v>136</v>
      </c>
      <c r="O84" s="31"/>
      <c r="V84" s="31"/>
      <c r="W84" s="31"/>
      <c r="X84" s="31"/>
      <c r="Y84" s="31"/>
      <c r="Z84" s="31"/>
      <c r="AA84" s="31"/>
      <c r="AB84" s="29" t="s">
        <v>60</v>
      </c>
      <c r="AC84" s="29" t="s">
        <v>61</v>
      </c>
      <c r="AE84" s="29" t="s">
        <v>182</v>
      </c>
      <c r="AF84" s="29">
        <v>300</v>
      </c>
      <c r="AG84" s="31" t="s">
        <v>34</v>
      </c>
      <c r="AH84" s="31"/>
      <c r="AI84" s="29" t="s">
        <v>68</v>
      </c>
      <c r="AJ84" s="29" t="str">
        <f>IF(ISBLANK(AI84),  "", _xlfn.CONCAT("haas/entity/sensor/", LOWER(C84), "/", E84, "/config"))</f>
        <v>haas/entity/sensor/weewx/roof_monthly_rain/config</v>
      </c>
      <c r="AK84" s="29" t="str">
        <f>IF(ISBLANK(AI84),  "", _xlfn.CONCAT(LOWER(C84), "/", E84))</f>
        <v>weewx/roof_monthly_rain</v>
      </c>
      <c r="AR84" s="29" t="s">
        <v>314</v>
      </c>
      <c r="AS84" s="29">
        <v>1</v>
      </c>
      <c r="AT84" s="14"/>
      <c r="AU84" s="29" t="s">
        <v>421</v>
      </c>
      <c r="AV84" s="63">
        <v>3.15</v>
      </c>
      <c r="AW84" s="29" t="s">
        <v>397</v>
      </c>
      <c r="AX84" s="29" t="s">
        <v>36</v>
      </c>
      <c r="AY84" s="29" t="s">
        <v>37</v>
      </c>
      <c r="BA84" s="29" t="s">
        <v>38</v>
      </c>
      <c r="BF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58" s="29" customFormat="1" ht="16" customHeight="1">
      <c r="A85" s="29">
        <v>1357</v>
      </c>
      <c r="B85" s="29" t="s">
        <v>26</v>
      </c>
      <c r="C85" s="29" t="s">
        <v>580</v>
      </c>
      <c r="D85" s="29" t="s">
        <v>364</v>
      </c>
      <c r="E85" s="29" t="s">
        <v>578</v>
      </c>
      <c r="F85" s="30" t="str">
        <f>IF(ISBLANK(Table2[[#This Row],[unique_id]]), "", Table2[[#This Row],[unique_id]])</f>
        <v>graph_break</v>
      </c>
      <c r="G85" s="29" t="s">
        <v>579</v>
      </c>
      <c r="H85" s="29" t="s">
        <v>59</v>
      </c>
      <c r="I85" s="29" t="s">
        <v>190</v>
      </c>
      <c r="O85" s="31"/>
      <c r="U85" s="29" t="s">
        <v>576</v>
      </c>
      <c r="V85" s="31"/>
      <c r="W85" s="31"/>
      <c r="X85" s="31"/>
      <c r="Y85" s="31"/>
      <c r="Z85" s="31"/>
      <c r="AA85" s="31"/>
      <c r="AG85" s="31"/>
      <c r="AH85" s="31"/>
      <c r="AJ85" s="29" t="str">
        <f>IF(ISBLANK(AI85),  "", _xlfn.CONCAT("haas/entity/sensor/", LOWER(C85), "/", E85, "/config"))</f>
        <v/>
      </c>
      <c r="AK85" s="29" t="str">
        <f>IF(ISBLANK(AI85),  "", _xlfn.CONCAT(LOWER(C85), "/", E85))</f>
        <v/>
      </c>
      <c r="AT85" s="15"/>
      <c r="AV85" s="31"/>
      <c r="BF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58" s="29" customFormat="1" ht="16" customHeight="1">
      <c r="A86" s="29">
        <v>1358</v>
      </c>
      <c r="B86" s="29" t="s">
        <v>26</v>
      </c>
      <c r="C86" s="29" t="s">
        <v>39</v>
      </c>
      <c r="D86" s="29" t="s">
        <v>27</v>
      </c>
      <c r="E86" s="29" t="s">
        <v>81</v>
      </c>
      <c r="F86" s="30" t="str">
        <f>IF(ISBLANK(Table2[[#This Row],[unique_id]]), "", Table2[[#This Row],[unique_id]])</f>
        <v>roof_yearly_rain</v>
      </c>
      <c r="G86" s="29" t="s">
        <v>82</v>
      </c>
      <c r="H86" s="29" t="s">
        <v>59</v>
      </c>
      <c r="I86" s="29" t="s">
        <v>190</v>
      </c>
      <c r="M86" s="29" t="s">
        <v>136</v>
      </c>
      <c r="O86" s="31"/>
      <c r="U86" s="29" t="s">
        <v>576</v>
      </c>
      <c r="V86" s="31"/>
      <c r="W86" s="31"/>
      <c r="X86" s="31"/>
      <c r="Y86" s="31"/>
      <c r="Z86" s="31"/>
      <c r="AA86" s="31"/>
      <c r="AB86" s="29" t="s">
        <v>60</v>
      </c>
      <c r="AC86" s="29" t="s">
        <v>61</v>
      </c>
      <c r="AE86" s="29" t="s">
        <v>182</v>
      </c>
      <c r="AF86" s="29">
        <v>300</v>
      </c>
      <c r="AG86" s="31" t="s">
        <v>34</v>
      </c>
      <c r="AH86" s="31"/>
      <c r="AI86" s="29" t="s">
        <v>198</v>
      </c>
      <c r="AJ86" s="29" t="str">
        <f>IF(ISBLANK(AI86),  "", _xlfn.CONCAT("haas/entity/sensor/", LOWER(C86), "/", E86, "/config"))</f>
        <v>haas/entity/sensor/weewx/roof_yearly_rain/config</v>
      </c>
      <c r="AK86" s="29" t="str">
        <f>IF(ISBLANK(AI86),  "", _xlfn.CONCAT(LOWER(C86), "/", E86))</f>
        <v>weewx/roof_yearly_rain</v>
      </c>
      <c r="AR86" s="29" t="s">
        <v>314</v>
      </c>
      <c r="AS86" s="29">
        <v>1</v>
      </c>
      <c r="AT86" s="14"/>
      <c r="AU86" s="29" t="s">
        <v>421</v>
      </c>
      <c r="AV86" s="63">
        <v>3.15</v>
      </c>
      <c r="AW86" s="29" t="s">
        <v>397</v>
      </c>
      <c r="AX86" s="29" t="s">
        <v>36</v>
      </c>
      <c r="AY86" s="29" t="s">
        <v>37</v>
      </c>
      <c r="BA86" s="29" t="s">
        <v>38</v>
      </c>
      <c r="BF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58" s="29" customFormat="1" ht="16" customHeight="1">
      <c r="A87" s="29">
        <v>1359</v>
      </c>
      <c r="B87" s="29" t="s">
        <v>26</v>
      </c>
      <c r="C87" s="29" t="s">
        <v>39</v>
      </c>
      <c r="D87" s="29" t="s">
        <v>27</v>
      </c>
      <c r="E87" s="29" t="s">
        <v>74</v>
      </c>
      <c r="F87" s="30" t="str">
        <f>IF(ISBLANK(Table2[[#This Row],[unique_id]]), "", Table2[[#This Row],[unique_id]])</f>
        <v>roof_rain</v>
      </c>
      <c r="G87" s="29" t="s">
        <v>75</v>
      </c>
      <c r="H87" s="29" t="s">
        <v>59</v>
      </c>
      <c r="I87" s="29" t="s">
        <v>190</v>
      </c>
      <c r="O87" s="31"/>
      <c r="V87" s="31"/>
      <c r="W87" s="31"/>
      <c r="X87" s="31"/>
      <c r="Y87" s="31"/>
      <c r="Z87" s="31"/>
      <c r="AA87" s="31"/>
      <c r="AB87" s="29" t="s">
        <v>76</v>
      </c>
      <c r="AC87" s="29" t="s">
        <v>61</v>
      </c>
      <c r="AE87" s="29" t="s">
        <v>182</v>
      </c>
      <c r="AF87" s="29">
        <v>300</v>
      </c>
      <c r="AG87" s="31" t="s">
        <v>34</v>
      </c>
      <c r="AH87" s="31"/>
      <c r="AI87" s="29" t="s">
        <v>77</v>
      </c>
      <c r="AJ87" s="29" t="str">
        <f>IF(ISBLANK(AI87),  "", _xlfn.CONCAT("haas/entity/sensor/", LOWER(C87), "/", E87, "/config"))</f>
        <v>haas/entity/sensor/weewx/roof_rain/config</v>
      </c>
      <c r="AK87" s="29" t="str">
        <f>IF(ISBLANK(AI87),  "", _xlfn.CONCAT(LOWER(C87), "/", E87))</f>
        <v>weewx/roof_rain</v>
      </c>
      <c r="AR87" s="29" t="s">
        <v>314</v>
      </c>
      <c r="AS87" s="29">
        <v>1</v>
      </c>
      <c r="AT87" s="14"/>
      <c r="AU87" s="29" t="s">
        <v>421</v>
      </c>
      <c r="AV87" s="63">
        <v>3.15</v>
      </c>
      <c r="AW87" s="29" t="s">
        <v>397</v>
      </c>
      <c r="AX87" s="29" t="s">
        <v>36</v>
      </c>
      <c r="AY87" s="29" t="s">
        <v>37</v>
      </c>
      <c r="BA87" s="29" t="s">
        <v>38</v>
      </c>
      <c r="BF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58" s="29" customFormat="1" ht="16" customHeight="1">
      <c r="A88" s="29">
        <v>1360</v>
      </c>
      <c r="B88" s="29" t="s">
        <v>26</v>
      </c>
      <c r="C88" s="29" t="s">
        <v>39</v>
      </c>
      <c r="D88" s="29" t="s">
        <v>27</v>
      </c>
      <c r="E88" s="29" t="s">
        <v>78</v>
      </c>
      <c r="F88" s="30" t="str">
        <f>IF(ISBLANK(Table2[[#This Row],[unique_id]]), "", Table2[[#This Row],[unique_id]])</f>
        <v>roof_storm_rain</v>
      </c>
      <c r="G88" s="29" t="s">
        <v>79</v>
      </c>
      <c r="H88" s="29" t="s">
        <v>59</v>
      </c>
      <c r="I88" s="29" t="s">
        <v>190</v>
      </c>
      <c r="O88" s="31"/>
      <c r="V88" s="31"/>
      <c r="W88" s="31"/>
      <c r="X88" s="31"/>
      <c r="Y88" s="31"/>
      <c r="Z88" s="31"/>
      <c r="AA88" s="31"/>
      <c r="AB88" s="29" t="s">
        <v>31</v>
      </c>
      <c r="AC88" s="29" t="s">
        <v>61</v>
      </c>
      <c r="AE88" s="29" t="s">
        <v>182</v>
      </c>
      <c r="AF88" s="29">
        <v>300</v>
      </c>
      <c r="AG88" s="31" t="s">
        <v>34</v>
      </c>
      <c r="AH88" s="31"/>
      <c r="AI88" s="29" t="s">
        <v>80</v>
      </c>
      <c r="AJ88" s="29" t="str">
        <f>IF(ISBLANK(AI88),  "", _xlfn.CONCAT("haas/entity/sensor/", LOWER(C88), "/", E88, "/config"))</f>
        <v>haas/entity/sensor/weewx/roof_storm_rain/config</v>
      </c>
      <c r="AK88" s="29" t="str">
        <f>IF(ISBLANK(AI88),  "", _xlfn.CONCAT(LOWER(C88), "/", E88))</f>
        <v>weewx/roof_storm_rain</v>
      </c>
      <c r="AR88" s="29" t="s">
        <v>314</v>
      </c>
      <c r="AS88" s="29">
        <v>1</v>
      </c>
      <c r="AT88" s="14"/>
      <c r="AU88" s="29" t="s">
        <v>421</v>
      </c>
      <c r="AV88" s="63">
        <v>3.15</v>
      </c>
      <c r="AW88" s="29" t="s">
        <v>397</v>
      </c>
      <c r="AX88" s="29" t="s">
        <v>36</v>
      </c>
      <c r="AY88" s="29" t="s">
        <v>37</v>
      </c>
      <c r="BA88" s="29" t="s">
        <v>38</v>
      </c>
      <c r="BF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58" s="29" customFormat="1" ht="16" customHeight="1">
      <c r="A89" s="29">
        <v>1400</v>
      </c>
      <c r="B89" s="29" t="s">
        <v>26</v>
      </c>
      <c r="C89" s="29" t="s">
        <v>151</v>
      </c>
      <c r="D89" s="29" t="s">
        <v>330</v>
      </c>
      <c r="E89" s="29" t="s">
        <v>918</v>
      </c>
      <c r="F89" s="30" t="str">
        <f>IF(ISBLANK(Table2[[#This Row],[unique_id]]), "", Table2[[#This Row],[unique_id]])</f>
        <v>home_security</v>
      </c>
      <c r="G89" s="29" t="s">
        <v>916</v>
      </c>
      <c r="H89" s="29" t="s">
        <v>331</v>
      </c>
      <c r="I89" s="29" t="s">
        <v>132</v>
      </c>
      <c r="J89" s="29" t="s">
        <v>917</v>
      </c>
      <c r="M89" s="29" t="s">
        <v>268</v>
      </c>
      <c r="O89" s="31"/>
      <c r="V89" s="31"/>
      <c r="W89" s="31"/>
      <c r="X89" s="31"/>
      <c r="Y89" s="31"/>
      <c r="Z89" s="31"/>
      <c r="AA89" s="31"/>
      <c r="AE89" s="29" t="s">
        <v>931</v>
      </c>
      <c r="AG89" s="31"/>
      <c r="AH89" s="31"/>
      <c r="AJ89" s="29" t="str">
        <f>IF(ISBLANK(AI89),  "", _xlfn.CONCAT("haas/entity/sensor/", LOWER(C89), "/", E89, "/config"))</f>
        <v/>
      </c>
      <c r="AK89" s="29" t="str">
        <f>IF(ISBLANK(AI89),  "", _xlfn.CONCAT(LOWER(C89), "/", E89))</f>
        <v/>
      </c>
      <c r="AT89" s="33"/>
      <c r="AV89" s="31"/>
      <c r="BA89" s="29" t="s">
        <v>172</v>
      </c>
      <c r="BB89" s="29" t="s">
        <v>967</v>
      </c>
      <c r="BD89" s="34"/>
      <c r="BE89" s="27"/>
      <c r="BF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58" s="29" customFormat="1" ht="16" customHeight="1">
      <c r="A90" s="29">
        <v>1401</v>
      </c>
      <c r="B90" s="29" t="s">
        <v>26</v>
      </c>
      <c r="C90" s="29" t="s">
        <v>151</v>
      </c>
      <c r="D90" s="29" t="s">
        <v>330</v>
      </c>
      <c r="E90" s="29" t="s">
        <v>581</v>
      </c>
      <c r="F90" s="30" t="str">
        <f>IF(ISBLANK(Table2[[#This Row],[unique_id]]), "", Table2[[#This Row],[unique_id]])</f>
        <v>home_movie</v>
      </c>
      <c r="G90" s="29" t="s">
        <v>589</v>
      </c>
      <c r="H90" s="29" t="s">
        <v>331</v>
      </c>
      <c r="I90" s="29" t="s">
        <v>132</v>
      </c>
      <c r="J90" s="29" t="s">
        <v>624</v>
      </c>
      <c r="M90" s="29" t="s">
        <v>268</v>
      </c>
      <c r="O90" s="31"/>
      <c r="V90" s="31"/>
      <c r="W90" s="31"/>
      <c r="X90" s="31"/>
      <c r="Y90" s="31"/>
      <c r="Z90" s="31"/>
      <c r="AA90" s="31"/>
      <c r="AE90" s="29" t="s">
        <v>570</v>
      </c>
      <c r="AG90" s="31"/>
      <c r="AH90" s="31"/>
      <c r="AJ90" s="29" t="str">
        <f>IF(ISBLANK(AI90),  "", _xlfn.CONCAT("haas/entity/sensor/", LOWER(C90), "/", E90, "/config"))</f>
        <v/>
      </c>
      <c r="AK90" s="29" t="str">
        <f>IF(ISBLANK(AI90),  "", _xlfn.CONCAT(LOWER(C90), "/", E90))</f>
        <v/>
      </c>
      <c r="AT90" s="15"/>
      <c r="AV90" s="31"/>
      <c r="BA90" s="29" t="s">
        <v>172</v>
      </c>
      <c r="BB90" s="29" t="s">
        <v>967</v>
      </c>
      <c r="BF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58" s="29" customFormat="1" ht="16" customHeight="1">
      <c r="A91" s="29">
        <v>1402</v>
      </c>
      <c r="B91" s="29" t="s">
        <v>26</v>
      </c>
      <c r="C91" s="29" t="s">
        <v>151</v>
      </c>
      <c r="D91" s="29" t="s">
        <v>330</v>
      </c>
      <c r="E91" s="29" t="s">
        <v>329</v>
      </c>
      <c r="F91" s="30" t="str">
        <f>IF(ISBLANK(Table2[[#This Row],[unique_id]]), "", Table2[[#This Row],[unique_id]])</f>
        <v>home_sleep</v>
      </c>
      <c r="G91" s="29" t="s">
        <v>300</v>
      </c>
      <c r="H91" s="29" t="s">
        <v>331</v>
      </c>
      <c r="I91" s="29" t="s">
        <v>132</v>
      </c>
      <c r="J91" s="29" t="s">
        <v>626</v>
      </c>
      <c r="M91" s="29" t="s">
        <v>268</v>
      </c>
      <c r="O91" s="31"/>
      <c r="V91" s="31"/>
      <c r="W91" s="31"/>
      <c r="X91" s="31"/>
      <c r="Y91" s="31"/>
      <c r="Z91" s="31"/>
      <c r="AA91" s="31"/>
      <c r="AE91" s="29" t="s">
        <v>332</v>
      </c>
      <c r="AG91" s="31"/>
      <c r="AH91" s="31"/>
      <c r="AJ91" s="29" t="str">
        <f>IF(ISBLANK(AI91),  "", _xlfn.CONCAT("haas/entity/sensor/", LOWER(C91), "/", E91, "/config"))</f>
        <v/>
      </c>
      <c r="AK91" s="29" t="str">
        <f>IF(ISBLANK(AI91),  "", _xlfn.CONCAT(LOWER(C91), "/", E91))</f>
        <v/>
      </c>
      <c r="AT91" s="15"/>
      <c r="AV91" s="31"/>
      <c r="BA91" s="29" t="s">
        <v>172</v>
      </c>
      <c r="BB91" s="29" t="s">
        <v>967</v>
      </c>
      <c r="BF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58" s="29" customFormat="1" ht="16" customHeight="1">
      <c r="A92" s="29">
        <v>1403</v>
      </c>
      <c r="B92" s="29" t="s">
        <v>26</v>
      </c>
      <c r="C92" s="29" t="s">
        <v>151</v>
      </c>
      <c r="D92" s="29" t="s">
        <v>330</v>
      </c>
      <c r="E92" s="29" t="s">
        <v>569</v>
      </c>
      <c r="F92" s="30" t="str">
        <f>IF(ISBLANK(Table2[[#This Row],[unique_id]]), "", Table2[[#This Row],[unique_id]])</f>
        <v>home_reset</v>
      </c>
      <c r="G92" s="29" t="s">
        <v>590</v>
      </c>
      <c r="H92" s="29" t="s">
        <v>331</v>
      </c>
      <c r="I92" s="29" t="s">
        <v>132</v>
      </c>
      <c r="J92" s="29" t="s">
        <v>625</v>
      </c>
      <c r="M92" s="29" t="s">
        <v>268</v>
      </c>
      <c r="O92" s="31"/>
      <c r="V92" s="31"/>
      <c r="W92" s="31"/>
      <c r="X92" s="31"/>
      <c r="Y92" s="31"/>
      <c r="Z92" s="31"/>
      <c r="AA92" s="31"/>
      <c r="AE92" s="29" t="s">
        <v>571</v>
      </c>
      <c r="AG92" s="31"/>
      <c r="AH92" s="31"/>
      <c r="AJ92" s="29" t="str">
        <f>IF(ISBLANK(AI92),  "", _xlfn.CONCAT("haas/entity/sensor/", LOWER(C92), "/", E92, "/config"))</f>
        <v/>
      </c>
      <c r="AK92" s="29" t="str">
        <f>IF(ISBLANK(AI92),  "", _xlfn.CONCAT(LOWER(C92), "/", E92))</f>
        <v/>
      </c>
      <c r="AT92" s="15"/>
      <c r="AV92" s="31"/>
      <c r="BA92" s="29" t="s">
        <v>172</v>
      </c>
      <c r="BB92" s="29" t="s">
        <v>967</v>
      </c>
      <c r="BF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58" s="29" customFormat="1" ht="16" customHeight="1">
      <c r="A93" s="29">
        <v>1404</v>
      </c>
      <c r="B93" s="29" t="s">
        <v>26</v>
      </c>
      <c r="C93" s="29" t="s">
        <v>935</v>
      </c>
      <c r="D93" s="29" t="s">
        <v>936</v>
      </c>
      <c r="E93" s="29" t="s">
        <v>937</v>
      </c>
      <c r="F93" s="30" t="str">
        <f>IF(ISBLANK(Table2[[#This Row],[unique_id]]), "", Table2[[#This Row],[unique_id]])</f>
        <v>home_secure_back_door_off</v>
      </c>
      <c r="G93" s="29" t="s">
        <v>938</v>
      </c>
      <c r="H93" s="29" t="s">
        <v>331</v>
      </c>
      <c r="I93" s="29" t="s">
        <v>132</v>
      </c>
      <c r="K93" s="29" t="s">
        <v>939</v>
      </c>
      <c r="L93" s="29" t="s">
        <v>942</v>
      </c>
      <c r="O93" s="31"/>
      <c r="V93" s="31"/>
      <c r="W93" s="31"/>
      <c r="X93" s="31"/>
      <c r="Y93" s="31"/>
      <c r="Z93" s="31"/>
      <c r="AA93" s="31"/>
      <c r="AE93" s="29" t="s">
        <v>943</v>
      </c>
      <c r="AG93" s="31"/>
      <c r="AH93" s="31"/>
      <c r="AJ93" s="29" t="str">
        <f>IF(ISBLANK(AI93),  "", _xlfn.CONCAT("haas/entity/sensor/", LOWER(C93), "/", E93, "/config"))</f>
        <v/>
      </c>
      <c r="AK93" s="29" t="str">
        <f>IF(ISBLANK(AI93),  "", _xlfn.CONCAT(LOWER(C93), "/", E93))</f>
        <v/>
      </c>
      <c r="AT93" s="15"/>
      <c r="AV93" s="31"/>
      <c r="BF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58" s="29" customFormat="1" ht="16" customHeight="1">
      <c r="A94" s="29">
        <v>1405</v>
      </c>
      <c r="B94" s="29" t="s">
        <v>26</v>
      </c>
      <c r="C94" s="29" t="s">
        <v>935</v>
      </c>
      <c r="D94" s="29" t="s">
        <v>936</v>
      </c>
      <c r="E94" s="29" t="s">
        <v>944</v>
      </c>
      <c r="F94" s="30" t="str">
        <f>IF(ISBLANK(Table2[[#This Row],[unique_id]]), "", Table2[[#This Row],[unique_id]])</f>
        <v>home_secure_front_door_off</v>
      </c>
      <c r="G94" s="29" t="s">
        <v>945</v>
      </c>
      <c r="H94" s="29" t="s">
        <v>331</v>
      </c>
      <c r="I94" s="29" t="s">
        <v>132</v>
      </c>
      <c r="K94" s="29" t="s">
        <v>946</v>
      </c>
      <c r="L94" s="29" t="s">
        <v>942</v>
      </c>
      <c r="O94" s="31"/>
      <c r="V94" s="31"/>
      <c r="W94" s="31"/>
      <c r="X94" s="31"/>
      <c r="Y94" s="31"/>
      <c r="Z94" s="31"/>
      <c r="AA94" s="31"/>
      <c r="AE94" s="29" t="s">
        <v>943</v>
      </c>
      <c r="AG94" s="31"/>
      <c r="AH94" s="31"/>
      <c r="AJ94" s="29" t="str">
        <f>IF(ISBLANK(AI94),  "", _xlfn.CONCAT("haas/entity/sensor/", LOWER(C94), "/", E94, "/config"))</f>
        <v/>
      </c>
      <c r="AK94" s="29" t="str">
        <f>IF(ISBLANK(AI94),  "", _xlfn.CONCAT(LOWER(C94), "/", E94))</f>
        <v/>
      </c>
      <c r="AT94" s="15"/>
      <c r="AV94" s="31"/>
      <c r="BF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58" s="29" customFormat="1" ht="16" customHeight="1">
      <c r="A95" s="29">
        <v>1406</v>
      </c>
      <c r="B95" s="29" t="s">
        <v>26</v>
      </c>
      <c r="C95" s="29" t="s">
        <v>935</v>
      </c>
      <c r="D95" s="29" t="s">
        <v>936</v>
      </c>
      <c r="E95" s="29" t="s">
        <v>949</v>
      </c>
      <c r="F95" s="30" t="str">
        <f>IF(ISBLANK(Table2[[#This Row],[unique_id]]), "", Table2[[#This Row],[unique_id]])</f>
        <v>home_sleep_on</v>
      </c>
      <c r="G95" s="29" t="s">
        <v>947</v>
      </c>
      <c r="H95" s="29" t="s">
        <v>331</v>
      </c>
      <c r="I95" s="29" t="s">
        <v>132</v>
      </c>
      <c r="K95" s="29" t="s">
        <v>951</v>
      </c>
      <c r="L95" s="29" t="s">
        <v>952</v>
      </c>
      <c r="O95" s="31"/>
      <c r="V95" s="31"/>
      <c r="W95" s="31"/>
      <c r="X95" s="31"/>
      <c r="Y95" s="31"/>
      <c r="Z95" s="31"/>
      <c r="AA95" s="31"/>
      <c r="AE95" s="29" t="s">
        <v>332</v>
      </c>
      <c r="AG95" s="31"/>
      <c r="AH95" s="31"/>
      <c r="AJ95" s="29" t="str">
        <f>IF(ISBLANK(AI95),  "", _xlfn.CONCAT("haas/entity/sensor/", LOWER(C95), "/", E95, "/config"))</f>
        <v/>
      </c>
      <c r="AK95" s="29" t="str">
        <f>IF(ISBLANK(AI95),  "", _xlfn.CONCAT(LOWER(C95), "/", E95))</f>
        <v/>
      </c>
      <c r="AT95" s="15"/>
      <c r="AV95" s="31"/>
      <c r="BF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58" s="29" customFormat="1" ht="16" customHeight="1">
      <c r="A96" s="29">
        <v>1407</v>
      </c>
      <c r="B96" s="29" t="s">
        <v>26</v>
      </c>
      <c r="C96" s="29" t="s">
        <v>935</v>
      </c>
      <c r="D96" s="29" t="s">
        <v>936</v>
      </c>
      <c r="E96" s="29" t="s">
        <v>950</v>
      </c>
      <c r="F96" s="30" t="str">
        <f>IF(ISBLANK(Table2[[#This Row],[unique_id]]), "", Table2[[#This Row],[unique_id]])</f>
        <v>home_sleep_off</v>
      </c>
      <c r="G96" s="29" t="s">
        <v>948</v>
      </c>
      <c r="H96" s="29" t="s">
        <v>331</v>
      </c>
      <c r="I96" s="29" t="s">
        <v>132</v>
      </c>
      <c r="K96" s="29" t="s">
        <v>951</v>
      </c>
      <c r="L96" s="29" t="s">
        <v>942</v>
      </c>
      <c r="O96" s="31"/>
      <c r="V96" s="31"/>
      <c r="W96" s="31"/>
      <c r="X96" s="31"/>
      <c r="Y96" s="31"/>
      <c r="Z96" s="31"/>
      <c r="AA96" s="31"/>
      <c r="AE96" s="29" t="s">
        <v>953</v>
      </c>
      <c r="AG96" s="31"/>
      <c r="AH96" s="31"/>
      <c r="AJ96" s="29" t="str">
        <f>IF(ISBLANK(AI96),  "", _xlfn.CONCAT("haas/entity/sensor/", LOWER(C96), "/", E96, "/config"))</f>
        <v/>
      </c>
      <c r="AK96" s="29" t="str">
        <f>IF(ISBLANK(AI96),  "", _xlfn.CONCAT(LOWER(C96), "/", E96))</f>
        <v/>
      </c>
      <c r="AT96" s="15"/>
      <c r="AV96" s="31"/>
      <c r="BF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58" s="29" customFormat="1" ht="16" customHeight="1">
      <c r="A97" s="29">
        <v>1408</v>
      </c>
      <c r="B97" s="29" t="s">
        <v>26</v>
      </c>
      <c r="C97" s="29" t="s">
        <v>580</v>
      </c>
      <c r="D97" s="29" t="s">
        <v>364</v>
      </c>
      <c r="E97" s="29" t="s">
        <v>363</v>
      </c>
      <c r="F97" s="30" t="str">
        <f>IF(ISBLANK(Table2[[#This Row],[unique_id]]), "", Table2[[#This Row],[unique_id]])</f>
        <v>column_break</v>
      </c>
      <c r="G97" s="29" t="s">
        <v>360</v>
      </c>
      <c r="H97" s="29" t="s">
        <v>331</v>
      </c>
      <c r="I97" s="29" t="s">
        <v>132</v>
      </c>
      <c r="M97" s="29" t="s">
        <v>361</v>
      </c>
      <c r="N97" s="29" t="s">
        <v>362</v>
      </c>
      <c r="O97" s="31"/>
      <c r="V97" s="31"/>
      <c r="W97" s="31"/>
      <c r="X97" s="31"/>
      <c r="Y97" s="31"/>
      <c r="Z97" s="31"/>
      <c r="AA97" s="31"/>
      <c r="AG97" s="31"/>
      <c r="AH97" s="31"/>
      <c r="AK97" s="29" t="str">
        <f>IF(ISBLANK(AI97),  "", _xlfn.CONCAT(LOWER(C97), "/", E97))</f>
        <v/>
      </c>
      <c r="AT97" s="15"/>
      <c r="AV97" s="31"/>
      <c r="BF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58" s="29" customFormat="1" ht="16" customHeight="1">
      <c r="A98" s="29">
        <v>1500</v>
      </c>
      <c r="B98" s="29" t="s">
        <v>26</v>
      </c>
      <c r="C98" s="29" t="s">
        <v>133</v>
      </c>
      <c r="D98" s="29" t="s">
        <v>129</v>
      </c>
      <c r="E98" s="29" t="s">
        <v>530</v>
      </c>
      <c r="F98" s="30" t="str">
        <f>IF(ISBLANK(Table2[[#This Row],[unique_id]]), "", Table2[[#This Row],[unique_id]])</f>
        <v>ada_fan</v>
      </c>
      <c r="G98" s="29" t="s">
        <v>130</v>
      </c>
      <c r="H98" s="29" t="s">
        <v>131</v>
      </c>
      <c r="I98" s="29" t="s">
        <v>132</v>
      </c>
      <c r="J98" s="29" t="s">
        <v>1012</v>
      </c>
      <c r="M98" s="29" t="s">
        <v>136</v>
      </c>
      <c r="O98" s="31" t="s">
        <v>1096</v>
      </c>
      <c r="P98" s="29" t="s">
        <v>172</v>
      </c>
      <c r="Q98" s="29" t="s">
        <v>1054</v>
      </c>
      <c r="R98" s="29" t="str">
        <f>Table2[[#This Row],[entity_domain]]</f>
        <v>Fans</v>
      </c>
      <c r="S98" s="29" t="str">
        <f>_xlfn.CONCAT( Table2[[#This Row],[device_suggested_area]], " ",Table2[[#This Row],[powercalc_group_3]])</f>
        <v>Ada Fans</v>
      </c>
      <c r="T98" s="32" t="s">
        <v>1049</v>
      </c>
      <c r="V98" s="31"/>
      <c r="W98" s="31"/>
      <c r="X98" s="31"/>
      <c r="Y98" s="31"/>
      <c r="Z98" s="31"/>
      <c r="AA98" s="31"/>
      <c r="AE98" s="29" t="s">
        <v>254</v>
      </c>
      <c r="AG98" s="31"/>
      <c r="AH98" s="31"/>
      <c r="AJ98" s="29" t="str">
        <f>IF(ISBLANK(AI98),  "", _xlfn.CONCAT("haas/entity/sensor/", LOWER(C98), "/", E98, "/config"))</f>
        <v/>
      </c>
      <c r="AK98" s="29" t="str">
        <f>IF(ISBLANK(AI98),  "", _xlfn.CONCAT(LOWER(C98), "/", E98))</f>
        <v/>
      </c>
      <c r="AT98" s="33"/>
      <c r="AU98" s="29" t="s">
        <v>1361</v>
      </c>
      <c r="AV98" s="63" t="s">
        <v>413</v>
      </c>
      <c r="AW98" s="29" t="s">
        <v>129</v>
      </c>
      <c r="AX98" s="29" t="s">
        <v>414</v>
      </c>
      <c r="AY98" s="29" t="s">
        <v>133</v>
      </c>
      <c r="BA98" s="29" t="s">
        <v>130</v>
      </c>
      <c r="BC98" s="29" t="s">
        <v>520</v>
      </c>
      <c r="BD98" s="29" t="s">
        <v>415</v>
      </c>
      <c r="BE98" s="29" t="s">
        <v>523</v>
      </c>
      <c r="BF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"10.0.6.60"]]</v>
      </c>
    </row>
    <row r="99" spans="1:58" s="29" customFormat="1" ht="16" customHeight="1">
      <c r="A99" s="29">
        <v>1501</v>
      </c>
      <c r="B99" s="29" t="s">
        <v>26</v>
      </c>
      <c r="C99" s="29" t="s">
        <v>133</v>
      </c>
      <c r="D99" s="29" t="s">
        <v>129</v>
      </c>
      <c r="E99" s="29" t="s">
        <v>531</v>
      </c>
      <c r="F99" s="30" t="str">
        <f>IF(ISBLANK(Table2[[#This Row],[unique_id]]), "", Table2[[#This Row],[unique_id]])</f>
        <v>edwin_fan</v>
      </c>
      <c r="G99" s="29" t="s">
        <v>127</v>
      </c>
      <c r="H99" s="29" t="s">
        <v>131</v>
      </c>
      <c r="I99" s="29" t="s">
        <v>132</v>
      </c>
      <c r="J99" s="29" t="s">
        <v>1012</v>
      </c>
      <c r="M99" s="29" t="s">
        <v>136</v>
      </c>
      <c r="O99" s="31" t="s">
        <v>1096</v>
      </c>
      <c r="P99" s="29" t="s">
        <v>172</v>
      </c>
      <c r="Q99" s="29" t="s">
        <v>1054</v>
      </c>
      <c r="R99" s="29" t="str">
        <f>Table2[[#This Row],[entity_domain]]</f>
        <v>Fans</v>
      </c>
      <c r="S99" s="29" t="str">
        <f>_xlfn.CONCAT( Table2[[#This Row],[device_suggested_area]], " ",Table2[[#This Row],[powercalc_group_3]])</f>
        <v>Edwin Fans</v>
      </c>
      <c r="T99" s="32" t="s">
        <v>1049</v>
      </c>
      <c r="V99" s="31"/>
      <c r="W99" s="31"/>
      <c r="X99" s="31"/>
      <c r="Y99" s="31"/>
      <c r="Z99" s="31"/>
      <c r="AA99" s="31"/>
      <c r="AE99" s="29" t="s">
        <v>254</v>
      </c>
      <c r="AG99" s="31"/>
      <c r="AH99" s="31"/>
      <c r="AJ99" s="29" t="str">
        <f>IF(ISBLANK(AI99),  "", _xlfn.CONCAT("haas/entity/sensor/", LOWER(C99), "/", E99, "/config"))</f>
        <v/>
      </c>
      <c r="AK99" s="29" t="str">
        <f>IF(ISBLANK(AI99),  "", _xlfn.CONCAT(LOWER(C99), "/", E99))</f>
        <v/>
      </c>
      <c r="AT99" s="33"/>
      <c r="AU99" s="29" t="s">
        <v>1362</v>
      </c>
      <c r="AV99" s="63" t="s">
        <v>413</v>
      </c>
      <c r="AW99" s="29" t="s">
        <v>129</v>
      </c>
      <c r="AX99" s="29" t="s">
        <v>414</v>
      </c>
      <c r="AY99" s="29" t="s">
        <v>133</v>
      </c>
      <c r="BA99" s="29" t="s">
        <v>127</v>
      </c>
      <c r="BC99" s="29" t="s">
        <v>520</v>
      </c>
      <c r="BD99" s="29" t="s">
        <v>416</v>
      </c>
      <c r="BE99" s="29" t="s">
        <v>524</v>
      </c>
      <c r="BF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"10.0.6.61"]]</v>
      </c>
    </row>
    <row r="100" spans="1:58" s="29" customFormat="1" ht="16" customHeight="1">
      <c r="A100" s="29">
        <v>1502</v>
      </c>
      <c r="B100" s="29" t="s">
        <v>26</v>
      </c>
      <c r="C100" s="29" t="s">
        <v>133</v>
      </c>
      <c r="D100" s="29" t="s">
        <v>129</v>
      </c>
      <c r="E100" s="29" t="s">
        <v>532</v>
      </c>
      <c r="F100" s="30" t="str">
        <f>IF(ISBLANK(Table2[[#This Row],[unique_id]]), "", Table2[[#This Row],[unique_id]])</f>
        <v>parents_fan</v>
      </c>
      <c r="G100" s="29" t="s">
        <v>201</v>
      </c>
      <c r="H100" s="29" t="s">
        <v>131</v>
      </c>
      <c r="I100" s="29" t="s">
        <v>132</v>
      </c>
      <c r="J100" s="29" t="s">
        <v>622</v>
      </c>
      <c r="M100" s="29" t="s">
        <v>136</v>
      </c>
      <c r="O100" s="31" t="s">
        <v>1096</v>
      </c>
      <c r="P100" s="29" t="s">
        <v>172</v>
      </c>
      <c r="Q100" s="29" t="s">
        <v>1054</v>
      </c>
      <c r="R100" s="29" t="str">
        <f>Table2[[#This Row],[entity_domain]]</f>
        <v>Fans</v>
      </c>
      <c r="S100" s="29" t="str">
        <f>_xlfn.CONCAT( Table2[[#This Row],[device_suggested_area]], " ",Table2[[#This Row],[powercalc_group_3]])</f>
        <v>Parents Fans</v>
      </c>
      <c r="T100" s="32" t="s">
        <v>1049</v>
      </c>
      <c r="V100" s="31"/>
      <c r="W100" s="31"/>
      <c r="X100" s="31"/>
      <c r="Y100" s="31"/>
      <c r="Z100" s="31"/>
      <c r="AA100" s="31"/>
      <c r="AE100" s="29" t="s">
        <v>254</v>
      </c>
      <c r="AG100" s="31"/>
      <c r="AH100" s="31"/>
      <c r="AJ100" s="29" t="str">
        <f>IF(ISBLANK(AI100),  "", _xlfn.CONCAT("haas/entity/sensor/", LOWER(C100), "/", E100, "/config"))</f>
        <v/>
      </c>
      <c r="AK100" s="29" t="str">
        <f>IF(ISBLANK(AI100),  "", _xlfn.CONCAT(LOWER(C100), "/", E100))</f>
        <v/>
      </c>
      <c r="AT100" s="33"/>
      <c r="AU100" s="29" t="s">
        <v>1363</v>
      </c>
      <c r="AV100" s="63" t="s">
        <v>413</v>
      </c>
      <c r="AW100" s="29" t="s">
        <v>129</v>
      </c>
      <c r="AX100" s="29" t="s">
        <v>414</v>
      </c>
      <c r="AY100" s="29" t="s">
        <v>133</v>
      </c>
      <c r="BA100" s="29" t="s">
        <v>201</v>
      </c>
      <c r="BC100" s="29" t="s">
        <v>520</v>
      </c>
      <c r="BD100" s="29" t="s">
        <v>419</v>
      </c>
      <c r="BE100" s="29" t="s">
        <v>525</v>
      </c>
      <c r="BF1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"10.0.6.62"]]</v>
      </c>
    </row>
    <row r="101" spans="1:58" s="38" customFormat="1" ht="16" customHeight="1">
      <c r="A101" s="29">
        <v>1503</v>
      </c>
      <c r="B101" s="38" t="s">
        <v>26</v>
      </c>
      <c r="C101" s="38" t="s">
        <v>1122</v>
      </c>
      <c r="D101" s="38" t="s">
        <v>149</v>
      </c>
      <c r="E101" s="39" t="s">
        <v>1283</v>
      </c>
      <c r="F101" s="40" t="str">
        <f>IF(ISBLANK(Table2[[#This Row],[unique_id]]), "", Table2[[#This Row],[unique_id]])</f>
        <v>template_old_kitchen_fan_plug_proxy</v>
      </c>
      <c r="G101" s="38" t="s">
        <v>215</v>
      </c>
      <c r="H101" s="38" t="s">
        <v>131</v>
      </c>
      <c r="I101" s="38" t="s">
        <v>132</v>
      </c>
      <c r="O101" s="41" t="s">
        <v>1096</v>
      </c>
      <c r="T101" s="39" t="str">
        <f>_xlfn.CONCAT("standby_power: 1.54", CHAR(10), "unavailable_power: 0", CHAR(10), "fixed:", CHAR(10), "  power: 2.19", CHAR(10))</f>
        <v xml:space="preserve">standby_power: 1.54
unavailable_power: 0
fixed:
  power: 2.19
</v>
      </c>
      <c r="V101" s="41"/>
      <c r="W101" s="41"/>
      <c r="X101" s="41"/>
      <c r="Y101" s="41"/>
      <c r="Z101" s="41"/>
      <c r="AA101" s="41"/>
      <c r="AG101" s="41"/>
      <c r="AH101" s="41"/>
      <c r="AT101" s="42"/>
      <c r="AU101" s="38" t="s">
        <v>1364</v>
      </c>
      <c r="AV101" s="64" t="s">
        <v>394</v>
      </c>
      <c r="AW101" s="38" t="s">
        <v>134</v>
      </c>
      <c r="AX101" s="38" t="s">
        <v>391</v>
      </c>
      <c r="AY101" s="38" t="s">
        <v>243</v>
      </c>
      <c r="BA101" s="38" t="s">
        <v>215</v>
      </c>
      <c r="BD101" s="40"/>
      <c r="BE101" s="40"/>
      <c r="BF1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2" spans="1:58" s="38" customFormat="1" ht="16" customHeight="1">
      <c r="A102" s="29">
        <v>1504</v>
      </c>
      <c r="B102" s="38" t="s">
        <v>26</v>
      </c>
      <c r="C102" s="38" t="s">
        <v>243</v>
      </c>
      <c r="D102" s="38" t="s">
        <v>134</v>
      </c>
      <c r="E102" s="38" t="s">
        <v>1280</v>
      </c>
      <c r="F102" s="40" t="str">
        <f>IF(ISBLANK(Table2[[#This Row],[unique_id]]), "", Table2[[#This Row],[unique_id]])</f>
        <v>old_kitchen_fan_plug</v>
      </c>
      <c r="G102" s="38" t="s">
        <v>215</v>
      </c>
      <c r="H102" s="38" t="s">
        <v>131</v>
      </c>
      <c r="I102" s="38" t="s">
        <v>132</v>
      </c>
      <c r="O102" s="41" t="s">
        <v>1096</v>
      </c>
      <c r="T102" s="39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V102" s="41"/>
      <c r="W102" s="41"/>
      <c r="X102" s="41"/>
      <c r="Y102" s="41"/>
      <c r="Z102" s="41"/>
      <c r="AA102" s="41"/>
      <c r="AE102" s="38" t="s">
        <v>254</v>
      </c>
      <c r="AG102" s="41"/>
      <c r="AH102" s="41"/>
      <c r="AJ102" s="38" t="str">
        <f>IF(ISBLANK(AI102),  "", _xlfn.CONCAT("haas/entity/sensor/", LOWER(C102), "/", E102, "/config"))</f>
        <v/>
      </c>
      <c r="AK102" s="38" t="str">
        <f>IF(ISBLANK(AI102),  "", _xlfn.CONCAT(LOWER(C102), "/", E102))</f>
        <v/>
      </c>
      <c r="AT102" s="42"/>
      <c r="AU102" s="38" t="s">
        <v>1364</v>
      </c>
      <c r="AV102" s="64" t="s">
        <v>394</v>
      </c>
      <c r="AW102" s="38" t="s">
        <v>129</v>
      </c>
      <c r="AX102" s="38" t="s">
        <v>391</v>
      </c>
      <c r="AY102" s="38" t="s">
        <v>243</v>
      </c>
      <c r="AZ102" s="38" t="s">
        <v>1495</v>
      </c>
      <c r="BA102" s="38" t="s">
        <v>215</v>
      </c>
      <c r="BC102" s="38" t="s">
        <v>520</v>
      </c>
      <c r="BD102" s="40" t="s">
        <v>395</v>
      </c>
      <c r="BE102" s="40" t="s">
        <v>519</v>
      </c>
      <c r="BF1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"10.0.6.87"]]</v>
      </c>
    </row>
    <row r="103" spans="1:58" s="43" customFormat="1" ht="16" customHeight="1">
      <c r="A103" s="29">
        <v>1505</v>
      </c>
      <c r="B103" s="43" t="s">
        <v>26</v>
      </c>
      <c r="C103" s="43" t="s">
        <v>1122</v>
      </c>
      <c r="D103" s="43" t="s">
        <v>149</v>
      </c>
      <c r="E103" s="44" t="s">
        <v>1273</v>
      </c>
      <c r="F103" s="45" t="str">
        <f>IF(ISBLANK(Table2[[#This Row],[unique_id]]), "", Table2[[#This Row],[unique_id]])</f>
        <v>template_kitchen_fan_plug_proxy</v>
      </c>
      <c r="G103" s="43" t="s">
        <v>215</v>
      </c>
      <c r="H103" s="43" t="s">
        <v>131</v>
      </c>
      <c r="I103" s="43" t="s">
        <v>132</v>
      </c>
      <c r="O103" s="46" t="s">
        <v>1096</v>
      </c>
      <c r="P103" s="43" t="s">
        <v>172</v>
      </c>
      <c r="Q103" s="43" t="s">
        <v>1054</v>
      </c>
      <c r="R103" s="43" t="str">
        <f>Table2[[#This Row],[entity_domain]]</f>
        <v>Fans</v>
      </c>
      <c r="S103" s="43" t="str">
        <f>_xlfn.CONCAT( Table2[[#This Row],[device_suggested_area]], " ",Table2[[#This Row],[powercalc_group_3]])</f>
        <v>Kitchen Fans</v>
      </c>
      <c r="T103" s="44" t="str">
        <f>_xlfn.CONCAT("standby_power: 1.5", CHAR(10), "unavailable_power: 0", CHAR(10), "fixed:", CHAR(10), "  power: 2", CHAR(10))</f>
        <v xml:space="preserve">standby_power: 1.5
unavailable_power: 0
fixed:
  power: 2
</v>
      </c>
      <c r="V103" s="46"/>
      <c r="W103" s="46"/>
      <c r="X103" s="46"/>
      <c r="Y103" s="46"/>
      <c r="Z103" s="46"/>
      <c r="AA103" s="46"/>
      <c r="AG103" s="46"/>
      <c r="AH103" s="46"/>
      <c r="AJ103" s="43" t="str">
        <f>IF(ISBLANK(AI103),  "", _xlfn.CONCAT("haas/entity/sensor/", LOWER(C103), "/", E103, "/config"))</f>
        <v/>
      </c>
      <c r="AK103" s="43" t="str">
        <f>IF(ISBLANK(AI103),  "", _xlfn.CONCAT(LOWER(C103), "/", E103))</f>
        <v/>
      </c>
      <c r="AT103" s="47"/>
      <c r="AU103" s="43" t="s">
        <v>1365</v>
      </c>
      <c r="AV103" s="65" t="s">
        <v>1234</v>
      </c>
      <c r="AW103" s="43" t="s">
        <v>129</v>
      </c>
      <c r="AX103" s="43" t="s">
        <v>1267</v>
      </c>
      <c r="AY103" s="43" t="s">
        <v>365</v>
      </c>
      <c r="BA103" s="43" t="s">
        <v>215</v>
      </c>
      <c r="BF1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4" spans="1:58" s="43" customFormat="1" ht="16" customHeight="1">
      <c r="A104" s="29">
        <v>1506</v>
      </c>
      <c r="B104" s="43" t="s">
        <v>26</v>
      </c>
      <c r="C104" s="43" t="s">
        <v>969</v>
      </c>
      <c r="D104" s="43" t="s">
        <v>129</v>
      </c>
      <c r="E104" s="43" t="s">
        <v>1155</v>
      </c>
      <c r="F104" s="45" t="str">
        <f>IF(ISBLANK(Table2[[#This Row],[unique_id]]), "", Table2[[#This Row],[unique_id]])</f>
        <v>kitchen_fan_plug</v>
      </c>
      <c r="G104" s="43" t="s">
        <v>215</v>
      </c>
      <c r="H104" s="43" t="s">
        <v>131</v>
      </c>
      <c r="I104" s="43" t="s">
        <v>132</v>
      </c>
      <c r="J104" s="43" t="s">
        <v>622</v>
      </c>
      <c r="M104" s="43" t="s">
        <v>136</v>
      </c>
      <c r="O104" s="46" t="s">
        <v>1096</v>
      </c>
      <c r="P104" s="43" t="s">
        <v>172</v>
      </c>
      <c r="Q104" s="43" t="s">
        <v>1054</v>
      </c>
      <c r="R104" s="43" t="str">
        <f>Table2[[#This Row],[entity_domain]]</f>
        <v>Fans</v>
      </c>
      <c r="S104" s="43" t="str">
        <f>_xlfn.CONCAT( Table2[[#This Row],[device_suggested_area]], " ",Table2[[#This Row],[powercalc_group_3]])</f>
        <v>Kitchen Fans</v>
      </c>
      <c r="T104" s="44" t="str">
        <f>_xlfn.CONCAT("power_sensor_id: sensor.", Table2[[#This Row],[unique_id]], "_energy_power", CHAR(10), "energy_sensor_id: sensor.", Table2[[#This Row],[unique_id]], "_energy_total", CHAR(10))</f>
        <v xml:space="preserve">power_sensor_id: sensor.kitchen_fan_plug_energy_power
energy_sensor_id: sensor.kitchen_fan_plug_energy_total
</v>
      </c>
      <c r="V104" s="46"/>
      <c r="W104" s="46"/>
      <c r="X104" s="46"/>
      <c r="Y104" s="46"/>
      <c r="Z104" s="46"/>
      <c r="AA104" s="66" t="s">
        <v>1487</v>
      </c>
      <c r="AE104" s="43" t="s">
        <v>254</v>
      </c>
      <c r="AG104" s="46" t="s">
        <v>34</v>
      </c>
      <c r="AH104" s="46" t="s">
        <v>1246</v>
      </c>
      <c r="AJ104" s="43" t="str">
        <f>_xlfn.CONCAT("haas/entity/", Table2[[#This Row],[entity_namespace]], "/tasmota/",Table2[[#This Row],[unique_id]], "/config")</f>
        <v>haas/entity/fan/tasmota/kitchen_fan_plug/config</v>
      </c>
      <c r="AK104" s="43" t="str">
        <f>_xlfn.CONCAT("tasmota/device/",Table2[[#This Row],[unique_id]], "/stat/POWER")</f>
        <v>tasmota/device/kitchen_fan_plug/stat/POWER</v>
      </c>
      <c r="AL104" s="43" t="str">
        <f>_xlfn.CONCAT("tasmota/device/",Table2[[#This Row],[unique_id]], "/cmnd/POWER")</f>
        <v>tasmota/device/kitchen_fan_plug/cmnd/POWER</v>
      </c>
      <c r="AM104" s="43" t="str">
        <f>_xlfn.CONCAT("tasmota/device/",Table2[[#This Row],[unique_id]], "/tele/LWT")</f>
        <v>tasmota/device/kitchen_fan_plug/tele/LWT</v>
      </c>
      <c r="AN104" s="43" t="s">
        <v>1268</v>
      </c>
      <c r="AO104" s="43" t="s">
        <v>1269</v>
      </c>
      <c r="AP104" s="43" t="s">
        <v>1257</v>
      </c>
      <c r="AQ104" s="43" t="s">
        <v>1258</v>
      </c>
      <c r="AR104" s="43" t="s">
        <v>1346</v>
      </c>
      <c r="AS104" s="43">
        <v>1</v>
      </c>
      <c r="AT104" s="48" t="str">
        <f>HYPERLINK(_xlfn.CONCAT("http://", Table2[[#This Row],[connection_ip]], "/?"))</f>
        <v>http://10.0.6.104/?</v>
      </c>
      <c r="AU104" s="43" t="s">
        <v>1365</v>
      </c>
      <c r="AV104" s="65" t="s">
        <v>1234</v>
      </c>
      <c r="AW104" s="43" t="s">
        <v>129</v>
      </c>
      <c r="AX104" s="43" t="s">
        <v>1267</v>
      </c>
      <c r="AY104" s="43" t="s">
        <v>365</v>
      </c>
      <c r="BA104" s="43" t="s">
        <v>215</v>
      </c>
      <c r="BC104" s="43" t="s">
        <v>520</v>
      </c>
      <c r="BD104" s="43" t="s">
        <v>1281</v>
      </c>
      <c r="BE104" s="43" t="s">
        <v>1282</v>
      </c>
      <c r="BF1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"10.0.6.104"]]</v>
      </c>
    </row>
    <row r="105" spans="1:58" s="43" customFormat="1" ht="16" customHeight="1">
      <c r="A105" s="29">
        <v>1507</v>
      </c>
      <c r="B105" s="43" t="s">
        <v>26</v>
      </c>
      <c r="C105" s="43" t="s">
        <v>969</v>
      </c>
      <c r="D105" s="43" t="s">
        <v>27</v>
      </c>
      <c r="E105" s="43" t="s">
        <v>1284</v>
      </c>
      <c r="F105" s="45" t="str">
        <f>IF(ISBLANK(Table2[[#This Row],[unique_id]]), "", Table2[[#This Row],[unique_id]])</f>
        <v>kitchen_fan_plug_energy_power</v>
      </c>
      <c r="G105" s="43" t="s">
        <v>215</v>
      </c>
      <c r="H105" s="43" t="s">
        <v>131</v>
      </c>
      <c r="I105" s="43" t="s">
        <v>132</v>
      </c>
      <c r="O105" s="46"/>
      <c r="T105" s="44"/>
      <c r="V105" s="46"/>
      <c r="W105" s="46"/>
      <c r="X105" s="46"/>
      <c r="Y105" s="46"/>
      <c r="Z105" s="46"/>
      <c r="AA105" s="46"/>
      <c r="AB105" s="43" t="s">
        <v>31</v>
      </c>
      <c r="AC105" s="43" t="s">
        <v>358</v>
      </c>
      <c r="AD105" s="43" t="s">
        <v>1247</v>
      </c>
      <c r="AG105" s="46" t="s">
        <v>34</v>
      </c>
      <c r="AH105" s="46" t="s">
        <v>1246</v>
      </c>
      <c r="AJ105" s="43" t="str">
        <f>_xlfn.CONCAT("haas/entity/", Table2[[#This Row],[entity_namespace]], "/tasmota/",Table2[[#This Row],[unique_id]], "/config")</f>
        <v>haas/entity/sensor/tasmota/kitchen_fan_plug_energy_power/config</v>
      </c>
      <c r="AK105" s="43" t="str">
        <f>_xlfn.CONCAT("tasmota/device/",E104, "/tele/SENSOR")</f>
        <v>tasmota/device/kitchen_fan_plug/tele/SENSOR</v>
      </c>
      <c r="AR105" s="43" t="s">
        <v>1248</v>
      </c>
      <c r="AS105" s="43">
        <v>1</v>
      </c>
      <c r="AT105" s="48" t="str">
        <f>AT104</f>
        <v>http://10.0.6.104/?</v>
      </c>
      <c r="AU105" s="43" t="s">
        <v>1365</v>
      </c>
      <c r="AV105" s="65" t="s">
        <v>1234</v>
      </c>
      <c r="AW105" s="43" t="s">
        <v>129</v>
      </c>
      <c r="AX105" s="43" t="s">
        <v>1267</v>
      </c>
      <c r="AY105" s="43" t="s">
        <v>365</v>
      </c>
      <c r="BA105" s="43" t="s">
        <v>215</v>
      </c>
      <c r="BF1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6" spans="1:58" s="43" customFormat="1" ht="16" customHeight="1">
      <c r="A106" s="29">
        <v>1508</v>
      </c>
      <c r="B106" s="43" t="s">
        <v>26</v>
      </c>
      <c r="C106" s="43" t="s">
        <v>969</v>
      </c>
      <c r="D106" s="43" t="s">
        <v>27</v>
      </c>
      <c r="E106" s="43" t="s">
        <v>1285</v>
      </c>
      <c r="F106" s="45" t="str">
        <f>IF(ISBLANK(Table2[[#This Row],[unique_id]]), "", Table2[[#This Row],[unique_id]])</f>
        <v>kitchen_fan_plug_energy_total</v>
      </c>
      <c r="G106" s="43" t="s">
        <v>215</v>
      </c>
      <c r="H106" s="43" t="s">
        <v>131</v>
      </c>
      <c r="I106" s="43" t="s">
        <v>132</v>
      </c>
      <c r="O106" s="46"/>
      <c r="T106" s="44"/>
      <c r="V106" s="46"/>
      <c r="W106" s="46"/>
      <c r="X106" s="46"/>
      <c r="Y106" s="46"/>
      <c r="Z106" s="46"/>
      <c r="AA106" s="46"/>
      <c r="AB106" s="43" t="s">
        <v>76</v>
      </c>
      <c r="AC106" s="43" t="s">
        <v>359</v>
      </c>
      <c r="AD106" s="43" t="s">
        <v>1249</v>
      </c>
      <c r="AG106" s="46" t="s">
        <v>34</v>
      </c>
      <c r="AH106" s="46" t="s">
        <v>1246</v>
      </c>
      <c r="AJ106" s="43" t="str">
        <f>_xlfn.CONCAT("haas/entity/", Table2[[#This Row],[entity_namespace]], "/tasmota/",Table2[[#This Row],[unique_id]], "/config")</f>
        <v>haas/entity/sensor/tasmota/kitchen_fan_plug_energy_total/config</v>
      </c>
      <c r="AK106" s="43" t="str">
        <f>_xlfn.CONCAT("tasmota/device/",E104, "/tele/SENSOR")</f>
        <v>tasmota/device/kitchen_fan_plug/tele/SENSOR</v>
      </c>
      <c r="AR106" s="43" t="s">
        <v>1250</v>
      </c>
      <c r="AS106" s="43">
        <v>1</v>
      </c>
      <c r="AT106" s="48" t="str">
        <f>AT104</f>
        <v>http://10.0.6.104/?</v>
      </c>
      <c r="AU106" s="43" t="s">
        <v>1365</v>
      </c>
      <c r="AV106" s="65" t="s">
        <v>1234</v>
      </c>
      <c r="AW106" s="43" t="s">
        <v>129</v>
      </c>
      <c r="AX106" s="43" t="s">
        <v>1267</v>
      </c>
      <c r="AY106" s="43" t="s">
        <v>365</v>
      </c>
      <c r="BA106" s="43" t="s">
        <v>215</v>
      </c>
      <c r="BF1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58" s="29" customFormat="1" ht="16" customHeight="1">
      <c r="A107" s="29">
        <v>1509</v>
      </c>
      <c r="B107" s="29" t="s">
        <v>26</v>
      </c>
      <c r="C107" s="29" t="s">
        <v>133</v>
      </c>
      <c r="D107" s="29" t="s">
        <v>129</v>
      </c>
      <c r="E107" s="29" t="s">
        <v>533</v>
      </c>
      <c r="F107" s="30" t="str">
        <f>IF(ISBLANK(Table2[[#This Row],[unique_id]]), "", Table2[[#This Row],[unique_id]])</f>
        <v>lounge_fan</v>
      </c>
      <c r="G107" s="29" t="s">
        <v>203</v>
      </c>
      <c r="H107" s="29" t="s">
        <v>131</v>
      </c>
      <c r="I107" s="29" t="s">
        <v>132</v>
      </c>
      <c r="J107" s="29" t="s">
        <v>622</v>
      </c>
      <c r="M107" s="29" t="s">
        <v>136</v>
      </c>
      <c r="O107" s="31" t="s">
        <v>1096</v>
      </c>
      <c r="P107" s="29" t="s">
        <v>172</v>
      </c>
      <c r="Q107" s="29" t="s">
        <v>1054</v>
      </c>
      <c r="R107" s="29" t="str">
        <f>Table2[[#This Row],[entity_domain]]</f>
        <v>Fans</v>
      </c>
      <c r="S107" s="29" t="str">
        <f>_xlfn.CONCAT( Table2[[#This Row],[device_suggested_area]], " ",Table2[[#This Row],[powercalc_group_3]])</f>
        <v>Lounge Fans</v>
      </c>
      <c r="T107" s="32" t="s">
        <v>1049</v>
      </c>
      <c r="V107" s="31"/>
      <c r="W107" s="31"/>
      <c r="X107" s="31"/>
      <c r="Y107" s="31"/>
      <c r="Z107" s="31"/>
      <c r="AA107" s="31"/>
      <c r="AE107" s="29" t="s">
        <v>254</v>
      </c>
      <c r="AG107" s="31"/>
      <c r="AH107" s="31"/>
      <c r="AJ107" s="29" t="str">
        <f>IF(ISBLANK(AI107),  "", _xlfn.CONCAT("haas/entity/sensor/", LOWER(C107), "/", E107, "/config"))</f>
        <v/>
      </c>
      <c r="AK107" s="29" t="str">
        <f>IF(ISBLANK(AI107),  "", _xlfn.CONCAT(LOWER(C107), "/", E107))</f>
        <v/>
      </c>
      <c r="AT107" s="33"/>
      <c r="AU107" s="29" t="s">
        <v>1366</v>
      </c>
      <c r="AV107" s="63" t="s">
        <v>413</v>
      </c>
      <c r="AW107" s="29" t="s">
        <v>129</v>
      </c>
      <c r="AX107" s="29" t="s">
        <v>414</v>
      </c>
      <c r="AY107" s="29" t="s">
        <v>133</v>
      </c>
      <c r="BA107" s="29" t="s">
        <v>203</v>
      </c>
      <c r="BC107" s="29" t="s">
        <v>520</v>
      </c>
      <c r="BD107" s="29" t="s">
        <v>420</v>
      </c>
      <c r="BE107" s="29" t="s">
        <v>526</v>
      </c>
      <c r="BF1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"10.0.6.63"]]</v>
      </c>
    </row>
    <row r="108" spans="1:58" s="29" customFormat="1" ht="16" customHeight="1">
      <c r="A108" s="29">
        <v>1510</v>
      </c>
      <c r="B108" s="29" t="s">
        <v>26</v>
      </c>
      <c r="C108" s="29" t="s">
        <v>133</v>
      </c>
      <c r="D108" s="29" t="s">
        <v>129</v>
      </c>
      <c r="E108" s="29" t="s">
        <v>534</v>
      </c>
      <c r="F108" s="30" t="str">
        <f>IF(ISBLANK(Table2[[#This Row],[unique_id]]), "", Table2[[#This Row],[unique_id]])</f>
        <v>deck_fan</v>
      </c>
      <c r="G108" s="29" t="s">
        <v>389</v>
      </c>
      <c r="H108" s="29" t="s">
        <v>131</v>
      </c>
      <c r="I108" s="29" t="s">
        <v>132</v>
      </c>
      <c r="J108" s="29" t="s">
        <v>1013</v>
      </c>
      <c r="M108" s="29" t="s">
        <v>136</v>
      </c>
      <c r="O108" s="31"/>
      <c r="V108" s="31"/>
      <c r="W108" s="31"/>
      <c r="X108" s="31"/>
      <c r="Y108" s="31"/>
      <c r="Z108" s="31"/>
      <c r="AA108" s="31"/>
      <c r="AE108" s="29" t="s">
        <v>254</v>
      </c>
      <c r="AG108" s="31"/>
      <c r="AH108" s="31"/>
      <c r="AJ108" s="29" t="str">
        <f>IF(ISBLANK(AI108),  "", _xlfn.CONCAT("haas/entity/sensor/", LOWER(C108), "/", E108, "/config"))</f>
        <v/>
      </c>
      <c r="AK108" s="29" t="str">
        <f>IF(ISBLANK(AI108),  "", _xlfn.CONCAT(LOWER(C108), "/", E108))</f>
        <v/>
      </c>
      <c r="AT108" s="33"/>
      <c r="AV108" s="31"/>
      <c r="BA108" s="29" t="s">
        <v>389</v>
      </c>
      <c r="BF1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58" s="29" customFormat="1" ht="16" customHeight="1">
      <c r="A109" s="29">
        <v>1511</v>
      </c>
      <c r="B109" s="29" t="s">
        <v>26</v>
      </c>
      <c r="C109" s="29" t="s">
        <v>133</v>
      </c>
      <c r="D109" s="29" t="s">
        <v>129</v>
      </c>
      <c r="E109" s="29" t="s">
        <v>535</v>
      </c>
      <c r="F109" s="30" t="str">
        <f>IF(ISBLANK(Table2[[#This Row],[unique_id]]), "", Table2[[#This Row],[unique_id]])</f>
        <v>deck_east_fan</v>
      </c>
      <c r="G109" s="29" t="s">
        <v>225</v>
      </c>
      <c r="H109" s="29" t="s">
        <v>131</v>
      </c>
      <c r="I109" s="29" t="s">
        <v>132</v>
      </c>
      <c r="O109" s="31" t="s">
        <v>1096</v>
      </c>
      <c r="P109" s="29" t="s">
        <v>172</v>
      </c>
      <c r="Q109" s="29" t="s">
        <v>1054</v>
      </c>
      <c r="R109" s="29" t="str">
        <f>Table2[[#This Row],[entity_domain]]</f>
        <v>Fans</v>
      </c>
      <c r="S109" s="29" t="str">
        <f>_xlfn.CONCAT( Table2[[#This Row],[device_suggested_area]], " ",Table2[[#This Row],[powercalc_group_3]])</f>
        <v>Deck Fans</v>
      </c>
      <c r="T109" s="32" t="s">
        <v>1049</v>
      </c>
      <c r="V109" s="31"/>
      <c r="W109" s="31"/>
      <c r="X109" s="31"/>
      <c r="Y109" s="31"/>
      <c r="Z109" s="31"/>
      <c r="AA109" s="31"/>
      <c r="AE109" s="29" t="s">
        <v>254</v>
      </c>
      <c r="AG109" s="31"/>
      <c r="AH109" s="31"/>
      <c r="AJ109" s="29" t="str">
        <f>IF(ISBLANK(AI109),  "", _xlfn.CONCAT("haas/entity/sensor/", LOWER(C109), "/", E109, "/config"))</f>
        <v/>
      </c>
      <c r="AK109" s="29" t="str">
        <f>IF(ISBLANK(AI109),  "", _xlfn.CONCAT(LOWER(C109), "/", E109))</f>
        <v/>
      </c>
      <c r="AT109" s="33"/>
      <c r="AU109" s="29" t="s">
        <v>1367</v>
      </c>
      <c r="AV109" s="63" t="s">
        <v>413</v>
      </c>
      <c r="AW109" s="29" t="s">
        <v>422</v>
      </c>
      <c r="AX109" s="29" t="s">
        <v>414</v>
      </c>
      <c r="AY109" s="29" t="s">
        <v>133</v>
      </c>
      <c r="BA109" s="29" t="s">
        <v>389</v>
      </c>
      <c r="BC109" s="29" t="s">
        <v>520</v>
      </c>
      <c r="BD109" s="29" t="s">
        <v>417</v>
      </c>
      <c r="BE109" s="29" t="s">
        <v>527</v>
      </c>
      <c r="BF1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"10.0.6.64"]]</v>
      </c>
    </row>
    <row r="110" spans="1:58" s="29" customFormat="1" ht="16" customHeight="1">
      <c r="A110" s="29">
        <v>1512</v>
      </c>
      <c r="B110" s="29" t="s">
        <v>26</v>
      </c>
      <c r="C110" s="29" t="s">
        <v>133</v>
      </c>
      <c r="D110" s="29" t="s">
        <v>129</v>
      </c>
      <c r="E110" s="29" t="s">
        <v>536</v>
      </c>
      <c r="F110" s="30" t="str">
        <f>IF(ISBLANK(Table2[[#This Row],[unique_id]]), "", Table2[[#This Row],[unique_id]])</f>
        <v>deck_west_fan</v>
      </c>
      <c r="G110" s="29" t="s">
        <v>224</v>
      </c>
      <c r="H110" s="29" t="s">
        <v>131</v>
      </c>
      <c r="I110" s="29" t="s">
        <v>132</v>
      </c>
      <c r="O110" s="31" t="s">
        <v>1096</v>
      </c>
      <c r="P110" s="29" t="s">
        <v>172</v>
      </c>
      <c r="Q110" s="29" t="s">
        <v>1054</v>
      </c>
      <c r="R110" s="29" t="str">
        <f>Table2[[#This Row],[entity_domain]]</f>
        <v>Fans</v>
      </c>
      <c r="S110" s="29" t="str">
        <f>_xlfn.CONCAT( Table2[[#This Row],[device_suggested_area]], " ",Table2[[#This Row],[powercalc_group_3]])</f>
        <v>Deck Fans</v>
      </c>
      <c r="T110" s="32" t="s">
        <v>1049</v>
      </c>
      <c r="V110" s="31"/>
      <c r="W110" s="31"/>
      <c r="X110" s="31"/>
      <c r="Y110" s="31"/>
      <c r="Z110" s="31"/>
      <c r="AA110" s="31"/>
      <c r="AE110" s="29" t="s">
        <v>254</v>
      </c>
      <c r="AG110" s="31"/>
      <c r="AH110" s="31"/>
      <c r="AJ110" s="29" t="str">
        <f>IF(ISBLANK(AI110),  "", _xlfn.CONCAT("haas/entity/sensor/", LOWER(C110), "/", E110, "/config"))</f>
        <v/>
      </c>
      <c r="AK110" s="29" t="str">
        <f>IF(ISBLANK(AI110),  "", _xlfn.CONCAT(LOWER(C110), "/", E110))</f>
        <v/>
      </c>
      <c r="AT110" s="33"/>
      <c r="AU110" s="29" t="s">
        <v>1368</v>
      </c>
      <c r="AV110" s="63" t="s">
        <v>413</v>
      </c>
      <c r="AW110" s="29" t="s">
        <v>423</v>
      </c>
      <c r="AX110" s="29" t="s">
        <v>414</v>
      </c>
      <c r="AY110" s="29" t="s">
        <v>133</v>
      </c>
      <c r="BA110" s="29" t="s">
        <v>389</v>
      </c>
      <c r="BC110" s="29" t="s">
        <v>520</v>
      </c>
      <c r="BD110" s="29" t="s">
        <v>418</v>
      </c>
      <c r="BE110" s="27" t="s">
        <v>528</v>
      </c>
      <c r="BF1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"10.0.6.65"]]</v>
      </c>
    </row>
    <row r="111" spans="1:58" s="29" customFormat="1" ht="16" customHeight="1">
      <c r="A111" s="29">
        <v>1513</v>
      </c>
      <c r="B111" s="29" t="s">
        <v>26</v>
      </c>
      <c r="C111" s="29" t="s">
        <v>580</v>
      </c>
      <c r="D111" s="29" t="s">
        <v>364</v>
      </c>
      <c r="E111" s="29" t="s">
        <v>363</v>
      </c>
      <c r="F111" s="30" t="str">
        <f>IF(ISBLANK(Table2[[#This Row],[unique_id]]), "", Table2[[#This Row],[unique_id]])</f>
        <v>column_break</v>
      </c>
      <c r="G111" s="29" t="s">
        <v>360</v>
      </c>
      <c r="H111" s="29" t="s">
        <v>131</v>
      </c>
      <c r="I111" s="29" t="s">
        <v>132</v>
      </c>
      <c r="M111" s="29" t="s">
        <v>361</v>
      </c>
      <c r="N111" s="29" t="s">
        <v>362</v>
      </c>
      <c r="O111" s="31"/>
      <c r="V111" s="31"/>
      <c r="W111" s="31"/>
      <c r="X111" s="31"/>
      <c r="Y111" s="31"/>
      <c r="Z111" s="31"/>
      <c r="AA111" s="31"/>
      <c r="AG111" s="31"/>
      <c r="AH111" s="31"/>
      <c r="AJ111" s="29" t="str">
        <f>IF(ISBLANK(AI111),  "", _xlfn.CONCAT("haas/entity/sensor/", LOWER(C111), "/", E111, "/config"))</f>
        <v/>
      </c>
      <c r="AK111" s="29" t="str">
        <f>IF(ISBLANK(AI111),  "", _xlfn.CONCAT(LOWER(C111), "/", E111))</f>
        <v/>
      </c>
      <c r="AT111" s="33"/>
      <c r="AV111" s="31"/>
      <c r="BE111" s="27"/>
      <c r="BF1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2" spans="1:58" s="29" customFormat="1" ht="16" customHeight="1">
      <c r="A112" s="29">
        <v>1600</v>
      </c>
      <c r="B112" s="29" t="s">
        <v>26</v>
      </c>
      <c r="C112" s="29" t="s">
        <v>133</v>
      </c>
      <c r="D112" s="29" t="s">
        <v>137</v>
      </c>
      <c r="E112" s="29" t="s">
        <v>530</v>
      </c>
      <c r="F112" s="30" t="str">
        <f>IF(ISBLANK(Table2[[#This Row],[unique_id]]), "", Table2[[#This Row],[unique_id]])</f>
        <v>ada_fan</v>
      </c>
      <c r="G112" s="29" t="s">
        <v>140</v>
      </c>
      <c r="H112" s="29" t="s">
        <v>139</v>
      </c>
      <c r="I112" s="29" t="s">
        <v>132</v>
      </c>
      <c r="J112" s="29" t="s">
        <v>1014</v>
      </c>
      <c r="M112" s="29" t="s">
        <v>136</v>
      </c>
      <c r="O112" s="31" t="s">
        <v>1096</v>
      </c>
      <c r="P112" s="29" t="s">
        <v>172</v>
      </c>
      <c r="Q112" s="29" t="s">
        <v>1054</v>
      </c>
      <c r="R112" s="29" t="str">
        <f>Table2[[#This Row],[entity_domain]]</f>
        <v>Lights</v>
      </c>
      <c r="S112" s="29" t="str">
        <f>_xlfn.CONCAT( Table2[[#This Row],[device_suggested_area]], " ",Table2[[#This Row],[powercalc_group_3]])</f>
        <v>Ada Lights</v>
      </c>
      <c r="T112" s="32" t="s">
        <v>1067</v>
      </c>
      <c r="V112" s="31"/>
      <c r="W112" s="31"/>
      <c r="X112" s="31"/>
      <c r="Y112" s="31"/>
      <c r="Z112" s="31"/>
      <c r="AA112" s="31"/>
      <c r="AE112" s="29" t="s">
        <v>308</v>
      </c>
      <c r="AG112" s="31"/>
      <c r="AH112" s="31"/>
      <c r="AJ112" s="29" t="str">
        <f>IF(ISBLANK(AI112),  "", _xlfn.CONCAT("haas/entity/sensor/", LOWER(C112), "/", E112, "/config"))</f>
        <v/>
      </c>
      <c r="AK112" s="29" t="str">
        <f>IF(ISBLANK(AI112),  "", _xlfn.CONCAT(LOWER(C112), "/", E112))</f>
        <v/>
      </c>
      <c r="AT112" s="33"/>
      <c r="AV112" s="31"/>
      <c r="BA112" s="29" t="s">
        <v>130</v>
      </c>
      <c r="BF1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3" spans="1:58" s="29" customFormat="1" ht="16" customHeight="1">
      <c r="A113" s="29">
        <v>1601</v>
      </c>
      <c r="B113" s="29" t="s">
        <v>26</v>
      </c>
      <c r="C113" s="29" t="s">
        <v>429</v>
      </c>
      <c r="D113" s="29" t="s">
        <v>137</v>
      </c>
      <c r="E113" s="29" t="s">
        <v>327</v>
      </c>
      <c r="F113" s="30" t="str">
        <f>IF(ISBLANK(Table2[[#This Row],[unique_id]]), "", Table2[[#This Row],[unique_id]])</f>
        <v>ada_lamp</v>
      </c>
      <c r="G113" s="29" t="s">
        <v>204</v>
      </c>
      <c r="H113" s="29" t="s">
        <v>139</v>
      </c>
      <c r="I113" s="29" t="s">
        <v>132</v>
      </c>
      <c r="J113" s="29" t="s">
        <v>690</v>
      </c>
      <c r="K113" s="29" t="s">
        <v>1232</v>
      </c>
      <c r="M113" s="29" t="s">
        <v>136</v>
      </c>
      <c r="O113" s="31"/>
      <c r="V113" s="31"/>
      <c r="W113" s="31" t="s">
        <v>648</v>
      </c>
      <c r="X113" s="35">
        <v>100</v>
      </c>
      <c r="Y113" s="36" t="s">
        <v>1052</v>
      </c>
      <c r="Z113" s="36" t="s">
        <v>1489</v>
      </c>
      <c r="AA113" s="36"/>
      <c r="AE113" s="29" t="s">
        <v>308</v>
      </c>
      <c r="AG113" s="31"/>
      <c r="AH113" s="31"/>
      <c r="AJ113" s="29" t="str">
        <f>IF(ISBLANK(AI113),  "", _xlfn.CONCAT("haas/entity/sensor/", LOWER(C113), "/", E113, "/config"))</f>
        <v/>
      </c>
      <c r="AK113" s="29" t="str">
        <f>IF(ISBLANK(AI113),  "", _xlfn.CONCAT(LOWER(C113), "/", E113))</f>
        <v/>
      </c>
      <c r="AT11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U113" s="29" t="s">
        <v>1369</v>
      </c>
      <c r="AV113" s="63" t="s">
        <v>738</v>
      </c>
      <c r="AW113" s="29" t="s">
        <v>656</v>
      </c>
      <c r="AX113" s="29" t="s">
        <v>741</v>
      </c>
      <c r="AY113" s="29" t="s">
        <v>429</v>
      </c>
      <c r="BA113" s="29" t="s">
        <v>130</v>
      </c>
      <c r="BB113" s="29" t="s">
        <v>956</v>
      </c>
      <c r="BF1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4" spans="1:58" s="29" customFormat="1" ht="16" customHeight="1">
      <c r="A114" s="29">
        <v>1602</v>
      </c>
      <c r="B114" s="29" t="s">
        <v>26</v>
      </c>
      <c r="C114" s="29" t="s">
        <v>429</v>
      </c>
      <c r="D114" s="29" t="s">
        <v>137</v>
      </c>
      <c r="E114" s="29" t="s">
        <v>1286</v>
      </c>
      <c r="F114" s="30" t="str">
        <f>IF(ISBLANK(Table2[[#This Row],[unique_id]]), "", Table2[[#This Row],[unique_id]])</f>
        <v>ada_lamp_bulb_1</v>
      </c>
      <c r="H114" s="29" t="s">
        <v>139</v>
      </c>
      <c r="O114" s="31" t="s">
        <v>1096</v>
      </c>
      <c r="P114" s="29" t="s">
        <v>172</v>
      </c>
      <c r="Q114" s="29" t="s">
        <v>1054</v>
      </c>
      <c r="R114" s="29" t="str">
        <f>Table2[[#This Row],[entity_domain]]</f>
        <v>Lights</v>
      </c>
      <c r="S114" s="29" t="str">
        <f>_xlfn.CONCAT( Table2[[#This Row],[device_suggested_area]], " ",Table2[[#This Row],[powercalc_group_3]])</f>
        <v>Ada Lights</v>
      </c>
      <c r="V114" s="31"/>
      <c r="W114" s="31" t="s">
        <v>647</v>
      </c>
      <c r="X114" s="35">
        <v>100</v>
      </c>
      <c r="Y114" s="36" t="s">
        <v>1050</v>
      </c>
      <c r="Z114" s="36" t="s">
        <v>1489</v>
      </c>
      <c r="AA114" s="36"/>
      <c r="AG114" s="31"/>
      <c r="AH114" s="31"/>
      <c r="AJ114" s="29" t="str">
        <f>IF(ISBLANK(AI114),  "", _xlfn.CONCAT("haas/entity/sensor/", LOWER(C114), "/", E114, "/config"))</f>
        <v/>
      </c>
      <c r="AK114" s="29" t="str">
        <f>IF(ISBLANK(AI114),  "", _xlfn.CONCAT(LOWER(C114), "/", E114))</f>
        <v/>
      </c>
      <c r="AT11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U114" s="29" t="s">
        <v>1370</v>
      </c>
      <c r="AV114" s="63" t="s">
        <v>738</v>
      </c>
      <c r="AW114" s="29" t="s">
        <v>657</v>
      </c>
      <c r="AX114" s="29" t="s">
        <v>741</v>
      </c>
      <c r="AY114" s="29" t="s">
        <v>429</v>
      </c>
      <c r="BA114" s="29" t="s">
        <v>130</v>
      </c>
      <c r="BB114" s="29" t="s">
        <v>956</v>
      </c>
      <c r="BD114" s="29" t="s">
        <v>663</v>
      </c>
      <c r="BF1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15" spans="1:58" s="29" customFormat="1" ht="16" customHeight="1">
      <c r="A115" s="29">
        <v>1603</v>
      </c>
      <c r="B115" s="29" t="s">
        <v>26</v>
      </c>
      <c r="C115" s="29" t="s">
        <v>429</v>
      </c>
      <c r="D115" s="29" t="s">
        <v>137</v>
      </c>
      <c r="E115" s="29" t="s">
        <v>328</v>
      </c>
      <c r="F115" s="30" t="str">
        <f>IF(ISBLANK(Table2[[#This Row],[unique_id]]), "", Table2[[#This Row],[unique_id]])</f>
        <v>edwin_lamp</v>
      </c>
      <c r="G115" s="29" t="s">
        <v>214</v>
      </c>
      <c r="H115" s="29" t="s">
        <v>139</v>
      </c>
      <c r="I115" s="29" t="s">
        <v>132</v>
      </c>
      <c r="J115" s="29" t="s">
        <v>690</v>
      </c>
      <c r="K115" s="29" t="s">
        <v>1232</v>
      </c>
      <c r="M115" s="29" t="s">
        <v>136</v>
      </c>
      <c r="O115" s="31"/>
      <c r="V115" s="31"/>
      <c r="W115" s="31" t="s">
        <v>648</v>
      </c>
      <c r="X115" s="35">
        <v>101</v>
      </c>
      <c r="Y115" s="36" t="s">
        <v>1052</v>
      </c>
      <c r="Z115" s="36" t="s">
        <v>1489</v>
      </c>
      <c r="AA115" s="36"/>
      <c r="AE115" s="29" t="s">
        <v>308</v>
      </c>
      <c r="AG115" s="31"/>
      <c r="AH115" s="31"/>
      <c r="AJ115" s="29" t="str">
        <f>IF(ISBLANK(AI115),  "", _xlfn.CONCAT("haas/entity/sensor/", LOWER(C115), "/", E115, "/config"))</f>
        <v/>
      </c>
      <c r="AK115" s="29" t="str">
        <f>IF(ISBLANK(AI115),  "", _xlfn.CONCAT(LOWER(C115), "/", E115))</f>
        <v/>
      </c>
      <c r="AT11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U115" s="29" t="s">
        <v>1371</v>
      </c>
      <c r="AV115" s="63" t="s">
        <v>738</v>
      </c>
      <c r="AW115" s="29" t="s">
        <v>656</v>
      </c>
      <c r="AX115" s="29" t="s">
        <v>741</v>
      </c>
      <c r="AY115" s="29" t="s">
        <v>429</v>
      </c>
      <c r="BA115" s="29" t="s">
        <v>127</v>
      </c>
      <c r="BB115" s="29" t="s">
        <v>956</v>
      </c>
      <c r="BF1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58" s="29" customFormat="1" ht="16" customHeight="1">
      <c r="A116" s="29">
        <v>1604</v>
      </c>
      <c r="B116" s="29" t="s">
        <v>26</v>
      </c>
      <c r="C116" s="29" t="s">
        <v>429</v>
      </c>
      <c r="D116" s="29" t="s">
        <v>137</v>
      </c>
      <c r="E116" s="29" t="s">
        <v>1287</v>
      </c>
      <c r="F116" s="30" t="str">
        <f>IF(ISBLANK(Table2[[#This Row],[unique_id]]), "", Table2[[#This Row],[unique_id]])</f>
        <v>edwin_lamp_bulb_1</v>
      </c>
      <c r="H116" s="29" t="s">
        <v>139</v>
      </c>
      <c r="O116" s="31" t="s">
        <v>1096</v>
      </c>
      <c r="P116" s="29" t="s">
        <v>172</v>
      </c>
      <c r="Q116" s="29" t="s">
        <v>1054</v>
      </c>
      <c r="R116" s="29" t="str">
        <f>Table2[[#This Row],[entity_domain]]</f>
        <v>Lights</v>
      </c>
      <c r="S116" s="29" t="str">
        <f>_xlfn.CONCAT( Table2[[#This Row],[device_suggested_area]], " ",Table2[[#This Row],[powercalc_group_3]])</f>
        <v>Edwin Lights</v>
      </c>
      <c r="V116" s="31"/>
      <c r="W116" s="31" t="s">
        <v>647</v>
      </c>
      <c r="X116" s="35">
        <v>101</v>
      </c>
      <c r="Y116" s="36" t="s">
        <v>1050</v>
      </c>
      <c r="Z116" s="36" t="s">
        <v>1489</v>
      </c>
      <c r="AA116" s="36"/>
      <c r="AG116" s="31"/>
      <c r="AH116" s="31"/>
      <c r="AJ116" s="29" t="str">
        <f>IF(ISBLANK(AI116),  "", _xlfn.CONCAT("haas/entity/sensor/", LOWER(C116), "/", E116, "/config"))</f>
        <v/>
      </c>
      <c r="AK116" s="29" t="str">
        <f>IF(ISBLANK(AI116),  "", _xlfn.CONCAT(LOWER(C116), "/", E116))</f>
        <v/>
      </c>
      <c r="AT116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U116" s="29" t="s">
        <v>1372</v>
      </c>
      <c r="AV116" s="63" t="s">
        <v>738</v>
      </c>
      <c r="AW116" s="29" t="s">
        <v>657</v>
      </c>
      <c r="AX116" s="29" t="s">
        <v>741</v>
      </c>
      <c r="AY116" s="29" t="s">
        <v>429</v>
      </c>
      <c r="BA116" s="29" t="s">
        <v>127</v>
      </c>
      <c r="BB116" s="29" t="s">
        <v>956</v>
      </c>
      <c r="BD116" s="29" t="s">
        <v>688</v>
      </c>
      <c r="BF1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17" spans="1:58" s="29" customFormat="1" ht="16" customHeight="1">
      <c r="A117" s="29">
        <v>1605</v>
      </c>
      <c r="B117" s="29" t="s">
        <v>26</v>
      </c>
      <c r="C117" s="29" t="s">
        <v>133</v>
      </c>
      <c r="D117" s="29" t="s">
        <v>137</v>
      </c>
      <c r="E117" s="29" t="s">
        <v>531</v>
      </c>
      <c r="F117" s="30" t="str">
        <f>IF(ISBLANK(Table2[[#This Row],[unique_id]]), "", Table2[[#This Row],[unique_id]])</f>
        <v>edwin_fan</v>
      </c>
      <c r="G117" s="29" t="s">
        <v>199</v>
      </c>
      <c r="H117" s="29" t="s">
        <v>139</v>
      </c>
      <c r="I117" s="29" t="s">
        <v>132</v>
      </c>
      <c r="J117" s="29" t="s">
        <v>1014</v>
      </c>
      <c r="M117" s="29" t="s">
        <v>136</v>
      </c>
      <c r="O117" s="31" t="s">
        <v>1096</v>
      </c>
      <c r="P117" s="29" t="s">
        <v>172</v>
      </c>
      <c r="Q117" s="29" t="s">
        <v>1054</v>
      </c>
      <c r="R117" s="29" t="str">
        <f>Table2[[#This Row],[entity_domain]]</f>
        <v>Lights</v>
      </c>
      <c r="S117" s="29" t="str">
        <f>_xlfn.CONCAT( Table2[[#This Row],[device_suggested_area]], " ",Table2[[#This Row],[powercalc_group_3]])</f>
        <v>Edwin Lights</v>
      </c>
      <c r="T117" s="32" t="s">
        <v>1068</v>
      </c>
      <c r="V117" s="31"/>
      <c r="W117" s="31"/>
      <c r="X117" s="31"/>
      <c r="Y117" s="31"/>
      <c r="Z117" s="31"/>
      <c r="AA117" s="31"/>
      <c r="AE117" s="29" t="s">
        <v>308</v>
      </c>
      <c r="AG117" s="31"/>
      <c r="AH117" s="31"/>
      <c r="AJ117" s="29" t="str">
        <f>IF(ISBLANK(AI117),  "", _xlfn.CONCAT("haas/entity/sensor/", LOWER(C117), "/", E117, "/config"))</f>
        <v/>
      </c>
      <c r="AK117" s="29" t="str">
        <f>IF(ISBLANK(AI117),  "", _xlfn.CONCAT(LOWER(C117), "/", E117))</f>
        <v/>
      </c>
      <c r="AT117" s="33"/>
      <c r="AV117" s="31"/>
      <c r="BA117" s="29" t="s">
        <v>127</v>
      </c>
      <c r="BF1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8" spans="1:58" s="29" customFormat="1" ht="16" customHeight="1">
      <c r="A118" s="29">
        <v>1606</v>
      </c>
      <c r="B118" s="29" t="s">
        <v>26</v>
      </c>
      <c r="C118" s="29" t="s">
        <v>429</v>
      </c>
      <c r="D118" s="29" t="s">
        <v>137</v>
      </c>
      <c r="E118" s="29" t="s">
        <v>522</v>
      </c>
      <c r="F118" s="30" t="str">
        <f>IF(ISBLANK(Table2[[#This Row],[unique_id]]), "", Table2[[#This Row],[unique_id]])</f>
        <v>edwin_night_light</v>
      </c>
      <c r="G118" s="29" t="s">
        <v>521</v>
      </c>
      <c r="H118" s="29" t="s">
        <v>139</v>
      </c>
      <c r="I118" s="29" t="s">
        <v>132</v>
      </c>
      <c r="J118" s="29" t="s">
        <v>691</v>
      </c>
      <c r="K118" s="29" t="s">
        <v>1229</v>
      </c>
      <c r="M118" s="29" t="s">
        <v>136</v>
      </c>
      <c r="O118" s="31"/>
      <c r="V118" s="31"/>
      <c r="W118" s="31" t="s">
        <v>648</v>
      </c>
      <c r="X118" s="35">
        <v>102</v>
      </c>
      <c r="Y118" s="36" t="s">
        <v>1052</v>
      </c>
      <c r="Z118" s="36" t="s">
        <v>1490</v>
      </c>
      <c r="AA118" s="36"/>
      <c r="AE118" s="29" t="s">
        <v>308</v>
      </c>
      <c r="AG118" s="31"/>
      <c r="AH118" s="31"/>
      <c r="AJ118" s="29" t="str">
        <f>IF(ISBLANK(AI118),  "", _xlfn.CONCAT("haas/entity/sensor/", LOWER(C118), "/", E118, "/config"))</f>
        <v/>
      </c>
      <c r="AK118" s="29" t="str">
        <f>IF(ISBLANK(AI118),  "", _xlfn.CONCAT(LOWER(C118), "/", E118))</f>
        <v/>
      </c>
      <c r="AT118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U118" s="29" t="s">
        <v>1373</v>
      </c>
      <c r="AV118" s="63" t="s">
        <v>644</v>
      </c>
      <c r="AW118" s="29" t="s">
        <v>661</v>
      </c>
      <c r="AX118" s="29" t="s">
        <v>643</v>
      </c>
      <c r="AY118" s="29" t="s">
        <v>429</v>
      </c>
      <c r="BA118" s="29" t="s">
        <v>127</v>
      </c>
      <c r="BB118" s="29" t="s">
        <v>956</v>
      </c>
      <c r="BF1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58" s="29" customFormat="1" ht="16" customHeight="1">
      <c r="A119" s="29">
        <v>1607</v>
      </c>
      <c r="B119" s="29" t="s">
        <v>26</v>
      </c>
      <c r="C119" s="29" t="s">
        <v>429</v>
      </c>
      <c r="D119" s="29" t="s">
        <v>137</v>
      </c>
      <c r="E119" s="29" t="s">
        <v>1288</v>
      </c>
      <c r="F119" s="30" t="str">
        <f>IF(ISBLANK(Table2[[#This Row],[unique_id]]), "", Table2[[#This Row],[unique_id]])</f>
        <v>edwin_night_light_bulb_1</v>
      </c>
      <c r="H119" s="29" t="s">
        <v>139</v>
      </c>
      <c r="O119" s="31" t="s">
        <v>1096</v>
      </c>
      <c r="P119" s="29" t="s">
        <v>172</v>
      </c>
      <c r="Q119" s="29" t="s">
        <v>1054</v>
      </c>
      <c r="R119" s="29" t="str">
        <f>Table2[[#This Row],[entity_domain]]</f>
        <v>Lights</v>
      </c>
      <c r="S119" s="29" t="str">
        <f>_xlfn.CONCAT( Table2[[#This Row],[device_suggested_area]], " ",Table2[[#This Row],[powercalc_group_3]])</f>
        <v>Edwin Lights</v>
      </c>
      <c r="V119" s="31"/>
      <c r="W119" s="31" t="s">
        <v>647</v>
      </c>
      <c r="X119" s="35">
        <v>102</v>
      </c>
      <c r="Y119" s="36" t="s">
        <v>1050</v>
      </c>
      <c r="Z119" s="36" t="s">
        <v>1490</v>
      </c>
      <c r="AA119" s="36"/>
      <c r="AG119" s="31"/>
      <c r="AH119" s="31"/>
      <c r="AJ119" s="29" t="str">
        <f>IF(ISBLANK(AI119),  "", _xlfn.CONCAT("haas/entity/sensor/", LOWER(C119), "/", E119, "/config"))</f>
        <v/>
      </c>
      <c r="AK119" s="29" t="str">
        <f>IF(ISBLANK(AI119),  "", _xlfn.CONCAT(LOWER(C119), "/", E119))</f>
        <v/>
      </c>
      <c r="AT119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U119" s="29" t="s">
        <v>1374</v>
      </c>
      <c r="AV119" s="63" t="s">
        <v>644</v>
      </c>
      <c r="AW119" s="29" t="s">
        <v>662</v>
      </c>
      <c r="AX119" s="29" t="s">
        <v>643</v>
      </c>
      <c r="AY119" s="29" t="s">
        <v>429</v>
      </c>
      <c r="BA119" s="29" t="s">
        <v>127</v>
      </c>
      <c r="BB119" s="29" t="s">
        <v>956</v>
      </c>
      <c r="BD119" s="29" t="s">
        <v>664</v>
      </c>
      <c r="BF1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20" spans="1:58" s="29" customFormat="1" ht="16" customHeight="1">
      <c r="A120" s="29">
        <v>1608</v>
      </c>
      <c r="B120" s="29" t="s">
        <v>26</v>
      </c>
      <c r="C120" s="29" t="s">
        <v>429</v>
      </c>
      <c r="D120" s="29" t="s">
        <v>137</v>
      </c>
      <c r="E120" s="29" t="s">
        <v>316</v>
      </c>
      <c r="F120" s="30" t="str">
        <f>IF(ISBLANK(Table2[[#This Row],[unique_id]]), "", Table2[[#This Row],[unique_id]])</f>
        <v>hallway_main</v>
      </c>
      <c r="G120" s="29" t="s">
        <v>209</v>
      </c>
      <c r="H120" s="29" t="s">
        <v>139</v>
      </c>
      <c r="I120" s="29" t="s">
        <v>132</v>
      </c>
      <c r="J120" s="29" t="s">
        <v>1016</v>
      </c>
      <c r="K120" s="29" t="s">
        <v>1270</v>
      </c>
      <c r="M120" s="29" t="s">
        <v>136</v>
      </c>
      <c r="O120" s="31"/>
      <c r="V120" s="31"/>
      <c r="W120" s="31" t="s">
        <v>648</v>
      </c>
      <c r="X120" s="35">
        <v>103</v>
      </c>
      <c r="Y120" s="36" t="s">
        <v>1052</v>
      </c>
      <c r="Z120" s="36" t="s">
        <v>1491</v>
      </c>
      <c r="AA120" s="36"/>
      <c r="AE120" s="29" t="s">
        <v>308</v>
      </c>
      <c r="AG120" s="31"/>
      <c r="AH120" s="31"/>
      <c r="AJ120" s="29" t="str">
        <f>IF(ISBLANK(AI120),  "", _xlfn.CONCAT("haas/entity/sensor/", LOWER(C120), "/", E120, "/config"))</f>
        <v/>
      </c>
      <c r="AK120" s="29" t="str">
        <f>IF(ISBLANK(AI120),  "", _xlfn.CONCAT(LOWER(C120), "/", E120))</f>
        <v/>
      </c>
      <c r="AT12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U120" s="29" t="s">
        <v>1375</v>
      </c>
      <c r="AV120" s="63" t="s">
        <v>644</v>
      </c>
      <c r="AW120" s="29" t="s">
        <v>645</v>
      </c>
      <c r="AX120" s="29" t="s">
        <v>643</v>
      </c>
      <c r="AY120" s="29" t="s">
        <v>429</v>
      </c>
      <c r="BA120" s="29" t="s">
        <v>484</v>
      </c>
      <c r="BF1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58" s="29" customFormat="1" ht="16" customHeight="1">
      <c r="A121" s="29">
        <v>1609</v>
      </c>
      <c r="B121" s="29" t="s">
        <v>26</v>
      </c>
      <c r="C121" s="29" t="s">
        <v>429</v>
      </c>
      <c r="D121" s="29" t="s">
        <v>137</v>
      </c>
      <c r="E121" s="29" t="s">
        <v>1289</v>
      </c>
      <c r="F121" s="30" t="str">
        <f>IF(ISBLANK(Table2[[#This Row],[unique_id]]), "", Table2[[#This Row],[unique_id]])</f>
        <v>hallway_main_bulb_1</v>
      </c>
      <c r="H121" s="29" t="s">
        <v>139</v>
      </c>
      <c r="O121" s="31" t="s">
        <v>1096</v>
      </c>
      <c r="P121" s="29" t="s">
        <v>172</v>
      </c>
      <c r="Q121" s="29" t="s">
        <v>1054</v>
      </c>
      <c r="R121" s="29" t="str">
        <f>Table2[[#This Row],[entity_domain]]</f>
        <v>Lights</v>
      </c>
      <c r="S121" s="29" t="str">
        <f>_xlfn.CONCAT( Table2[[#This Row],[device_suggested_area]], " ",Table2[[#This Row],[powercalc_group_3]])</f>
        <v>Hallway Lights</v>
      </c>
      <c r="V121" s="31"/>
      <c r="W121" s="31" t="s">
        <v>647</v>
      </c>
      <c r="X121" s="35">
        <v>103</v>
      </c>
      <c r="Y121" s="36" t="s">
        <v>1050</v>
      </c>
      <c r="Z121" s="36" t="s">
        <v>1491</v>
      </c>
      <c r="AA121" s="36"/>
      <c r="AG121" s="31"/>
      <c r="AH121" s="31"/>
      <c r="AJ121" s="29" t="str">
        <f>IF(ISBLANK(AI121),  "", _xlfn.CONCAT("haas/entity/sensor/", LOWER(C121), "/", E121, "/config"))</f>
        <v/>
      </c>
      <c r="AK121" s="29" t="str">
        <f>IF(ISBLANK(AI121),  "", _xlfn.CONCAT(LOWER(C121), "/", E121))</f>
        <v/>
      </c>
      <c r="AT12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U121" s="29" t="s">
        <v>1376</v>
      </c>
      <c r="AV121" s="63" t="s">
        <v>644</v>
      </c>
      <c r="AW121" s="29" t="s">
        <v>646</v>
      </c>
      <c r="AX121" s="29" t="s">
        <v>643</v>
      </c>
      <c r="AY121" s="29" t="s">
        <v>429</v>
      </c>
      <c r="BA121" s="29" t="s">
        <v>484</v>
      </c>
      <c r="BD121" s="29" t="s">
        <v>665</v>
      </c>
      <c r="BF1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22" spans="1:58" s="29" customFormat="1" ht="16" customHeight="1">
      <c r="A122" s="29">
        <v>1610</v>
      </c>
      <c r="B122" s="29" t="s">
        <v>26</v>
      </c>
      <c r="C122" s="29" t="s">
        <v>429</v>
      </c>
      <c r="D122" s="29" t="s">
        <v>137</v>
      </c>
      <c r="E122" s="29" t="s">
        <v>1290</v>
      </c>
      <c r="F122" s="30" t="str">
        <f>IF(ISBLANK(Table2[[#This Row],[unique_id]]), "", Table2[[#This Row],[unique_id]])</f>
        <v>hallway_main_bulb_2</v>
      </c>
      <c r="H122" s="29" t="s">
        <v>139</v>
      </c>
      <c r="O122" s="31" t="s">
        <v>1096</v>
      </c>
      <c r="P122" s="29" t="s">
        <v>172</v>
      </c>
      <c r="Q122" s="29" t="s">
        <v>1054</v>
      </c>
      <c r="R122" s="29" t="str">
        <f>Table2[[#This Row],[entity_domain]]</f>
        <v>Lights</v>
      </c>
      <c r="S122" s="29" t="str">
        <f>_xlfn.CONCAT( Table2[[#This Row],[device_suggested_area]], " ",Table2[[#This Row],[powercalc_group_3]])</f>
        <v>Hallway Lights</v>
      </c>
      <c r="V122" s="31"/>
      <c r="W122" s="31" t="s">
        <v>647</v>
      </c>
      <c r="X122" s="35">
        <v>103</v>
      </c>
      <c r="Y122" s="36" t="s">
        <v>1050</v>
      </c>
      <c r="Z122" s="36" t="s">
        <v>1491</v>
      </c>
      <c r="AA122" s="36"/>
      <c r="AG122" s="31"/>
      <c r="AH122" s="31"/>
      <c r="AJ122" s="29" t="str">
        <f>IF(ISBLANK(AI122),  "", _xlfn.CONCAT("haas/entity/sensor/", LOWER(C122), "/", E122, "/config"))</f>
        <v/>
      </c>
      <c r="AK122" s="29" t="str">
        <f>IF(ISBLANK(AI122),  "", _xlfn.CONCAT(LOWER(C122), "/", E122))</f>
        <v/>
      </c>
      <c r="AT12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U122" s="29" t="s">
        <v>1377</v>
      </c>
      <c r="AV122" s="63" t="s">
        <v>644</v>
      </c>
      <c r="AW122" s="29" t="s">
        <v>653</v>
      </c>
      <c r="AX122" s="29" t="s">
        <v>643</v>
      </c>
      <c r="AY122" s="29" t="s">
        <v>429</v>
      </c>
      <c r="BA122" s="29" t="s">
        <v>484</v>
      </c>
      <c r="BD122" s="29" t="s">
        <v>666</v>
      </c>
      <c r="BF1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23" spans="1:58" s="29" customFormat="1" ht="16" customHeight="1">
      <c r="A123" s="29">
        <v>1611</v>
      </c>
      <c r="B123" s="29" t="s">
        <v>26</v>
      </c>
      <c r="C123" s="29" t="s">
        <v>429</v>
      </c>
      <c r="D123" s="29" t="s">
        <v>137</v>
      </c>
      <c r="E123" s="29" t="s">
        <v>1291</v>
      </c>
      <c r="F123" s="30" t="str">
        <f>IF(ISBLANK(Table2[[#This Row],[unique_id]]), "", Table2[[#This Row],[unique_id]])</f>
        <v>hallway_main_bulb_3</v>
      </c>
      <c r="H123" s="29" t="s">
        <v>139</v>
      </c>
      <c r="O123" s="31" t="s">
        <v>1096</v>
      </c>
      <c r="P123" s="29" t="s">
        <v>172</v>
      </c>
      <c r="Q123" s="29" t="s">
        <v>1054</v>
      </c>
      <c r="R123" s="29" t="str">
        <f>Table2[[#This Row],[entity_domain]]</f>
        <v>Lights</v>
      </c>
      <c r="S123" s="29" t="str">
        <f>_xlfn.CONCAT( Table2[[#This Row],[device_suggested_area]], " ",Table2[[#This Row],[powercalc_group_3]])</f>
        <v>Hallway Lights</v>
      </c>
      <c r="V123" s="31"/>
      <c r="W123" s="31" t="s">
        <v>647</v>
      </c>
      <c r="X123" s="35">
        <v>103</v>
      </c>
      <c r="Y123" s="36" t="s">
        <v>1050</v>
      </c>
      <c r="Z123" s="36" t="s">
        <v>1491</v>
      </c>
      <c r="AA123" s="36"/>
      <c r="AG123" s="31"/>
      <c r="AH123" s="31"/>
      <c r="AJ123" s="29" t="str">
        <f>IF(ISBLANK(AI123),  "", _xlfn.CONCAT("haas/entity/sensor/", LOWER(C123), "/", E123, "/config"))</f>
        <v/>
      </c>
      <c r="AK123" s="29" t="str">
        <f>IF(ISBLANK(AI123),  "", _xlfn.CONCAT(LOWER(C123), "/", E123))</f>
        <v/>
      </c>
      <c r="AT12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U123" s="29" t="s">
        <v>1378</v>
      </c>
      <c r="AV123" s="63" t="s">
        <v>644</v>
      </c>
      <c r="AW123" s="29" t="s">
        <v>654</v>
      </c>
      <c r="AX123" s="29" t="s">
        <v>643</v>
      </c>
      <c r="AY123" s="29" t="s">
        <v>429</v>
      </c>
      <c r="BA123" s="29" t="s">
        <v>484</v>
      </c>
      <c r="BD123" s="29" t="s">
        <v>667</v>
      </c>
      <c r="BF1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24" spans="1:58" s="29" customFormat="1" ht="16" customHeight="1">
      <c r="A124" s="29">
        <v>1612</v>
      </c>
      <c r="B124" s="29" t="s">
        <v>26</v>
      </c>
      <c r="C124" s="29" t="s">
        <v>429</v>
      </c>
      <c r="D124" s="29" t="s">
        <v>137</v>
      </c>
      <c r="E124" s="29" t="s">
        <v>1292</v>
      </c>
      <c r="F124" s="30" t="str">
        <f>IF(ISBLANK(Table2[[#This Row],[unique_id]]), "", Table2[[#This Row],[unique_id]])</f>
        <v>hallway_main_bulb_4</v>
      </c>
      <c r="H124" s="29" t="s">
        <v>139</v>
      </c>
      <c r="O124" s="31" t="s">
        <v>1096</v>
      </c>
      <c r="P124" s="29" t="s">
        <v>172</v>
      </c>
      <c r="Q124" s="29" t="s">
        <v>1054</v>
      </c>
      <c r="R124" s="29" t="str">
        <f>Table2[[#This Row],[entity_domain]]</f>
        <v>Lights</v>
      </c>
      <c r="S124" s="29" t="str">
        <f>_xlfn.CONCAT( Table2[[#This Row],[device_suggested_area]], " ",Table2[[#This Row],[powercalc_group_3]])</f>
        <v>Hallway Lights</v>
      </c>
      <c r="V124" s="31"/>
      <c r="W124" s="31" t="s">
        <v>647</v>
      </c>
      <c r="X124" s="35">
        <v>103</v>
      </c>
      <c r="Y124" s="36" t="s">
        <v>1050</v>
      </c>
      <c r="Z124" s="36" t="s">
        <v>1491</v>
      </c>
      <c r="AA124" s="36"/>
      <c r="AG124" s="31"/>
      <c r="AH124" s="31"/>
      <c r="AJ124" s="29" t="str">
        <f>IF(ISBLANK(AI124),  "", _xlfn.CONCAT("haas/entity/sensor/", LOWER(C124), "/", E124, "/config"))</f>
        <v/>
      </c>
      <c r="AK124" s="29" t="str">
        <f>IF(ISBLANK(AI124),  "", _xlfn.CONCAT(LOWER(C124), "/", E124))</f>
        <v/>
      </c>
      <c r="AT12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U124" s="29" t="s">
        <v>1379</v>
      </c>
      <c r="AV124" s="63" t="s">
        <v>644</v>
      </c>
      <c r="AW124" s="29" t="s">
        <v>658</v>
      </c>
      <c r="AX124" s="29" t="s">
        <v>643</v>
      </c>
      <c r="AY124" s="29" t="s">
        <v>429</v>
      </c>
      <c r="BA124" s="29" t="s">
        <v>484</v>
      </c>
      <c r="BD124" s="29" t="s">
        <v>668</v>
      </c>
      <c r="BF1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25" spans="1:58" s="29" customFormat="1" ht="16" customHeight="1">
      <c r="A125" s="29">
        <v>1613</v>
      </c>
      <c r="B125" s="29" t="s">
        <v>26</v>
      </c>
      <c r="C125" s="29" t="s">
        <v>593</v>
      </c>
      <c r="D125" s="29" t="s">
        <v>137</v>
      </c>
      <c r="E125" s="29" t="s">
        <v>1196</v>
      </c>
      <c r="F125" s="30" t="str">
        <f>IF(ISBLANK(Table2[[#This Row],[unique_id]]), "", Table2[[#This Row],[unique_id]])</f>
        <v>hallway_sconces</v>
      </c>
      <c r="G125" s="29" t="s">
        <v>1198</v>
      </c>
      <c r="H125" s="29" t="s">
        <v>139</v>
      </c>
      <c r="I125" s="29" t="s">
        <v>132</v>
      </c>
      <c r="J125" s="29" t="s">
        <v>1184</v>
      </c>
      <c r="K125" s="29" t="s">
        <v>1270</v>
      </c>
      <c r="M125" s="29" t="s">
        <v>136</v>
      </c>
      <c r="O125" s="31"/>
      <c r="V125" s="31"/>
      <c r="W125" s="31" t="s">
        <v>648</v>
      </c>
      <c r="X125" s="35">
        <v>120</v>
      </c>
      <c r="Y125" s="36" t="s">
        <v>1052</v>
      </c>
      <c r="Z125" s="31" t="s">
        <v>1492</v>
      </c>
      <c r="AA125" s="31"/>
      <c r="AE125" s="29" t="s">
        <v>308</v>
      </c>
      <c r="AG125" s="31"/>
      <c r="AH125" s="31"/>
      <c r="AJ125" s="29" t="str">
        <f>IF(ISBLANK(AI125),  "", _xlfn.CONCAT("haas/entity/sensor/", LOWER(C125), "/", E125, "/config"))</f>
        <v/>
      </c>
      <c r="AK125" s="29" t="str">
        <f>IF(ISBLANK(AI125),  "", _xlfn.CONCAT(LOWER(C125), "/", E125))</f>
        <v/>
      </c>
      <c r="AT125" s="33"/>
      <c r="AU125" s="29" t="s">
        <v>1380</v>
      </c>
      <c r="AV125" s="63" t="s">
        <v>1185</v>
      </c>
      <c r="AW125" s="29" t="s">
        <v>1186</v>
      </c>
      <c r="AX125" s="29" t="s">
        <v>1191</v>
      </c>
      <c r="AY125" s="29" t="s">
        <v>593</v>
      </c>
      <c r="BA125" s="29" t="s">
        <v>484</v>
      </c>
      <c r="BF1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6" spans="1:58" s="29" customFormat="1" ht="16" customHeight="1">
      <c r="A126" s="29">
        <v>1614</v>
      </c>
      <c r="B126" s="29" t="s">
        <v>26</v>
      </c>
      <c r="C126" s="29" t="s">
        <v>593</v>
      </c>
      <c r="D126" s="29" t="s">
        <v>137</v>
      </c>
      <c r="E126" s="29" t="s">
        <v>1197</v>
      </c>
      <c r="F126" s="30" t="str">
        <f>IF(ISBLANK(Table2[[#This Row],[unique_id]]), "", Table2[[#This Row],[unique_id]])</f>
        <v>hallway_sconces_bulb_1</v>
      </c>
      <c r="H126" s="29" t="s">
        <v>139</v>
      </c>
      <c r="O126" s="31" t="s">
        <v>1096</v>
      </c>
      <c r="P126" s="29" t="s">
        <v>172</v>
      </c>
      <c r="Q126" s="29" t="s">
        <v>1054</v>
      </c>
      <c r="R126" s="29" t="str">
        <f>Table2[[#This Row],[entity_domain]]</f>
        <v>Lights</v>
      </c>
      <c r="S126" s="29" t="str">
        <f>_xlfn.CONCAT( Table2[[#This Row],[device_suggested_area]], " ",Table2[[#This Row],[powercalc_group_3]])</f>
        <v>Hallway Lights</v>
      </c>
      <c r="V126" s="31"/>
      <c r="W126" s="31" t="s">
        <v>647</v>
      </c>
      <c r="X126" s="35">
        <v>120</v>
      </c>
      <c r="Y126" s="36" t="s">
        <v>1050</v>
      </c>
      <c r="Z126" s="31" t="s">
        <v>1492</v>
      </c>
      <c r="AA126" s="31"/>
      <c r="AG126" s="31"/>
      <c r="AH126" s="31"/>
      <c r="AJ126" s="29" t="str">
        <f>IF(ISBLANK(AI126),  "", _xlfn.CONCAT("haas/entity/sensor/", LOWER(C126), "/", E126, "/config"))</f>
        <v/>
      </c>
      <c r="AK126" s="29" t="str">
        <f>IF(ISBLANK(AI126),  "", _xlfn.CONCAT(LOWER(C126), "/", E126))</f>
        <v/>
      </c>
      <c r="AT126" s="33"/>
      <c r="AU126" s="29" t="s">
        <v>1381</v>
      </c>
      <c r="AV126" s="63" t="s">
        <v>1185</v>
      </c>
      <c r="AW126" s="29" t="s">
        <v>1187</v>
      </c>
      <c r="AX126" s="29" t="s">
        <v>1191</v>
      </c>
      <c r="AY126" s="29" t="s">
        <v>593</v>
      </c>
      <c r="BA126" s="29" t="s">
        <v>484</v>
      </c>
      <c r="BD126" s="29" t="s">
        <v>1199</v>
      </c>
      <c r="BF1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27" spans="1:58" s="29" customFormat="1" ht="16" customHeight="1">
      <c r="A127" s="29">
        <v>1615</v>
      </c>
      <c r="B127" s="29" t="s">
        <v>26</v>
      </c>
      <c r="C127" s="29" t="s">
        <v>593</v>
      </c>
      <c r="D127" s="29" t="s">
        <v>137</v>
      </c>
      <c r="E127" s="29" t="s">
        <v>1197</v>
      </c>
      <c r="F127" s="30" t="str">
        <f>IF(ISBLANK(Table2[[#This Row],[unique_id]]), "", Table2[[#This Row],[unique_id]])</f>
        <v>hallway_sconces_bulb_1</v>
      </c>
      <c r="H127" s="29" t="s">
        <v>139</v>
      </c>
      <c r="O127" s="31" t="s">
        <v>1096</v>
      </c>
      <c r="P127" s="29" t="s">
        <v>172</v>
      </c>
      <c r="Q127" s="29" t="s">
        <v>1054</v>
      </c>
      <c r="R127" s="29" t="str">
        <f>Table2[[#This Row],[entity_domain]]</f>
        <v>Lights</v>
      </c>
      <c r="S127" s="29" t="str">
        <f>_xlfn.CONCAT( Table2[[#This Row],[device_suggested_area]], " ",Table2[[#This Row],[powercalc_group_3]])</f>
        <v>Hallway Lights</v>
      </c>
      <c r="V127" s="31"/>
      <c r="W127" s="31" t="s">
        <v>647</v>
      </c>
      <c r="X127" s="35">
        <v>120</v>
      </c>
      <c r="Y127" s="36" t="s">
        <v>1050</v>
      </c>
      <c r="Z127" s="31" t="s">
        <v>1492</v>
      </c>
      <c r="AA127" s="31"/>
      <c r="AG127" s="31"/>
      <c r="AH127" s="31"/>
      <c r="AJ127" s="29" t="str">
        <f>IF(ISBLANK(AI127),  "", _xlfn.CONCAT("haas/entity/sensor/", LOWER(C127), "/", E127, "/config"))</f>
        <v/>
      </c>
      <c r="AK127" s="29" t="str">
        <f>IF(ISBLANK(AI127),  "", _xlfn.CONCAT(LOWER(C127), "/", E127))</f>
        <v/>
      </c>
      <c r="AT127" s="33"/>
      <c r="AU127" s="29" t="s">
        <v>1382</v>
      </c>
      <c r="AV127" s="63" t="s">
        <v>1185</v>
      </c>
      <c r="AW127" s="29" t="s">
        <v>1188</v>
      </c>
      <c r="AX127" s="29" t="s">
        <v>1191</v>
      </c>
      <c r="AY127" s="29" t="s">
        <v>593</v>
      </c>
      <c r="BA127" s="29" t="s">
        <v>484</v>
      </c>
      <c r="BD127" s="29" t="s">
        <v>1200</v>
      </c>
      <c r="BF1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28" spans="1:58" s="29" customFormat="1" ht="16" customHeight="1">
      <c r="A128" s="29">
        <v>1616</v>
      </c>
      <c r="B128" s="29" t="s">
        <v>26</v>
      </c>
      <c r="C128" s="29" t="s">
        <v>429</v>
      </c>
      <c r="D128" s="29" t="s">
        <v>137</v>
      </c>
      <c r="E128" s="29" t="s">
        <v>317</v>
      </c>
      <c r="F128" s="30" t="str">
        <f>IF(ISBLANK(Table2[[#This Row],[unique_id]]), "", Table2[[#This Row],[unique_id]])</f>
        <v>dining_main</v>
      </c>
      <c r="G128" s="29" t="s">
        <v>138</v>
      </c>
      <c r="H128" s="29" t="s">
        <v>139</v>
      </c>
      <c r="I128" s="29" t="s">
        <v>132</v>
      </c>
      <c r="J128" s="29" t="s">
        <v>1016</v>
      </c>
      <c r="K128" s="29" t="s">
        <v>1228</v>
      </c>
      <c r="M128" s="29" t="s">
        <v>136</v>
      </c>
      <c r="O128" s="31"/>
      <c r="V128" s="31"/>
      <c r="W128" s="31" t="s">
        <v>648</v>
      </c>
      <c r="X128" s="35">
        <v>104</v>
      </c>
      <c r="Y128" s="36" t="s">
        <v>1052</v>
      </c>
      <c r="Z128" s="36" t="s">
        <v>1489</v>
      </c>
      <c r="AA128" s="36"/>
      <c r="AE128" s="29" t="s">
        <v>308</v>
      </c>
      <c r="AG128" s="31"/>
      <c r="AH128" s="31"/>
      <c r="AJ128" s="29" t="str">
        <f>IF(ISBLANK(AI128),  "", _xlfn.CONCAT("haas/entity/sensor/", LOWER(C128), "/", E128, "/config"))</f>
        <v/>
      </c>
      <c r="AK128" s="29" t="str">
        <f>IF(ISBLANK(AI128),  "", _xlfn.CONCAT(LOWER(C128), "/", E128))</f>
        <v/>
      </c>
      <c r="AT128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U128" s="29" t="s">
        <v>1383</v>
      </c>
      <c r="AV128" s="63" t="s">
        <v>644</v>
      </c>
      <c r="AW128" s="29" t="s">
        <v>645</v>
      </c>
      <c r="AX128" s="29" t="s">
        <v>643</v>
      </c>
      <c r="AY128" s="29" t="s">
        <v>429</v>
      </c>
      <c r="BA128" s="29" t="s">
        <v>202</v>
      </c>
      <c r="BF1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9" spans="1:58" s="29" customFormat="1" ht="16" customHeight="1">
      <c r="A129" s="29">
        <v>1617</v>
      </c>
      <c r="B129" s="29" t="s">
        <v>26</v>
      </c>
      <c r="C129" s="29" t="s">
        <v>429</v>
      </c>
      <c r="D129" s="29" t="s">
        <v>137</v>
      </c>
      <c r="E129" s="29" t="s">
        <v>1293</v>
      </c>
      <c r="F129" s="30" t="str">
        <f>IF(ISBLANK(Table2[[#This Row],[unique_id]]), "", Table2[[#This Row],[unique_id]])</f>
        <v>dining_main_bulb_1</v>
      </c>
      <c r="H129" s="29" t="s">
        <v>139</v>
      </c>
      <c r="O129" s="31" t="s">
        <v>1096</v>
      </c>
      <c r="P129" s="29" t="s">
        <v>172</v>
      </c>
      <c r="Q129" s="29" t="s">
        <v>1054</v>
      </c>
      <c r="R129" s="29" t="str">
        <f>Table2[[#This Row],[entity_domain]]</f>
        <v>Lights</v>
      </c>
      <c r="S129" s="29" t="str">
        <f>_xlfn.CONCAT( Table2[[#This Row],[device_suggested_area]], " ",Table2[[#This Row],[powercalc_group_3]])</f>
        <v>Dining Lights</v>
      </c>
      <c r="V129" s="31"/>
      <c r="W129" s="31" t="s">
        <v>647</v>
      </c>
      <c r="X129" s="35">
        <v>104</v>
      </c>
      <c r="Y129" s="36" t="s">
        <v>1050</v>
      </c>
      <c r="Z129" s="36" t="s">
        <v>1489</v>
      </c>
      <c r="AA129" s="36"/>
      <c r="AG129" s="31"/>
      <c r="AH129" s="31"/>
      <c r="AJ129" s="29" t="str">
        <f>IF(ISBLANK(AI129),  "", _xlfn.CONCAT("haas/entity/sensor/", LOWER(C129), "/", E129, "/config"))</f>
        <v/>
      </c>
      <c r="AK129" s="29" t="str">
        <f>IF(ISBLANK(AI129),  "", _xlfn.CONCAT(LOWER(C129), "/", E129))</f>
        <v/>
      </c>
      <c r="AT129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U129" s="29" t="s">
        <v>1384</v>
      </c>
      <c r="AV129" s="63" t="s">
        <v>644</v>
      </c>
      <c r="AW129" s="29" t="s">
        <v>646</v>
      </c>
      <c r="AX129" s="29" t="s">
        <v>643</v>
      </c>
      <c r="AY129" s="29" t="s">
        <v>429</v>
      </c>
      <c r="BA129" s="29" t="s">
        <v>202</v>
      </c>
      <c r="BD129" s="29" t="s">
        <v>669</v>
      </c>
      <c r="BF1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30" spans="1:58" s="29" customFormat="1" ht="16" customHeight="1">
      <c r="A130" s="29">
        <v>1618</v>
      </c>
      <c r="B130" s="29" t="s">
        <v>26</v>
      </c>
      <c r="C130" s="29" t="s">
        <v>429</v>
      </c>
      <c r="D130" s="29" t="s">
        <v>137</v>
      </c>
      <c r="E130" s="29" t="s">
        <v>1294</v>
      </c>
      <c r="F130" s="30" t="str">
        <f>IF(ISBLANK(Table2[[#This Row],[unique_id]]), "", Table2[[#This Row],[unique_id]])</f>
        <v>dining_main_bulb_2</v>
      </c>
      <c r="H130" s="29" t="s">
        <v>139</v>
      </c>
      <c r="O130" s="31" t="s">
        <v>1096</v>
      </c>
      <c r="P130" s="29" t="s">
        <v>172</v>
      </c>
      <c r="Q130" s="29" t="s">
        <v>1054</v>
      </c>
      <c r="R130" s="29" t="str">
        <f>Table2[[#This Row],[entity_domain]]</f>
        <v>Lights</v>
      </c>
      <c r="S130" s="29" t="str">
        <f>_xlfn.CONCAT( Table2[[#This Row],[device_suggested_area]], " ",Table2[[#This Row],[powercalc_group_3]])</f>
        <v>Dining Lights</v>
      </c>
      <c r="V130" s="31"/>
      <c r="W130" s="31" t="s">
        <v>647</v>
      </c>
      <c r="X130" s="35">
        <v>104</v>
      </c>
      <c r="Y130" s="36" t="s">
        <v>1050</v>
      </c>
      <c r="Z130" s="36" t="s">
        <v>1489</v>
      </c>
      <c r="AA130" s="36"/>
      <c r="AG130" s="31"/>
      <c r="AH130" s="31"/>
      <c r="AJ130" s="29" t="str">
        <f>IF(ISBLANK(AI130),  "", _xlfn.CONCAT("haas/entity/sensor/", LOWER(C130), "/", E130, "/config"))</f>
        <v/>
      </c>
      <c r="AK130" s="29" t="str">
        <f>IF(ISBLANK(AI130),  "", _xlfn.CONCAT(LOWER(C130), "/", E130))</f>
        <v/>
      </c>
      <c r="AT13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U130" s="29" t="s">
        <v>1385</v>
      </c>
      <c r="AV130" s="63" t="s">
        <v>644</v>
      </c>
      <c r="AW130" s="29" t="s">
        <v>653</v>
      </c>
      <c r="AX130" s="29" t="s">
        <v>643</v>
      </c>
      <c r="AY130" s="29" t="s">
        <v>429</v>
      </c>
      <c r="BA130" s="29" t="s">
        <v>202</v>
      </c>
      <c r="BD130" s="29" t="s">
        <v>670</v>
      </c>
      <c r="BF1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31" spans="1:58" s="29" customFormat="1" ht="16" customHeight="1">
      <c r="A131" s="29">
        <v>1619</v>
      </c>
      <c r="B131" s="29" t="s">
        <v>26</v>
      </c>
      <c r="C131" s="29" t="s">
        <v>429</v>
      </c>
      <c r="D131" s="29" t="s">
        <v>137</v>
      </c>
      <c r="E131" s="29" t="s">
        <v>1295</v>
      </c>
      <c r="F131" s="30" t="str">
        <f>IF(ISBLANK(Table2[[#This Row],[unique_id]]), "", Table2[[#This Row],[unique_id]])</f>
        <v>dining_main_bulb_3</v>
      </c>
      <c r="H131" s="29" t="s">
        <v>139</v>
      </c>
      <c r="O131" s="31" t="s">
        <v>1096</v>
      </c>
      <c r="P131" s="29" t="s">
        <v>172</v>
      </c>
      <c r="Q131" s="29" t="s">
        <v>1054</v>
      </c>
      <c r="R131" s="29" t="str">
        <f>Table2[[#This Row],[entity_domain]]</f>
        <v>Lights</v>
      </c>
      <c r="S131" s="29" t="str">
        <f>_xlfn.CONCAT( Table2[[#This Row],[device_suggested_area]], " ",Table2[[#This Row],[powercalc_group_3]])</f>
        <v>Dining Lights</v>
      </c>
      <c r="V131" s="31"/>
      <c r="W131" s="31" t="s">
        <v>647</v>
      </c>
      <c r="X131" s="35">
        <v>104</v>
      </c>
      <c r="Y131" s="36" t="s">
        <v>1050</v>
      </c>
      <c r="Z131" s="36" t="s">
        <v>1489</v>
      </c>
      <c r="AA131" s="36"/>
      <c r="AG131" s="31"/>
      <c r="AH131" s="31"/>
      <c r="AJ131" s="29" t="str">
        <f>IF(ISBLANK(AI131),  "", _xlfn.CONCAT("haas/entity/sensor/", LOWER(C131), "/", E131, "/config"))</f>
        <v/>
      </c>
      <c r="AK131" s="29" t="str">
        <f>IF(ISBLANK(AI131),  "", _xlfn.CONCAT(LOWER(C131), "/", E131))</f>
        <v/>
      </c>
      <c r="AT13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U131" s="29" t="s">
        <v>1386</v>
      </c>
      <c r="AV131" s="63" t="s">
        <v>644</v>
      </c>
      <c r="AW131" s="29" t="s">
        <v>654</v>
      </c>
      <c r="AX131" s="29" t="s">
        <v>643</v>
      </c>
      <c r="AY131" s="29" t="s">
        <v>429</v>
      </c>
      <c r="BA131" s="29" t="s">
        <v>202</v>
      </c>
      <c r="BD131" s="29" t="s">
        <v>671</v>
      </c>
      <c r="BF1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32" spans="1:58" s="29" customFormat="1" ht="16" customHeight="1">
      <c r="A132" s="29">
        <v>1620</v>
      </c>
      <c r="B132" s="29" t="s">
        <v>26</v>
      </c>
      <c r="C132" s="29" t="s">
        <v>429</v>
      </c>
      <c r="D132" s="29" t="s">
        <v>137</v>
      </c>
      <c r="E132" s="29" t="s">
        <v>1296</v>
      </c>
      <c r="F132" s="30" t="str">
        <f>IF(ISBLANK(Table2[[#This Row],[unique_id]]), "", Table2[[#This Row],[unique_id]])</f>
        <v>dining_main_bulb_4</v>
      </c>
      <c r="H132" s="29" t="s">
        <v>139</v>
      </c>
      <c r="O132" s="31" t="s">
        <v>1096</v>
      </c>
      <c r="P132" s="29" t="s">
        <v>172</v>
      </c>
      <c r="Q132" s="29" t="s">
        <v>1054</v>
      </c>
      <c r="R132" s="29" t="str">
        <f>Table2[[#This Row],[entity_domain]]</f>
        <v>Lights</v>
      </c>
      <c r="S132" s="29" t="str">
        <f>_xlfn.CONCAT( Table2[[#This Row],[device_suggested_area]], " ",Table2[[#This Row],[powercalc_group_3]])</f>
        <v>Dining Lights</v>
      </c>
      <c r="V132" s="31"/>
      <c r="W132" s="31" t="s">
        <v>647</v>
      </c>
      <c r="X132" s="35">
        <v>104</v>
      </c>
      <c r="Y132" s="36" t="s">
        <v>1050</v>
      </c>
      <c r="Z132" s="36" t="s">
        <v>1489</v>
      </c>
      <c r="AA132" s="36"/>
      <c r="AG132" s="31"/>
      <c r="AH132" s="31"/>
      <c r="AJ132" s="29" t="str">
        <f>IF(ISBLANK(AI132),  "", _xlfn.CONCAT("haas/entity/sensor/", LOWER(C132), "/", E132, "/config"))</f>
        <v/>
      </c>
      <c r="AK132" s="29" t="str">
        <f>IF(ISBLANK(AI132),  "", _xlfn.CONCAT(LOWER(C132), "/", E132))</f>
        <v/>
      </c>
      <c r="AT13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U132" s="29" t="s">
        <v>1387</v>
      </c>
      <c r="AV132" s="63" t="s">
        <v>644</v>
      </c>
      <c r="AW132" s="29" t="s">
        <v>658</v>
      </c>
      <c r="AX132" s="29" t="s">
        <v>643</v>
      </c>
      <c r="AY132" s="29" t="s">
        <v>429</v>
      </c>
      <c r="BA132" s="29" t="s">
        <v>202</v>
      </c>
      <c r="BD132" s="29" t="s">
        <v>672</v>
      </c>
      <c r="BF1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33" spans="1:58" s="29" customFormat="1" ht="16" customHeight="1">
      <c r="A133" s="29">
        <v>1621</v>
      </c>
      <c r="B133" s="29" t="s">
        <v>26</v>
      </c>
      <c r="C133" s="29" t="s">
        <v>429</v>
      </c>
      <c r="D133" s="29" t="s">
        <v>137</v>
      </c>
      <c r="E133" s="29" t="s">
        <v>1297</v>
      </c>
      <c r="F133" s="30" t="str">
        <f>IF(ISBLANK(Table2[[#This Row],[unique_id]]), "", Table2[[#This Row],[unique_id]])</f>
        <v>dining_main_bulb_5</v>
      </c>
      <c r="H133" s="29" t="s">
        <v>139</v>
      </c>
      <c r="O133" s="31" t="s">
        <v>1096</v>
      </c>
      <c r="P133" s="29" t="s">
        <v>172</v>
      </c>
      <c r="Q133" s="29" t="s">
        <v>1054</v>
      </c>
      <c r="R133" s="29" t="str">
        <f>Table2[[#This Row],[entity_domain]]</f>
        <v>Lights</v>
      </c>
      <c r="S133" s="29" t="str">
        <f>_xlfn.CONCAT( Table2[[#This Row],[device_suggested_area]], " ",Table2[[#This Row],[powercalc_group_3]])</f>
        <v>Dining Lights</v>
      </c>
      <c r="V133" s="31"/>
      <c r="W133" s="31" t="s">
        <v>647</v>
      </c>
      <c r="X133" s="35">
        <v>104</v>
      </c>
      <c r="Y133" s="36" t="s">
        <v>1050</v>
      </c>
      <c r="Z133" s="36" t="s">
        <v>1489</v>
      </c>
      <c r="AA133" s="36"/>
      <c r="AG133" s="31"/>
      <c r="AH133" s="31"/>
      <c r="AJ133" s="29" t="str">
        <f>IF(ISBLANK(AI133),  "", _xlfn.CONCAT("haas/entity/sensor/", LOWER(C133), "/", E133, "/config"))</f>
        <v/>
      </c>
      <c r="AK133" s="29" t="str">
        <f>IF(ISBLANK(AI133),  "", _xlfn.CONCAT(LOWER(C133), "/", E133))</f>
        <v/>
      </c>
      <c r="AT13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U133" s="29" t="s">
        <v>1388</v>
      </c>
      <c r="AV133" s="63" t="s">
        <v>644</v>
      </c>
      <c r="AW133" s="29" t="s">
        <v>659</v>
      </c>
      <c r="AX133" s="29" t="s">
        <v>643</v>
      </c>
      <c r="AY133" s="29" t="s">
        <v>429</v>
      </c>
      <c r="BA133" s="29" t="s">
        <v>202</v>
      </c>
      <c r="BD133" s="29" t="s">
        <v>673</v>
      </c>
      <c r="BF1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34" spans="1:58" s="29" customFormat="1" ht="16" customHeight="1">
      <c r="A134" s="29">
        <v>1622</v>
      </c>
      <c r="B134" s="29" t="s">
        <v>26</v>
      </c>
      <c r="C134" s="29" t="s">
        <v>429</v>
      </c>
      <c r="D134" s="29" t="s">
        <v>137</v>
      </c>
      <c r="E134" s="29" t="s">
        <v>1298</v>
      </c>
      <c r="F134" s="30" t="str">
        <f>IF(ISBLANK(Table2[[#This Row],[unique_id]]), "", Table2[[#This Row],[unique_id]])</f>
        <v>dining_main_bulb_6</v>
      </c>
      <c r="H134" s="29" t="s">
        <v>139</v>
      </c>
      <c r="O134" s="31" t="s">
        <v>1096</v>
      </c>
      <c r="P134" s="29" t="s">
        <v>172</v>
      </c>
      <c r="Q134" s="29" t="s">
        <v>1054</v>
      </c>
      <c r="R134" s="29" t="str">
        <f>Table2[[#This Row],[entity_domain]]</f>
        <v>Lights</v>
      </c>
      <c r="S134" s="29" t="str">
        <f>_xlfn.CONCAT( Table2[[#This Row],[device_suggested_area]], " ",Table2[[#This Row],[powercalc_group_3]])</f>
        <v>Dining Lights</v>
      </c>
      <c r="V134" s="31"/>
      <c r="W134" s="31" t="s">
        <v>647</v>
      </c>
      <c r="X134" s="35">
        <v>104</v>
      </c>
      <c r="Y134" s="36" t="s">
        <v>1050</v>
      </c>
      <c r="Z134" s="36" t="s">
        <v>1489</v>
      </c>
      <c r="AA134" s="36"/>
      <c r="AG134" s="31"/>
      <c r="AH134" s="31"/>
      <c r="AJ134" s="29" t="str">
        <f>IF(ISBLANK(AI134),  "", _xlfn.CONCAT("haas/entity/sensor/", LOWER(C134), "/", E134, "/config"))</f>
        <v/>
      </c>
      <c r="AK134" s="29" t="str">
        <f>IF(ISBLANK(AI134),  "", _xlfn.CONCAT(LOWER(C134), "/", E134))</f>
        <v/>
      </c>
      <c r="AT13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U134" s="29" t="s">
        <v>1389</v>
      </c>
      <c r="AV134" s="63" t="s">
        <v>644</v>
      </c>
      <c r="AW134" s="29" t="s">
        <v>660</v>
      </c>
      <c r="AX134" s="29" t="s">
        <v>643</v>
      </c>
      <c r="AY134" s="29" t="s">
        <v>429</v>
      </c>
      <c r="BA134" s="29" t="s">
        <v>202</v>
      </c>
      <c r="BD134" s="29" t="s">
        <v>674</v>
      </c>
      <c r="BF1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35" spans="1:58" s="29" customFormat="1" ht="16" customHeight="1">
      <c r="A135" s="29">
        <v>1623</v>
      </c>
      <c r="B135" s="29" t="s">
        <v>26</v>
      </c>
      <c r="C135" s="29" t="s">
        <v>429</v>
      </c>
      <c r="D135" s="29" t="s">
        <v>137</v>
      </c>
      <c r="E135" s="29" t="s">
        <v>318</v>
      </c>
      <c r="F135" s="30" t="str">
        <f>IF(ISBLANK(Table2[[#This Row],[unique_id]]), "", Table2[[#This Row],[unique_id]])</f>
        <v>lounge_main</v>
      </c>
      <c r="G135" s="29" t="s">
        <v>216</v>
      </c>
      <c r="H135" s="29" t="s">
        <v>139</v>
      </c>
      <c r="I135" s="29" t="s">
        <v>132</v>
      </c>
      <c r="J135" s="29" t="s">
        <v>1016</v>
      </c>
      <c r="K135" s="29" t="s">
        <v>1228</v>
      </c>
      <c r="M135" s="29" t="s">
        <v>136</v>
      </c>
      <c r="O135" s="31"/>
      <c r="V135" s="31"/>
      <c r="W135" s="31" t="s">
        <v>648</v>
      </c>
      <c r="X135" s="35">
        <v>105</v>
      </c>
      <c r="Y135" s="36" t="s">
        <v>1052</v>
      </c>
      <c r="Z135" s="36" t="s">
        <v>1489</v>
      </c>
      <c r="AA135" s="36"/>
      <c r="AE135" s="29" t="s">
        <v>308</v>
      </c>
      <c r="AG135" s="31"/>
      <c r="AH135" s="31"/>
      <c r="AJ135" s="29" t="str">
        <f>IF(ISBLANK(AI135),  "", _xlfn.CONCAT("haas/entity/sensor/", LOWER(C135), "/", E135, "/config"))</f>
        <v/>
      </c>
      <c r="AK135" s="29" t="str">
        <f>IF(ISBLANK(AI135),  "", _xlfn.CONCAT(LOWER(C135), "/", E135))</f>
        <v/>
      </c>
      <c r="AT13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U135" s="29" t="s">
        <v>1390</v>
      </c>
      <c r="AV135" s="63" t="s">
        <v>644</v>
      </c>
      <c r="AW135" s="29" t="s">
        <v>645</v>
      </c>
      <c r="AX135" s="29" t="s">
        <v>643</v>
      </c>
      <c r="AY135" s="29" t="s">
        <v>429</v>
      </c>
      <c r="BA135" s="29" t="s">
        <v>203</v>
      </c>
      <c r="BF1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6" spans="1:58" s="29" customFormat="1" ht="16" customHeight="1">
      <c r="A136" s="29">
        <v>1624</v>
      </c>
      <c r="B136" s="29" t="s">
        <v>26</v>
      </c>
      <c r="C136" s="29" t="s">
        <v>429</v>
      </c>
      <c r="D136" s="29" t="s">
        <v>137</v>
      </c>
      <c r="E136" s="29" t="s">
        <v>1299</v>
      </c>
      <c r="F136" s="30" t="str">
        <f>IF(ISBLANK(Table2[[#This Row],[unique_id]]), "", Table2[[#This Row],[unique_id]])</f>
        <v>lounge_main_bulb_1</v>
      </c>
      <c r="H136" s="29" t="s">
        <v>139</v>
      </c>
      <c r="O136" s="31" t="s">
        <v>1096</v>
      </c>
      <c r="P136" s="29" t="s">
        <v>172</v>
      </c>
      <c r="Q136" s="29" t="s">
        <v>1054</v>
      </c>
      <c r="R136" s="29" t="str">
        <f>Table2[[#This Row],[entity_domain]]</f>
        <v>Lights</v>
      </c>
      <c r="S136" s="29" t="str">
        <f>_xlfn.CONCAT( Table2[[#This Row],[device_suggested_area]], " ",Table2[[#This Row],[powercalc_group_3]])</f>
        <v>Lounge Lights</v>
      </c>
      <c r="V136" s="31"/>
      <c r="W136" s="31" t="s">
        <v>647</v>
      </c>
      <c r="X136" s="35">
        <v>105</v>
      </c>
      <c r="Y136" s="36" t="s">
        <v>1050</v>
      </c>
      <c r="Z136" s="36" t="s">
        <v>1489</v>
      </c>
      <c r="AA136" s="36"/>
      <c r="AG136" s="31"/>
      <c r="AH136" s="31"/>
      <c r="AJ136" s="29" t="str">
        <f>IF(ISBLANK(AI136),  "", _xlfn.CONCAT("haas/entity/sensor/", LOWER(C136), "/", E136, "/config"))</f>
        <v/>
      </c>
      <c r="AK136" s="29" t="str">
        <f>IF(ISBLANK(AI136),  "", _xlfn.CONCAT(LOWER(C136), "/", E136))</f>
        <v/>
      </c>
      <c r="AT136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U136" s="29" t="s">
        <v>1391</v>
      </c>
      <c r="AV136" s="63" t="s">
        <v>644</v>
      </c>
      <c r="AW136" s="29" t="s">
        <v>646</v>
      </c>
      <c r="AX136" s="29" t="s">
        <v>643</v>
      </c>
      <c r="AY136" s="29" t="s">
        <v>429</v>
      </c>
      <c r="BA136" s="29" t="s">
        <v>203</v>
      </c>
      <c r="BD136" s="29" t="s">
        <v>675</v>
      </c>
      <c r="BF1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37" spans="1:58" s="29" customFormat="1" ht="16" customHeight="1">
      <c r="A137" s="29">
        <v>1625</v>
      </c>
      <c r="B137" s="29" t="s">
        <v>26</v>
      </c>
      <c r="C137" s="29" t="s">
        <v>429</v>
      </c>
      <c r="D137" s="29" t="s">
        <v>137</v>
      </c>
      <c r="E137" s="29" t="s">
        <v>1300</v>
      </c>
      <c r="F137" s="30" t="str">
        <f>IF(ISBLANK(Table2[[#This Row],[unique_id]]), "", Table2[[#This Row],[unique_id]])</f>
        <v>lounge_main_bulb_2</v>
      </c>
      <c r="H137" s="29" t="s">
        <v>139</v>
      </c>
      <c r="O137" s="31" t="s">
        <v>1096</v>
      </c>
      <c r="P137" s="29" t="s">
        <v>172</v>
      </c>
      <c r="Q137" s="29" t="s">
        <v>1054</v>
      </c>
      <c r="R137" s="29" t="str">
        <f>Table2[[#This Row],[entity_domain]]</f>
        <v>Lights</v>
      </c>
      <c r="S137" s="29" t="str">
        <f>_xlfn.CONCAT( Table2[[#This Row],[device_suggested_area]], " ",Table2[[#This Row],[powercalc_group_3]])</f>
        <v>Lounge Lights</v>
      </c>
      <c r="V137" s="31"/>
      <c r="W137" s="31" t="s">
        <v>647</v>
      </c>
      <c r="X137" s="35">
        <v>105</v>
      </c>
      <c r="Y137" s="36" t="s">
        <v>1050</v>
      </c>
      <c r="Z137" s="36" t="s">
        <v>1489</v>
      </c>
      <c r="AA137" s="36"/>
      <c r="AG137" s="31"/>
      <c r="AH137" s="31"/>
      <c r="AJ137" s="29" t="str">
        <f>IF(ISBLANK(AI137),  "", _xlfn.CONCAT("haas/entity/sensor/", LOWER(C137), "/", E137, "/config"))</f>
        <v/>
      </c>
      <c r="AK137" s="29" t="str">
        <f>IF(ISBLANK(AI137),  "", _xlfn.CONCAT(LOWER(C137), "/", E137))</f>
        <v/>
      </c>
      <c r="AT137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U137" s="29" t="s">
        <v>1392</v>
      </c>
      <c r="AV137" s="63" t="s">
        <v>644</v>
      </c>
      <c r="AW137" s="29" t="s">
        <v>653</v>
      </c>
      <c r="AX137" s="29" t="s">
        <v>643</v>
      </c>
      <c r="AY137" s="29" t="s">
        <v>429</v>
      </c>
      <c r="BA137" s="29" t="s">
        <v>203</v>
      </c>
      <c r="BD137" s="29" t="s">
        <v>676</v>
      </c>
      <c r="BF1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38" spans="1:58" s="29" customFormat="1" ht="16" customHeight="1">
      <c r="A138" s="29">
        <v>1626</v>
      </c>
      <c r="B138" s="29" t="s">
        <v>26</v>
      </c>
      <c r="C138" s="29" t="s">
        <v>429</v>
      </c>
      <c r="D138" s="29" t="s">
        <v>137</v>
      </c>
      <c r="E138" s="29" t="s">
        <v>1301</v>
      </c>
      <c r="F138" s="30" t="str">
        <f>IF(ISBLANK(Table2[[#This Row],[unique_id]]), "", Table2[[#This Row],[unique_id]])</f>
        <v>lounge_main_bulb_3</v>
      </c>
      <c r="H138" s="29" t="s">
        <v>139</v>
      </c>
      <c r="O138" s="31" t="s">
        <v>1096</v>
      </c>
      <c r="P138" s="29" t="s">
        <v>172</v>
      </c>
      <c r="Q138" s="29" t="s">
        <v>1054</v>
      </c>
      <c r="R138" s="29" t="str">
        <f>Table2[[#This Row],[entity_domain]]</f>
        <v>Lights</v>
      </c>
      <c r="S138" s="29" t="str">
        <f>_xlfn.CONCAT( Table2[[#This Row],[device_suggested_area]], " ",Table2[[#This Row],[powercalc_group_3]])</f>
        <v>Lounge Lights</v>
      </c>
      <c r="V138" s="31"/>
      <c r="W138" s="31" t="s">
        <v>647</v>
      </c>
      <c r="X138" s="35">
        <v>105</v>
      </c>
      <c r="Y138" s="36" t="s">
        <v>1050</v>
      </c>
      <c r="Z138" s="36" t="s">
        <v>1489</v>
      </c>
      <c r="AA138" s="36"/>
      <c r="AG138" s="31"/>
      <c r="AH138" s="31"/>
      <c r="AJ138" s="29" t="str">
        <f>IF(ISBLANK(AI138),  "", _xlfn.CONCAT("haas/entity/sensor/", LOWER(C138), "/", E138, "/config"))</f>
        <v/>
      </c>
      <c r="AK138" s="29" t="str">
        <f>IF(ISBLANK(AI138),  "", _xlfn.CONCAT(LOWER(C138), "/", E138))</f>
        <v/>
      </c>
      <c r="AT138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U138" s="29" t="s">
        <v>1393</v>
      </c>
      <c r="AV138" s="63" t="s">
        <v>644</v>
      </c>
      <c r="AW138" s="29" t="s">
        <v>654</v>
      </c>
      <c r="AX138" s="29" t="s">
        <v>643</v>
      </c>
      <c r="AY138" s="29" t="s">
        <v>429</v>
      </c>
      <c r="BA138" s="29" t="s">
        <v>203</v>
      </c>
      <c r="BD138" s="29" t="s">
        <v>677</v>
      </c>
      <c r="BF1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39" spans="1:58" s="29" customFormat="1" ht="16" customHeight="1">
      <c r="A139" s="29">
        <v>1627</v>
      </c>
      <c r="B139" s="29" t="s">
        <v>26</v>
      </c>
      <c r="C139" s="29" t="s">
        <v>133</v>
      </c>
      <c r="D139" s="29" t="s">
        <v>137</v>
      </c>
      <c r="E139" s="29" t="s">
        <v>533</v>
      </c>
      <c r="F139" s="30" t="str">
        <f>IF(ISBLANK(Table2[[#This Row],[unique_id]]), "", Table2[[#This Row],[unique_id]])</f>
        <v>lounge_fan</v>
      </c>
      <c r="G139" s="29" t="s">
        <v>200</v>
      </c>
      <c r="H139" s="29" t="s">
        <v>139</v>
      </c>
      <c r="I139" s="29" t="s">
        <v>132</v>
      </c>
      <c r="J139" s="29" t="s">
        <v>1017</v>
      </c>
      <c r="M139" s="29" t="s">
        <v>136</v>
      </c>
      <c r="O139" s="31" t="s">
        <v>1096</v>
      </c>
      <c r="P139" s="29" t="s">
        <v>172</v>
      </c>
      <c r="Q139" s="29" t="s">
        <v>1054</v>
      </c>
      <c r="R139" s="29" t="str">
        <f>Table2[[#This Row],[entity_domain]]</f>
        <v>Lights</v>
      </c>
      <c r="S139" s="29" t="str">
        <f>_xlfn.CONCAT( Table2[[#This Row],[device_suggested_area]], " ",Table2[[#This Row],[powercalc_group_3]])</f>
        <v>Lounge Lights</v>
      </c>
      <c r="T139" s="32" t="s">
        <v>1069</v>
      </c>
      <c r="V139" s="31"/>
      <c r="W139" s="31"/>
      <c r="X139" s="31"/>
      <c r="Y139" s="31"/>
      <c r="Z139" s="31"/>
      <c r="AA139" s="31"/>
      <c r="AE139" s="29" t="s">
        <v>308</v>
      </c>
      <c r="AG139" s="31"/>
      <c r="AH139" s="31"/>
      <c r="AJ139" s="29" t="str">
        <f>IF(ISBLANK(AI139),  "", _xlfn.CONCAT("haas/entity/sensor/", LOWER(C139), "/", E139, "/config"))</f>
        <v/>
      </c>
      <c r="AK139" s="29" t="str">
        <f>IF(ISBLANK(AI139),  "", _xlfn.CONCAT(LOWER(C139), "/", E139))</f>
        <v/>
      </c>
      <c r="AT139" s="33"/>
      <c r="AV139" s="31"/>
      <c r="BA139" s="29" t="s">
        <v>203</v>
      </c>
      <c r="BB139" s="29" t="s">
        <v>956</v>
      </c>
      <c r="BF1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0" spans="1:58" s="29" customFormat="1" ht="16" customHeight="1">
      <c r="A140" s="29">
        <v>1628</v>
      </c>
      <c r="B140" s="29" t="s">
        <v>26</v>
      </c>
      <c r="C140" s="29" t="s">
        <v>429</v>
      </c>
      <c r="D140" s="29" t="s">
        <v>137</v>
      </c>
      <c r="E140" s="29" t="s">
        <v>729</v>
      </c>
      <c r="F140" s="30" t="str">
        <f>IF(ISBLANK(Table2[[#This Row],[unique_id]]), "", Table2[[#This Row],[unique_id]])</f>
        <v>lounge_lamp</v>
      </c>
      <c r="G140" s="29" t="s">
        <v>730</v>
      </c>
      <c r="H140" s="29" t="s">
        <v>139</v>
      </c>
      <c r="I140" s="29" t="s">
        <v>132</v>
      </c>
      <c r="J140" s="29" t="s">
        <v>690</v>
      </c>
      <c r="K140" s="29" t="s">
        <v>1232</v>
      </c>
      <c r="M140" s="29" t="s">
        <v>136</v>
      </c>
      <c r="O140" s="31"/>
      <c r="V140" s="31"/>
      <c r="W140" s="31" t="s">
        <v>648</v>
      </c>
      <c r="X140" s="35">
        <v>114</v>
      </c>
      <c r="Y140" s="36" t="s">
        <v>1052</v>
      </c>
      <c r="Z140" s="36" t="s">
        <v>1489</v>
      </c>
      <c r="AA140" s="36"/>
      <c r="AE140" s="29" t="s">
        <v>308</v>
      </c>
      <c r="AG140" s="31"/>
      <c r="AH140" s="31"/>
      <c r="AJ140" s="29" t="str">
        <f>IF(ISBLANK(AI140),  "", _xlfn.CONCAT("haas/entity/sensor/", LOWER(C140), "/", E140, "/config"))</f>
        <v/>
      </c>
      <c r="AK140" s="29" t="str">
        <f>IF(ISBLANK(AI140),  "", _xlfn.CONCAT(LOWER(C140), "/", E140))</f>
        <v/>
      </c>
      <c r="AT14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U140" s="29" t="s">
        <v>1394</v>
      </c>
      <c r="AV140" s="63" t="s">
        <v>644</v>
      </c>
      <c r="AW140" s="29" t="s">
        <v>656</v>
      </c>
      <c r="AX140" s="29" t="s">
        <v>643</v>
      </c>
      <c r="AY140" s="29" t="s">
        <v>429</v>
      </c>
      <c r="BA140" s="29" t="s">
        <v>203</v>
      </c>
      <c r="BB140" s="29" t="s">
        <v>956</v>
      </c>
      <c r="BF1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1" spans="1:58" s="29" customFormat="1" ht="16" customHeight="1">
      <c r="A141" s="29">
        <v>1629</v>
      </c>
      <c r="B141" s="29" t="s">
        <v>26</v>
      </c>
      <c r="C141" s="29" t="s">
        <v>429</v>
      </c>
      <c r="D141" s="29" t="s">
        <v>137</v>
      </c>
      <c r="E141" s="29" t="s">
        <v>1302</v>
      </c>
      <c r="F141" s="30" t="str">
        <f>IF(ISBLANK(Table2[[#This Row],[unique_id]]), "", Table2[[#This Row],[unique_id]])</f>
        <v>lounge_lamp_bulb_1</v>
      </c>
      <c r="H141" s="29" t="s">
        <v>139</v>
      </c>
      <c r="O141" s="31" t="s">
        <v>1096</v>
      </c>
      <c r="P141" s="29" t="s">
        <v>172</v>
      </c>
      <c r="Q141" s="29" t="s">
        <v>1054</v>
      </c>
      <c r="R141" s="29" t="str">
        <f>Table2[[#This Row],[entity_domain]]</f>
        <v>Lights</v>
      </c>
      <c r="S141" s="29" t="str">
        <f>_xlfn.CONCAT( Table2[[#This Row],[device_suggested_area]], " ",Table2[[#This Row],[powercalc_group_3]])</f>
        <v>Lounge Lights</v>
      </c>
      <c r="V141" s="31"/>
      <c r="W141" s="31" t="s">
        <v>647</v>
      </c>
      <c r="X141" s="35">
        <v>114</v>
      </c>
      <c r="Y141" s="36" t="s">
        <v>1050</v>
      </c>
      <c r="Z141" s="36" t="s">
        <v>1490</v>
      </c>
      <c r="AA141" s="36"/>
      <c r="AG141" s="31"/>
      <c r="AH141" s="31"/>
      <c r="AJ141" s="29" t="str">
        <f>IF(ISBLANK(AI141),  "", _xlfn.CONCAT("haas/entity/sensor/", LOWER(C141), "/", E141, "/config"))</f>
        <v/>
      </c>
      <c r="AK141" s="29" t="str">
        <f>IF(ISBLANK(AI141),  "", _xlfn.CONCAT(LOWER(C141), "/", E141))</f>
        <v/>
      </c>
      <c r="AT14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U141" s="29" t="s">
        <v>1395</v>
      </c>
      <c r="AV141" s="63" t="s">
        <v>644</v>
      </c>
      <c r="AW141" s="29" t="s">
        <v>657</v>
      </c>
      <c r="AX141" s="29" t="s">
        <v>643</v>
      </c>
      <c r="AY141" s="29" t="s">
        <v>429</v>
      </c>
      <c r="BA141" s="29" t="s">
        <v>203</v>
      </c>
      <c r="BB141" s="29" t="s">
        <v>956</v>
      </c>
      <c r="BD141" s="29" t="s">
        <v>731</v>
      </c>
      <c r="BF1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42" spans="1:58" s="29" customFormat="1" ht="16" customHeight="1">
      <c r="A142" s="29">
        <v>1630</v>
      </c>
      <c r="B142" s="29" t="s">
        <v>26</v>
      </c>
      <c r="C142" s="29" t="s">
        <v>429</v>
      </c>
      <c r="D142" s="29" t="s">
        <v>137</v>
      </c>
      <c r="E142" s="29" t="s">
        <v>319</v>
      </c>
      <c r="F142" s="30" t="str">
        <f>IF(ISBLANK(Table2[[#This Row],[unique_id]]), "", Table2[[#This Row],[unique_id]])</f>
        <v>parents_main</v>
      </c>
      <c r="G142" s="29" t="s">
        <v>205</v>
      </c>
      <c r="H142" s="29" t="s">
        <v>139</v>
      </c>
      <c r="I142" s="29" t="s">
        <v>132</v>
      </c>
      <c r="J142" s="27" t="s">
        <v>1016</v>
      </c>
      <c r="K142" s="29" t="s">
        <v>1231</v>
      </c>
      <c r="M142" s="29" t="s">
        <v>136</v>
      </c>
      <c r="O142" s="31"/>
      <c r="V142" s="31"/>
      <c r="W142" s="31" t="s">
        <v>648</v>
      </c>
      <c r="X142" s="35">
        <v>106</v>
      </c>
      <c r="Y142" s="36" t="s">
        <v>1052</v>
      </c>
      <c r="Z142" s="36" t="s">
        <v>1491</v>
      </c>
      <c r="AA142" s="36"/>
      <c r="AE142" s="29" t="s">
        <v>308</v>
      </c>
      <c r="AG142" s="31"/>
      <c r="AH142" s="31"/>
      <c r="AJ142" s="29" t="str">
        <f>IF(ISBLANK(AI142),  "", _xlfn.CONCAT("haas/entity/sensor/", LOWER(C142), "/", E142, "/config"))</f>
        <v/>
      </c>
      <c r="AK142" s="29" t="str">
        <f>IF(ISBLANK(AI142),  "", _xlfn.CONCAT(LOWER(C142), "/", E142))</f>
        <v/>
      </c>
      <c r="AT14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U142" s="29" t="s">
        <v>1396</v>
      </c>
      <c r="AV142" s="63" t="s">
        <v>644</v>
      </c>
      <c r="AW142" s="29" t="s">
        <v>645</v>
      </c>
      <c r="AX142" s="29" t="s">
        <v>643</v>
      </c>
      <c r="AY142" s="29" t="s">
        <v>429</v>
      </c>
      <c r="BA142" s="29" t="s">
        <v>201</v>
      </c>
      <c r="BF1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3" spans="1:58" s="29" customFormat="1" ht="16" customHeight="1">
      <c r="A143" s="29">
        <v>1631</v>
      </c>
      <c r="B143" s="29" t="s">
        <v>26</v>
      </c>
      <c r="C143" s="29" t="s">
        <v>429</v>
      </c>
      <c r="D143" s="29" t="s">
        <v>137</v>
      </c>
      <c r="E143" s="29" t="s">
        <v>1303</v>
      </c>
      <c r="F143" s="30" t="str">
        <f>IF(ISBLANK(Table2[[#This Row],[unique_id]]), "", Table2[[#This Row],[unique_id]])</f>
        <v>parents_main_bulb_1</v>
      </c>
      <c r="H143" s="29" t="s">
        <v>139</v>
      </c>
      <c r="O143" s="31" t="s">
        <v>1096</v>
      </c>
      <c r="P143" s="29" t="s">
        <v>172</v>
      </c>
      <c r="Q143" s="29" t="s">
        <v>1054</v>
      </c>
      <c r="R143" s="29" t="str">
        <f>Table2[[#This Row],[entity_domain]]</f>
        <v>Lights</v>
      </c>
      <c r="S143" s="29" t="str">
        <f>_xlfn.CONCAT( Table2[[#This Row],[device_suggested_area]], " ",Table2[[#This Row],[powercalc_group_3]])</f>
        <v>Parents Lights</v>
      </c>
      <c r="V143" s="31"/>
      <c r="W143" s="31" t="s">
        <v>647</v>
      </c>
      <c r="X143" s="35">
        <v>106</v>
      </c>
      <c r="Y143" s="36" t="s">
        <v>1050</v>
      </c>
      <c r="Z143" s="36" t="s">
        <v>1491</v>
      </c>
      <c r="AA143" s="36"/>
      <c r="AG143" s="31"/>
      <c r="AH143" s="31"/>
      <c r="AJ143" s="29" t="str">
        <f>IF(ISBLANK(AI143),  "", _xlfn.CONCAT("haas/entity/sensor/", LOWER(C143), "/", E143, "/config"))</f>
        <v/>
      </c>
      <c r="AK143" s="29" t="str">
        <f>IF(ISBLANK(AI143),  "", _xlfn.CONCAT(LOWER(C143), "/", E143))</f>
        <v/>
      </c>
      <c r="AT14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U143" s="29" t="s">
        <v>1397</v>
      </c>
      <c r="AV143" s="63" t="s">
        <v>644</v>
      </c>
      <c r="AW143" s="29" t="s">
        <v>646</v>
      </c>
      <c r="AX143" s="29" t="s">
        <v>643</v>
      </c>
      <c r="AY143" s="29" t="s">
        <v>429</v>
      </c>
      <c r="BA143" s="29" t="s">
        <v>201</v>
      </c>
      <c r="BD143" s="29" t="s">
        <v>642</v>
      </c>
      <c r="BF1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44" spans="1:58" s="29" customFormat="1" ht="16" customHeight="1">
      <c r="A144" s="29">
        <v>1632</v>
      </c>
      <c r="B144" s="29" t="s">
        <v>26</v>
      </c>
      <c r="C144" s="29" t="s">
        <v>429</v>
      </c>
      <c r="D144" s="29" t="s">
        <v>137</v>
      </c>
      <c r="E144" s="29" t="s">
        <v>1304</v>
      </c>
      <c r="F144" s="30" t="str">
        <f>IF(ISBLANK(Table2[[#This Row],[unique_id]]), "", Table2[[#This Row],[unique_id]])</f>
        <v>parents_main_bulb_2</v>
      </c>
      <c r="H144" s="29" t="s">
        <v>139</v>
      </c>
      <c r="O144" s="31" t="s">
        <v>1096</v>
      </c>
      <c r="P144" s="29" t="s">
        <v>172</v>
      </c>
      <c r="Q144" s="29" t="s">
        <v>1054</v>
      </c>
      <c r="R144" s="29" t="str">
        <f>Table2[[#This Row],[entity_domain]]</f>
        <v>Lights</v>
      </c>
      <c r="S144" s="29" t="str">
        <f>_xlfn.CONCAT( Table2[[#This Row],[device_suggested_area]], " ",Table2[[#This Row],[powercalc_group_3]])</f>
        <v>Parents Lights</v>
      </c>
      <c r="V144" s="31"/>
      <c r="W144" s="31" t="s">
        <v>647</v>
      </c>
      <c r="X144" s="35">
        <v>106</v>
      </c>
      <c r="Y144" s="36" t="s">
        <v>1050</v>
      </c>
      <c r="Z144" s="36" t="s">
        <v>1491</v>
      </c>
      <c r="AA144" s="36"/>
      <c r="AG144" s="31"/>
      <c r="AH144" s="31"/>
      <c r="AJ144" s="29" t="str">
        <f>IF(ISBLANK(AI144),  "", _xlfn.CONCAT("haas/entity/sensor/", LOWER(C144), "/", E144, "/config"))</f>
        <v/>
      </c>
      <c r="AK144" s="29" t="str">
        <f>IF(ISBLANK(AI144),  "", _xlfn.CONCAT(LOWER(C144), "/", E144))</f>
        <v/>
      </c>
      <c r="AT14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U144" s="29" t="s">
        <v>1398</v>
      </c>
      <c r="AV144" s="63" t="s">
        <v>644</v>
      </c>
      <c r="AW144" s="29" t="s">
        <v>653</v>
      </c>
      <c r="AX144" s="29" t="s">
        <v>643</v>
      </c>
      <c r="AY144" s="29" t="s">
        <v>429</v>
      </c>
      <c r="BA144" s="29" t="s">
        <v>201</v>
      </c>
      <c r="BD144" s="29" t="s">
        <v>651</v>
      </c>
      <c r="BF1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45" spans="1:58" s="29" customFormat="1" ht="16" customHeight="1">
      <c r="A145" s="29">
        <v>1633</v>
      </c>
      <c r="B145" s="29" t="s">
        <v>26</v>
      </c>
      <c r="C145" s="29" t="s">
        <v>429</v>
      </c>
      <c r="D145" s="29" t="s">
        <v>137</v>
      </c>
      <c r="E145" s="29" t="s">
        <v>1305</v>
      </c>
      <c r="F145" s="30" t="str">
        <f>IF(ISBLANK(Table2[[#This Row],[unique_id]]), "", Table2[[#This Row],[unique_id]])</f>
        <v>parents_main_bulb_3</v>
      </c>
      <c r="H145" s="29" t="s">
        <v>139</v>
      </c>
      <c r="O145" s="31" t="s">
        <v>1096</v>
      </c>
      <c r="P145" s="29" t="s">
        <v>172</v>
      </c>
      <c r="Q145" s="29" t="s">
        <v>1054</v>
      </c>
      <c r="R145" s="29" t="str">
        <f>Table2[[#This Row],[entity_domain]]</f>
        <v>Lights</v>
      </c>
      <c r="S145" s="29" t="str">
        <f>_xlfn.CONCAT( Table2[[#This Row],[device_suggested_area]], " ",Table2[[#This Row],[powercalc_group_3]])</f>
        <v>Parents Lights</v>
      </c>
      <c r="V145" s="31"/>
      <c r="W145" s="31" t="s">
        <v>647</v>
      </c>
      <c r="X145" s="35">
        <v>106</v>
      </c>
      <c r="Y145" s="36" t="s">
        <v>1050</v>
      </c>
      <c r="Z145" s="36" t="s">
        <v>1491</v>
      </c>
      <c r="AA145" s="36"/>
      <c r="AG145" s="31"/>
      <c r="AH145" s="31"/>
      <c r="AJ145" s="29" t="str">
        <f>IF(ISBLANK(AI145),  "", _xlfn.CONCAT("haas/entity/sensor/", LOWER(C145), "/", E145, "/config"))</f>
        <v/>
      </c>
      <c r="AK145" s="29" t="str">
        <f>IF(ISBLANK(AI145),  "", _xlfn.CONCAT(LOWER(C145), "/", E145))</f>
        <v/>
      </c>
      <c r="AT14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U145" s="29" t="s">
        <v>1399</v>
      </c>
      <c r="AV145" s="63" t="s">
        <v>644</v>
      </c>
      <c r="AW145" s="29" t="s">
        <v>654</v>
      </c>
      <c r="AX145" s="29" t="s">
        <v>643</v>
      </c>
      <c r="AY145" s="29" t="s">
        <v>429</v>
      </c>
      <c r="BA145" s="29" t="s">
        <v>201</v>
      </c>
      <c r="BD145" s="29" t="s">
        <v>652</v>
      </c>
      <c r="BF1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46" spans="1:58" s="29" customFormat="1" ht="16" customHeight="1">
      <c r="A146" s="29">
        <v>1634</v>
      </c>
      <c r="B146" s="29" t="s">
        <v>26</v>
      </c>
      <c r="C146" s="29" t="s">
        <v>593</v>
      </c>
      <c r="D146" s="29" t="s">
        <v>137</v>
      </c>
      <c r="E146" s="29" t="s">
        <v>1213</v>
      </c>
      <c r="F146" s="30" t="str">
        <f>IF(ISBLANK(Table2[[#This Row],[unique_id]]), "", Table2[[#This Row],[unique_id]])</f>
        <v>parents_jane_bedside</v>
      </c>
      <c r="G146" s="29" t="s">
        <v>1207</v>
      </c>
      <c r="H146" s="29" t="s">
        <v>139</v>
      </c>
      <c r="I146" s="29" t="s">
        <v>132</v>
      </c>
      <c r="J146" s="29" t="s">
        <v>1226</v>
      </c>
      <c r="K146" s="29" t="s">
        <v>1230</v>
      </c>
      <c r="M146" s="29" t="s">
        <v>136</v>
      </c>
      <c r="O146" s="31"/>
      <c r="V146" s="31"/>
      <c r="W146" s="31" t="s">
        <v>648</v>
      </c>
      <c r="X146" s="35">
        <v>119</v>
      </c>
      <c r="Y146" s="36" t="s">
        <v>1052</v>
      </c>
      <c r="Z146" s="31" t="s">
        <v>1492</v>
      </c>
      <c r="AA146" s="31"/>
      <c r="AE146" s="29" t="s">
        <v>308</v>
      </c>
      <c r="AG146" s="31"/>
      <c r="AH146" s="31"/>
      <c r="AJ146" s="29" t="str">
        <f>IF(ISBLANK(AI146),  "", _xlfn.CONCAT("haas/entity/sensor/", LOWER(C146), "/", E146, "/config"))</f>
        <v/>
      </c>
      <c r="AK146" s="29" t="str">
        <f>IF(ISBLANK(AI146),  "", _xlfn.CONCAT(LOWER(C146), "/", E146))</f>
        <v/>
      </c>
      <c r="AT146" s="33"/>
      <c r="AU146" s="29" t="s">
        <v>1400</v>
      </c>
      <c r="AV146" s="63" t="s">
        <v>1185</v>
      </c>
      <c r="AW146" s="29" t="s">
        <v>1209</v>
      </c>
      <c r="AX146" s="29" t="s">
        <v>1191</v>
      </c>
      <c r="AY146" s="29" t="s">
        <v>593</v>
      </c>
      <c r="BA146" s="29" t="s">
        <v>201</v>
      </c>
      <c r="BB146" s="29" t="s">
        <v>956</v>
      </c>
      <c r="BF1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7" spans="1:58" s="29" customFormat="1" ht="16" customHeight="1">
      <c r="A147" s="29">
        <v>1635</v>
      </c>
      <c r="B147" s="29" t="s">
        <v>26</v>
      </c>
      <c r="C147" s="29" t="s">
        <v>593</v>
      </c>
      <c r="D147" s="29" t="s">
        <v>137</v>
      </c>
      <c r="E147" s="29" t="s">
        <v>1214</v>
      </c>
      <c r="F147" s="30" t="str">
        <f>IF(ISBLANK(Table2[[#This Row],[unique_id]]), "", Table2[[#This Row],[unique_id]])</f>
        <v>parents_jane_bedside_bulb_1</v>
      </c>
      <c r="H147" s="29" t="s">
        <v>139</v>
      </c>
      <c r="O147" s="31" t="s">
        <v>1096</v>
      </c>
      <c r="P147" s="29" t="s">
        <v>172</v>
      </c>
      <c r="Q147" s="29" t="s">
        <v>1054</v>
      </c>
      <c r="R147" s="29" t="str">
        <f>Table2[[#This Row],[entity_domain]]</f>
        <v>Lights</v>
      </c>
      <c r="S147" s="29" t="str">
        <f>_xlfn.CONCAT( Table2[[#This Row],[device_suggested_area]], " ",Table2[[#This Row],[powercalc_group_3]])</f>
        <v>Parents Lights</v>
      </c>
      <c r="V147" s="31"/>
      <c r="W147" s="31" t="s">
        <v>647</v>
      </c>
      <c r="X147" s="35">
        <v>119</v>
      </c>
      <c r="Y147" s="36" t="s">
        <v>1050</v>
      </c>
      <c r="Z147" s="31" t="s">
        <v>1492</v>
      </c>
      <c r="AA147" s="31"/>
      <c r="AG147" s="31"/>
      <c r="AH147" s="31"/>
      <c r="AJ147" s="29" t="str">
        <f>IF(ISBLANK(AI147),  "", _xlfn.CONCAT("haas/entity/sensor/", LOWER(C147), "/", E147, "/config"))</f>
        <v/>
      </c>
      <c r="AK147" s="29" t="str">
        <f>IF(ISBLANK(AI147),  "", _xlfn.CONCAT(LOWER(C147), "/", E147))</f>
        <v/>
      </c>
      <c r="AT147" s="33"/>
      <c r="AU147" s="29" t="s">
        <v>1401</v>
      </c>
      <c r="AV147" s="63" t="s">
        <v>1185</v>
      </c>
      <c r="AW147" s="29" t="s">
        <v>1210</v>
      </c>
      <c r="AX147" s="29" t="s">
        <v>1191</v>
      </c>
      <c r="AY147" s="29" t="s">
        <v>593</v>
      </c>
      <c r="BA147" s="29" t="s">
        <v>201</v>
      </c>
      <c r="BB147" s="29" t="s">
        <v>956</v>
      </c>
      <c r="BD147" s="29" t="s">
        <v>1195</v>
      </c>
      <c r="BF1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48" spans="1:58" s="29" customFormat="1" ht="16" customHeight="1">
      <c r="A148" s="29">
        <v>1636</v>
      </c>
      <c r="B148" s="29" t="s">
        <v>26</v>
      </c>
      <c r="C148" s="29" t="s">
        <v>593</v>
      </c>
      <c r="D148" s="29" t="s">
        <v>137</v>
      </c>
      <c r="E148" s="29" t="s">
        <v>1215</v>
      </c>
      <c r="F148" s="30" t="str">
        <f>IF(ISBLANK(Table2[[#This Row],[unique_id]]), "", Table2[[#This Row],[unique_id]])</f>
        <v>parents_graham_bedside</v>
      </c>
      <c r="G148" s="29" t="s">
        <v>1208</v>
      </c>
      <c r="H148" s="29" t="s">
        <v>139</v>
      </c>
      <c r="I148" s="29" t="s">
        <v>132</v>
      </c>
      <c r="J148" s="29" t="s">
        <v>1227</v>
      </c>
      <c r="K148" s="29" t="s">
        <v>1230</v>
      </c>
      <c r="M148" s="29" t="s">
        <v>136</v>
      </c>
      <c r="O148" s="31"/>
      <c r="V148" s="31"/>
      <c r="W148" s="31" t="s">
        <v>648</v>
      </c>
      <c r="X148" s="35">
        <v>122</v>
      </c>
      <c r="Y148" s="36" t="s">
        <v>1052</v>
      </c>
      <c r="Z148" s="31" t="s">
        <v>1492</v>
      </c>
      <c r="AA148" s="31"/>
      <c r="AE148" s="29" t="s">
        <v>308</v>
      </c>
      <c r="AG148" s="31"/>
      <c r="AH148" s="31"/>
      <c r="AJ148" s="29" t="str">
        <f>IF(ISBLANK(AI148),  "", _xlfn.CONCAT("haas/entity/sensor/", LOWER(C148), "/", E148, "/config"))</f>
        <v/>
      </c>
      <c r="AK148" s="29" t="str">
        <f>IF(ISBLANK(AI148),  "", _xlfn.CONCAT(LOWER(C148), "/", E148))</f>
        <v/>
      </c>
      <c r="AT148" s="33"/>
      <c r="AU148" s="29" t="s">
        <v>1402</v>
      </c>
      <c r="AV148" s="63" t="s">
        <v>1185</v>
      </c>
      <c r="AW148" s="29" t="s">
        <v>1211</v>
      </c>
      <c r="AX148" s="29" t="s">
        <v>1191</v>
      </c>
      <c r="AY148" s="29" t="s">
        <v>593</v>
      </c>
      <c r="BA148" s="29" t="s">
        <v>201</v>
      </c>
      <c r="BB148" s="29" t="s">
        <v>956</v>
      </c>
      <c r="BF1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9" spans="1:58" s="29" customFormat="1" ht="16" customHeight="1">
      <c r="A149" s="29">
        <v>1637</v>
      </c>
      <c r="B149" s="29" t="s">
        <v>26</v>
      </c>
      <c r="C149" s="29" t="s">
        <v>593</v>
      </c>
      <c r="D149" s="29" t="s">
        <v>137</v>
      </c>
      <c r="E149" s="29" t="s">
        <v>1216</v>
      </c>
      <c r="F149" s="30" t="str">
        <f>IF(ISBLANK(Table2[[#This Row],[unique_id]]), "", Table2[[#This Row],[unique_id]])</f>
        <v>parents_graham_bedside_bulb_1</v>
      </c>
      <c r="H149" s="29" t="s">
        <v>139</v>
      </c>
      <c r="O149" s="31" t="s">
        <v>1096</v>
      </c>
      <c r="P149" s="29" t="s">
        <v>172</v>
      </c>
      <c r="Q149" s="29" t="s">
        <v>1054</v>
      </c>
      <c r="R149" s="29" t="str">
        <f>Table2[[#This Row],[entity_domain]]</f>
        <v>Lights</v>
      </c>
      <c r="S149" s="29" t="str">
        <f>_xlfn.CONCAT( Table2[[#This Row],[device_suggested_area]], " ",Table2[[#This Row],[powercalc_group_3]])</f>
        <v>Parents Lights</v>
      </c>
      <c r="V149" s="31"/>
      <c r="W149" s="31" t="s">
        <v>647</v>
      </c>
      <c r="X149" s="35">
        <v>122</v>
      </c>
      <c r="Y149" s="36" t="s">
        <v>1050</v>
      </c>
      <c r="Z149" s="31" t="s">
        <v>1492</v>
      </c>
      <c r="AA149" s="31"/>
      <c r="AG149" s="31"/>
      <c r="AH149" s="31"/>
      <c r="AJ149" s="29" t="str">
        <f>IF(ISBLANK(AI149),  "", _xlfn.CONCAT("haas/entity/sensor/", LOWER(C149), "/", E149, "/config"))</f>
        <v/>
      </c>
      <c r="AK149" s="29" t="str">
        <f>IF(ISBLANK(AI149),  "", _xlfn.CONCAT(LOWER(C149), "/", E149))</f>
        <v/>
      </c>
      <c r="AT149" s="33"/>
      <c r="AU149" s="29" t="s">
        <v>1403</v>
      </c>
      <c r="AV149" s="63" t="s">
        <v>1185</v>
      </c>
      <c r="AW149" s="29" t="s">
        <v>1212</v>
      </c>
      <c r="AX149" s="29" t="s">
        <v>1191</v>
      </c>
      <c r="AY149" s="29" t="s">
        <v>593</v>
      </c>
      <c r="BA149" s="29" t="s">
        <v>201</v>
      </c>
      <c r="BB149" s="29" t="s">
        <v>956</v>
      </c>
      <c r="BD149" s="29" t="s">
        <v>1194</v>
      </c>
      <c r="BF1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50" spans="1:58" s="29" customFormat="1" ht="16" customHeight="1">
      <c r="A150" s="29">
        <v>1638</v>
      </c>
      <c r="B150" s="29" t="s">
        <v>26</v>
      </c>
      <c r="C150" s="29" t="s">
        <v>429</v>
      </c>
      <c r="D150" s="29" t="s">
        <v>137</v>
      </c>
      <c r="E150" s="29" t="s">
        <v>1035</v>
      </c>
      <c r="F150" s="30" t="str">
        <f>IF(ISBLANK(Table2[[#This Row],[unique_id]]), "", Table2[[#This Row],[unique_id]])</f>
        <v>study_lamp</v>
      </c>
      <c r="G150" s="29" t="s">
        <v>1036</v>
      </c>
      <c r="H150" s="29" t="s">
        <v>139</v>
      </c>
      <c r="I150" s="29" t="s">
        <v>132</v>
      </c>
      <c r="J150" s="29" t="s">
        <v>690</v>
      </c>
      <c r="K150" s="29" t="s">
        <v>1232</v>
      </c>
      <c r="M150" s="29" t="s">
        <v>136</v>
      </c>
      <c r="O150" s="31"/>
      <c r="V150" s="31"/>
      <c r="W150" s="31" t="s">
        <v>648</v>
      </c>
      <c r="X150" s="35">
        <v>117</v>
      </c>
      <c r="Y150" s="36" t="s">
        <v>1052</v>
      </c>
      <c r="Z150" s="36" t="s">
        <v>1489</v>
      </c>
      <c r="AA150" s="36"/>
      <c r="AE150" s="29" t="s">
        <v>308</v>
      </c>
      <c r="AG150" s="31"/>
      <c r="AH150" s="31"/>
      <c r="AJ150" s="29" t="str">
        <f>IF(ISBLANK(AI150),  "", _xlfn.CONCAT("haas/entity/sensor/", LOWER(C150), "/", E150, "/config"))</f>
        <v/>
      </c>
      <c r="AK150" s="29" t="str">
        <f>IF(ISBLANK(AI150),  "", _xlfn.CONCAT(LOWER(C150), "/", E150))</f>
        <v/>
      </c>
      <c r="AT15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U150" s="29" t="s">
        <v>1404</v>
      </c>
      <c r="AV150" s="63" t="s">
        <v>644</v>
      </c>
      <c r="AW150" s="29" t="s">
        <v>656</v>
      </c>
      <c r="AX150" s="29" t="s">
        <v>643</v>
      </c>
      <c r="AY150" s="29" t="s">
        <v>429</v>
      </c>
      <c r="BA150" s="29" t="s">
        <v>388</v>
      </c>
      <c r="BB150" s="29" t="s">
        <v>956</v>
      </c>
      <c r="BF1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1" spans="1:58" s="29" customFormat="1" ht="16" customHeight="1">
      <c r="A151" s="29">
        <v>1639</v>
      </c>
      <c r="B151" s="29" t="s">
        <v>26</v>
      </c>
      <c r="C151" s="29" t="s">
        <v>429</v>
      </c>
      <c r="D151" s="29" t="s">
        <v>137</v>
      </c>
      <c r="E151" s="29" t="s">
        <v>1306</v>
      </c>
      <c r="F151" s="30" t="str">
        <f>IF(ISBLANK(Table2[[#This Row],[unique_id]]), "", Table2[[#This Row],[unique_id]])</f>
        <v>study_lamp_bulb_1</v>
      </c>
      <c r="H151" s="29" t="s">
        <v>139</v>
      </c>
      <c r="O151" s="31" t="s">
        <v>1096</v>
      </c>
      <c r="P151" s="29" t="s">
        <v>172</v>
      </c>
      <c r="Q151" s="29" t="s">
        <v>1054</v>
      </c>
      <c r="R151" s="29" t="str">
        <f>Table2[[#This Row],[entity_domain]]</f>
        <v>Lights</v>
      </c>
      <c r="S151" s="29" t="str">
        <f>_xlfn.CONCAT( Table2[[#This Row],[device_suggested_area]], " ",Table2[[#This Row],[powercalc_group_3]])</f>
        <v>Study Lights</v>
      </c>
      <c r="V151" s="31"/>
      <c r="W151" s="31" t="s">
        <v>647</v>
      </c>
      <c r="X151" s="35">
        <v>117</v>
      </c>
      <c r="Y151" s="36" t="s">
        <v>1050</v>
      </c>
      <c r="Z151" s="36" t="s">
        <v>1489</v>
      </c>
      <c r="AA151" s="36"/>
      <c r="AG151" s="31"/>
      <c r="AH151" s="31"/>
      <c r="AJ151" s="29" t="str">
        <f>IF(ISBLANK(AI151),  "", _xlfn.CONCAT("haas/entity/sensor/", LOWER(C151), "/", E151, "/config"))</f>
        <v/>
      </c>
      <c r="AK151" s="29" t="str">
        <f>IF(ISBLANK(AI151),  "", _xlfn.CONCAT(LOWER(C151), "/", E151))</f>
        <v/>
      </c>
      <c r="AT15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U151" s="29" t="s">
        <v>1405</v>
      </c>
      <c r="AV151" s="63" t="s">
        <v>644</v>
      </c>
      <c r="AW151" s="29" t="s">
        <v>657</v>
      </c>
      <c r="AX151" s="29" t="s">
        <v>643</v>
      </c>
      <c r="AY151" s="29" t="s">
        <v>429</v>
      </c>
      <c r="BA151" s="29" t="s">
        <v>388</v>
      </c>
      <c r="BB151" s="29" t="s">
        <v>956</v>
      </c>
      <c r="BD151" s="29" t="s">
        <v>1037</v>
      </c>
      <c r="BF1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52" spans="1:58" s="29" customFormat="1" ht="16" customHeight="1">
      <c r="A152" s="29">
        <v>1640</v>
      </c>
      <c r="B152" s="29" t="s">
        <v>26</v>
      </c>
      <c r="C152" s="29" t="s">
        <v>429</v>
      </c>
      <c r="D152" s="29" t="s">
        <v>137</v>
      </c>
      <c r="E152" s="29" t="s">
        <v>320</v>
      </c>
      <c r="F152" s="30" t="str">
        <f>IF(ISBLANK(Table2[[#This Row],[unique_id]]), "", Table2[[#This Row],[unique_id]])</f>
        <v>kitchen_main</v>
      </c>
      <c r="G152" s="29" t="s">
        <v>211</v>
      </c>
      <c r="H152" s="29" t="s">
        <v>139</v>
      </c>
      <c r="I152" s="29" t="s">
        <v>132</v>
      </c>
      <c r="J152" s="27" t="s">
        <v>1016</v>
      </c>
      <c r="K152" s="29" t="s">
        <v>1228</v>
      </c>
      <c r="M152" s="29" t="s">
        <v>136</v>
      </c>
      <c r="O152" s="31"/>
      <c r="V152" s="31"/>
      <c r="W152" s="31" t="s">
        <v>648</v>
      </c>
      <c r="X152" s="35">
        <v>107</v>
      </c>
      <c r="Y152" s="36" t="s">
        <v>1052</v>
      </c>
      <c r="Z152" s="36" t="s">
        <v>1489</v>
      </c>
      <c r="AA152" s="36"/>
      <c r="AE152" s="29" t="s">
        <v>308</v>
      </c>
      <c r="AG152" s="31"/>
      <c r="AH152" s="31"/>
      <c r="AJ152" s="29" t="str">
        <f>IF(ISBLANK(AI152),  "", _xlfn.CONCAT("haas/entity/sensor/", LOWER(C152), "/", E152, "/config"))</f>
        <v/>
      </c>
      <c r="AK152" s="29" t="str">
        <f>IF(ISBLANK(AI152),  "", _xlfn.CONCAT(LOWER(C152), "/", E152))</f>
        <v/>
      </c>
      <c r="AT15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U152" s="29" t="s">
        <v>1406</v>
      </c>
      <c r="AV152" s="63" t="s">
        <v>738</v>
      </c>
      <c r="AW152" s="29" t="s">
        <v>645</v>
      </c>
      <c r="AX152" s="29" t="s">
        <v>741</v>
      </c>
      <c r="AY152" s="29" t="s">
        <v>429</v>
      </c>
      <c r="BA152" s="29" t="s">
        <v>215</v>
      </c>
      <c r="BF1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3" spans="1:58" s="29" customFormat="1" ht="16" customHeight="1">
      <c r="A153" s="29">
        <v>1641</v>
      </c>
      <c r="B153" s="29" t="s">
        <v>26</v>
      </c>
      <c r="C153" s="29" t="s">
        <v>429</v>
      </c>
      <c r="D153" s="29" t="s">
        <v>137</v>
      </c>
      <c r="E153" s="29" t="s">
        <v>1307</v>
      </c>
      <c r="F153" s="30" t="str">
        <f>IF(ISBLANK(Table2[[#This Row],[unique_id]]), "", Table2[[#This Row],[unique_id]])</f>
        <v>kitchen_main_bulb_1</v>
      </c>
      <c r="H153" s="29" t="s">
        <v>139</v>
      </c>
      <c r="O153" s="31" t="s">
        <v>1096</v>
      </c>
      <c r="P153" s="29" t="s">
        <v>172</v>
      </c>
      <c r="Q153" s="29" t="s">
        <v>1054</v>
      </c>
      <c r="R153" s="29" t="str">
        <f>Table2[[#This Row],[entity_domain]]</f>
        <v>Lights</v>
      </c>
      <c r="S153" s="29" t="str">
        <f>_xlfn.CONCAT( Table2[[#This Row],[device_suggested_area]], " ",Table2[[#This Row],[powercalc_group_3]])</f>
        <v>Kitchen Lights</v>
      </c>
      <c r="V153" s="31"/>
      <c r="W153" s="31" t="s">
        <v>647</v>
      </c>
      <c r="X153" s="35">
        <v>107</v>
      </c>
      <c r="Y153" s="36" t="s">
        <v>1050</v>
      </c>
      <c r="Z153" s="36" t="s">
        <v>1489</v>
      </c>
      <c r="AA153" s="36"/>
      <c r="AG153" s="31"/>
      <c r="AH153" s="31"/>
      <c r="AJ153" s="29" t="str">
        <f>IF(ISBLANK(AI153),  "", _xlfn.CONCAT("haas/entity/sensor/", LOWER(C153), "/", E153, "/config"))</f>
        <v/>
      </c>
      <c r="AK153" s="29" t="str">
        <f>IF(ISBLANK(AI153),  "", _xlfn.CONCAT(LOWER(C153), "/", E153))</f>
        <v/>
      </c>
      <c r="AT15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U153" s="29" t="s">
        <v>1407</v>
      </c>
      <c r="AV153" s="63" t="s">
        <v>738</v>
      </c>
      <c r="AW153" s="29" t="s">
        <v>646</v>
      </c>
      <c r="AX153" s="29" t="s">
        <v>741</v>
      </c>
      <c r="AY153" s="29" t="s">
        <v>429</v>
      </c>
      <c r="BA153" s="29" t="s">
        <v>215</v>
      </c>
      <c r="BD153" s="29" t="s">
        <v>678</v>
      </c>
      <c r="BF1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54" spans="1:58" s="29" customFormat="1" ht="16" customHeight="1">
      <c r="A154" s="29">
        <v>1642</v>
      </c>
      <c r="B154" s="29" t="s">
        <v>26</v>
      </c>
      <c r="C154" s="29" t="s">
        <v>429</v>
      </c>
      <c r="D154" s="29" t="s">
        <v>137</v>
      </c>
      <c r="E154" s="29" t="s">
        <v>1308</v>
      </c>
      <c r="F154" s="30" t="str">
        <f>IF(ISBLANK(Table2[[#This Row],[unique_id]]), "", Table2[[#This Row],[unique_id]])</f>
        <v>kitchen_main_bulb_2</v>
      </c>
      <c r="H154" s="29" t="s">
        <v>139</v>
      </c>
      <c r="O154" s="31" t="s">
        <v>1096</v>
      </c>
      <c r="P154" s="29" t="s">
        <v>172</v>
      </c>
      <c r="Q154" s="29" t="s">
        <v>1054</v>
      </c>
      <c r="R154" s="29" t="str">
        <f>Table2[[#This Row],[entity_domain]]</f>
        <v>Lights</v>
      </c>
      <c r="S154" s="29" t="str">
        <f>_xlfn.CONCAT( Table2[[#This Row],[device_suggested_area]], " ",Table2[[#This Row],[powercalc_group_3]])</f>
        <v>Kitchen Lights</v>
      </c>
      <c r="V154" s="31"/>
      <c r="W154" s="31" t="s">
        <v>647</v>
      </c>
      <c r="X154" s="35">
        <v>107</v>
      </c>
      <c r="Y154" s="36" t="s">
        <v>1050</v>
      </c>
      <c r="Z154" s="36" t="s">
        <v>1489</v>
      </c>
      <c r="AA154" s="36"/>
      <c r="AG154" s="31"/>
      <c r="AH154" s="31"/>
      <c r="AJ154" s="29" t="str">
        <f>IF(ISBLANK(AI154),  "", _xlfn.CONCAT("haas/entity/sensor/", LOWER(C154), "/", E154, "/config"))</f>
        <v/>
      </c>
      <c r="AK154" s="29" t="str">
        <f>IF(ISBLANK(AI154),  "", _xlfn.CONCAT(LOWER(C154), "/", E154))</f>
        <v/>
      </c>
      <c r="AT15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U154" s="29" t="s">
        <v>1408</v>
      </c>
      <c r="AV154" s="63" t="s">
        <v>738</v>
      </c>
      <c r="AW154" s="29" t="s">
        <v>653</v>
      </c>
      <c r="AX154" s="29" t="s">
        <v>741</v>
      </c>
      <c r="AY154" s="29" t="s">
        <v>429</v>
      </c>
      <c r="BA154" s="29" t="s">
        <v>215</v>
      </c>
      <c r="BD154" s="29" t="s">
        <v>679</v>
      </c>
      <c r="BF1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55" spans="1:58" s="29" customFormat="1" ht="16" customHeight="1">
      <c r="A155" s="29">
        <v>1643</v>
      </c>
      <c r="B155" s="29" t="s">
        <v>26</v>
      </c>
      <c r="C155" s="29" t="s">
        <v>429</v>
      </c>
      <c r="D155" s="29" t="s">
        <v>137</v>
      </c>
      <c r="E155" s="29" t="s">
        <v>1309</v>
      </c>
      <c r="F155" s="30" t="str">
        <f>IF(ISBLANK(Table2[[#This Row],[unique_id]]), "", Table2[[#This Row],[unique_id]])</f>
        <v>kitchen_main_bulb_3</v>
      </c>
      <c r="H155" s="29" t="s">
        <v>139</v>
      </c>
      <c r="O155" s="31" t="s">
        <v>1096</v>
      </c>
      <c r="P155" s="29" t="s">
        <v>172</v>
      </c>
      <c r="Q155" s="29" t="s">
        <v>1054</v>
      </c>
      <c r="R155" s="29" t="str">
        <f>Table2[[#This Row],[entity_domain]]</f>
        <v>Lights</v>
      </c>
      <c r="S155" s="29" t="str">
        <f>_xlfn.CONCAT( Table2[[#This Row],[device_suggested_area]], " ",Table2[[#This Row],[powercalc_group_3]])</f>
        <v>Kitchen Lights</v>
      </c>
      <c r="V155" s="31"/>
      <c r="W155" s="31" t="s">
        <v>647</v>
      </c>
      <c r="X155" s="35">
        <v>107</v>
      </c>
      <c r="Y155" s="36" t="s">
        <v>1050</v>
      </c>
      <c r="Z155" s="36" t="s">
        <v>1489</v>
      </c>
      <c r="AA155" s="36"/>
      <c r="AG155" s="31"/>
      <c r="AH155" s="31"/>
      <c r="AJ155" s="29" t="str">
        <f>IF(ISBLANK(AI155),  "", _xlfn.CONCAT("haas/entity/sensor/", LOWER(C155), "/", E155, "/config"))</f>
        <v/>
      </c>
      <c r="AK155" s="29" t="str">
        <f>IF(ISBLANK(AI155),  "", _xlfn.CONCAT(LOWER(C155), "/", E155))</f>
        <v/>
      </c>
      <c r="AT15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U155" s="29" t="s">
        <v>1409</v>
      </c>
      <c r="AV155" s="63" t="s">
        <v>738</v>
      </c>
      <c r="AW155" s="29" t="s">
        <v>654</v>
      </c>
      <c r="AX155" s="29" t="s">
        <v>741</v>
      </c>
      <c r="AY155" s="29" t="s">
        <v>429</v>
      </c>
      <c r="BA155" s="29" t="s">
        <v>215</v>
      </c>
      <c r="BD155" s="29" t="s">
        <v>680</v>
      </c>
      <c r="BF1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56" spans="1:58" s="29" customFormat="1" ht="16" customHeight="1">
      <c r="A156" s="29">
        <v>1644</v>
      </c>
      <c r="B156" s="29" t="s">
        <v>26</v>
      </c>
      <c r="C156" s="29" t="s">
        <v>429</v>
      </c>
      <c r="D156" s="29" t="s">
        <v>137</v>
      </c>
      <c r="E156" s="29" t="s">
        <v>1310</v>
      </c>
      <c r="F156" s="30" t="str">
        <f>IF(ISBLANK(Table2[[#This Row],[unique_id]]), "", Table2[[#This Row],[unique_id]])</f>
        <v>kitchen_main_bulb_4</v>
      </c>
      <c r="H156" s="29" t="s">
        <v>139</v>
      </c>
      <c r="O156" s="31" t="s">
        <v>1096</v>
      </c>
      <c r="P156" s="29" t="s">
        <v>172</v>
      </c>
      <c r="Q156" s="29" t="s">
        <v>1054</v>
      </c>
      <c r="R156" s="29" t="str">
        <f>Table2[[#This Row],[entity_domain]]</f>
        <v>Lights</v>
      </c>
      <c r="S156" s="29" t="str">
        <f>_xlfn.CONCAT( Table2[[#This Row],[device_suggested_area]], " ",Table2[[#This Row],[powercalc_group_3]])</f>
        <v>Kitchen Lights</v>
      </c>
      <c r="V156" s="31"/>
      <c r="W156" s="31" t="s">
        <v>647</v>
      </c>
      <c r="X156" s="35">
        <v>107</v>
      </c>
      <c r="Y156" s="36" t="s">
        <v>1050</v>
      </c>
      <c r="Z156" s="36" t="s">
        <v>1489</v>
      </c>
      <c r="AA156" s="36"/>
      <c r="AG156" s="31"/>
      <c r="AH156" s="31"/>
      <c r="AJ156" s="29" t="str">
        <f>IF(ISBLANK(AI156),  "", _xlfn.CONCAT("haas/entity/sensor/", LOWER(C156), "/", E156, "/config"))</f>
        <v/>
      </c>
      <c r="AK156" s="29" t="str">
        <f>IF(ISBLANK(AI156),  "", _xlfn.CONCAT(LOWER(C156), "/", E156))</f>
        <v/>
      </c>
      <c r="AT156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U156" s="29" t="s">
        <v>1410</v>
      </c>
      <c r="AV156" s="63" t="s">
        <v>738</v>
      </c>
      <c r="AW156" s="29" t="s">
        <v>658</v>
      </c>
      <c r="AX156" s="29" t="s">
        <v>741</v>
      </c>
      <c r="AY156" s="29" t="s">
        <v>429</v>
      </c>
      <c r="BA156" s="29" t="s">
        <v>215</v>
      </c>
      <c r="BD156" s="29" t="s">
        <v>681</v>
      </c>
      <c r="BF1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57" spans="1:58" s="38" customFormat="1" ht="16" customHeight="1">
      <c r="A157" s="29">
        <v>1645</v>
      </c>
      <c r="B157" s="38" t="s">
        <v>26</v>
      </c>
      <c r="C157" s="38" t="s">
        <v>1122</v>
      </c>
      <c r="D157" s="38" t="s">
        <v>149</v>
      </c>
      <c r="E157" s="39" t="s">
        <v>1311</v>
      </c>
      <c r="F157" s="40" t="str">
        <f>IF(ISBLANK(Table2[[#This Row],[unique_id]]), "", Table2[[#This Row],[unique_id]])</f>
        <v>template_old_kitchen_downlights_plug_proxy</v>
      </c>
      <c r="G157" s="38" t="s">
        <v>761</v>
      </c>
      <c r="H157" s="38" t="s">
        <v>139</v>
      </c>
      <c r="I157" s="38" t="s">
        <v>132</v>
      </c>
      <c r="O157" s="41" t="s">
        <v>1096</v>
      </c>
      <c r="P157" s="38" t="s">
        <v>172</v>
      </c>
      <c r="Q157" s="38" t="s">
        <v>1054</v>
      </c>
      <c r="R157" s="38" t="str">
        <f>Table2[[#This Row],[entity_domain]]</f>
        <v>Lights</v>
      </c>
      <c r="S157" s="38" t="str">
        <f>S158</f>
        <v>Kitchen Lights</v>
      </c>
      <c r="T157" s="39" t="str">
        <f>_xlfn.CONCAT("standby_power: 1.54", CHAR(10), "unavailable_power: 0", CHAR(10), "fixed:", CHAR(10), "  power: 2.19", CHAR(10))</f>
        <v xml:space="preserve">standby_power: 1.54
unavailable_power: 0
fixed:
  power: 2.19
</v>
      </c>
      <c r="V157" s="41"/>
      <c r="W157" s="41"/>
      <c r="X157" s="41"/>
      <c r="Y157" s="41"/>
      <c r="Z157" s="41"/>
      <c r="AA157" s="41"/>
      <c r="AG157" s="41"/>
      <c r="AH157" s="41"/>
      <c r="AJ157" s="38" t="str">
        <f>IF(ISBLANK(AI157),  "", _xlfn.CONCAT("haas/entity/sensor/", LOWER(C157), "/", E157, "/config"))</f>
        <v/>
      </c>
      <c r="AK157" s="38" t="str">
        <f>IF(ISBLANK(AI157),  "", _xlfn.CONCAT(LOWER(C157), "/", E157))</f>
        <v/>
      </c>
      <c r="AT157" s="42"/>
      <c r="AU157" s="38" t="s">
        <v>1411</v>
      </c>
      <c r="AV157" s="64" t="s">
        <v>394</v>
      </c>
      <c r="AW157" s="38" t="s">
        <v>134</v>
      </c>
      <c r="AX157" s="38" t="s">
        <v>391</v>
      </c>
      <c r="AY157" s="38" t="s">
        <v>243</v>
      </c>
      <c r="BA157" s="38" t="s">
        <v>215</v>
      </c>
      <c r="BF1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8" spans="1:58" s="38" customFormat="1" ht="16" customHeight="1">
      <c r="A158" s="29">
        <v>1646</v>
      </c>
      <c r="B158" s="38" t="s">
        <v>26</v>
      </c>
      <c r="C158" s="38" t="s">
        <v>243</v>
      </c>
      <c r="D158" s="38" t="s">
        <v>134</v>
      </c>
      <c r="E158" s="38" t="s">
        <v>1275</v>
      </c>
      <c r="F158" s="40" t="str">
        <f>IF(ISBLANK(Table2[[#This Row],[unique_id]]), "", Table2[[#This Row],[unique_id]])</f>
        <v>old_kitchen_downlights_plug</v>
      </c>
      <c r="G158" s="38" t="s">
        <v>761</v>
      </c>
      <c r="H158" s="38" t="s">
        <v>139</v>
      </c>
      <c r="I158" s="38" t="s">
        <v>132</v>
      </c>
      <c r="J158" s="38" t="s">
        <v>1018</v>
      </c>
      <c r="M158" s="38" t="s">
        <v>136</v>
      </c>
      <c r="O158" s="41" t="s">
        <v>1096</v>
      </c>
      <c r="P158" s="38" t="s">
        <v>172</v>
      </c>
      <c r="Q158" s="38" t="s">
        <v>1054</v>
      </c>
      <c r="R158" s="38" t="str">
        <f>Table2[[#This Row],[entity_domain]]</f>
        <v>Lights</v>
      </c>
      <c r="S158" s="38" t="str">
        <f>_xlfn.CONCAT( Table2[[#This Row],[device_suggested_area]], " ",Table2[[#This Row],[powercalc_group_3]])</f>
        <v>Kitchen Lights</v>
      </c>
      <c r="T158" s="39" t="str">
        <f>_xlfn.CONCAT("power_sensor_id: sensor.", Table2[[#This Row],[unique_id]], "_current_consumption", CHAR(10), "force_energy_sensor_creation: true", CHAR(10))</f>
        <v xml:space="preserve">power_sensor_id: sensor.old_kitchen_downlights_plug_current_consumption
force_energy_sensor_creation: true
</v>
      </c>
      <c r="V158" s="41"/>
      <c r="W158" s="41"/>
      <c r="X158" s="41"/>
      <c r="Y158" s="41"/>
      <c r="Z158" s="41"/>
      <c r="AA158" s="41"/>
      <c r="AE158" s="38" t="s">
        <v>308</v>
      </c>
      <c r="AG158" s="41"/>
      <c r="AH158" s="41"/>
      <c r="AJ158" s="38" t="str">
        <f>IF(ISBLANK(AI158),  "", _xlfn.CONCAT("haas/entity/sensor/", LOWER(C158), "/", E158, "/config"))</f>
        <v/>
      </c>
      <c r="AK158" s="38" t="str">
        <f>IF(ISBLANK(AI158),  "", _xlfn.CONCAT(LOWER(C158), "/", E158))</f>
        <v/>
      </c>
      <c r="AT158" s="42"/>
      <c r="AU158" s="38" t="s">
        <v>1411</v>
      </c>
      <c r="AV158" s="64" t="s">
        <v>394</v>
      </c>
      <c r="AW158" s="38" t="s">
        <v>762</v>
      </c>
      <c r="AX158" s="38" t="s">
        <v>391</v>
      </c>
      <c r="AY158" s="38" t="s">
        <v>243</v>
      </c>
      <c r="AZ158" s="38" t="s">
        <v>1495</v>
      </c>
      <c r="BA158" s="38" t="s">
        <v>215</v>
      </c>
      <c r="BC158" s="38" t="s">
        <v>520</v>
      </c>
      <c r="BD158" s="38" t="s">
        <v>380</v>
      </c>
      <c r="BE158" s="38" t="s">
        <v>511</v>
      </c>
      <c r="BF1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"10.0.6.79"]]</v>
      </c>
    </row>
    <row r="159" spans="1:58" s="43" customFormat="1" ht="16" customHeight="1">
      <c r="A159" s="29">
        <v>1647</v>
      </c>
      <c r="B159" s="43" t="s">
        <v>26</v>
      </c>
      <c r="C159" s="43" t="s">
        <v>969</v>
      </c>
      <c r="D159" s="43" t="s">
        <v>137</v>
      </c>
      <c r="E159" s="43" t="s">
        <v>1156</v>
      </c>
      <c r="F159" s="45" t="str">
        <f>IF(ISBLANK(Table2[[#This Row],[unique_id]]), "", Table2[[#This Row],[unique_id]])</f>
        <v>kitchen_downlights_plug</v>
      </c>
      <c r="G159" s="43" t="s">
        <v>761</v>
      </c>
      <c r="H159" s="43" t="s">
        <v>139</v>
      </c>
      <c r="I159" s="43" t="s">
        <v>132</v>
      </c>
      <c r="J159" s="67"/>
      <c r="M159" s="67"/>
      <c r="O159" s="46" t="s">
        <v>1096</v>
      </c>
      <c r="P159" s="67"/>
      <c r="Q159" s="67"/>
      <c r="R159" s="67"/>
      <c r="S159" s="67"/>
      <c r="T159" s="44" t="s">
        <v>1499</v>
      </c>
      <c r="V159" s="46"/>
      <c r="W159" s="46"/>
      <c r="X159" s="46"/>
      <c r="Y159" s="46"/>
      <c r="Z159" s="46"/>
      <c r="AA159" s="46" t="s">
        <v>1488</v>
      </c>
      <c r="AE159" s="43" t="s">
        <v>308</v>
      </c>
      <c r="AG159" s="46" t="s">
        <v>34</v>
      </c>
      <c r="AH159" s="46" t="s">
        <v>1246</v>
      </c>
      <c r="AJ159" s="43" t="str">
        <f>_xlfn.CONCAT("haas/entity/", Table2[[#This Row],[entity_namespace]], "/tasmota/",Table2[[#This Row],[unique_id]], "/config")</f>
        <v>haas/entity/light/tasmota/kitchen_downlights_plug/config</v>
      </c>
      <c r="AK159" s="43" t="str">
        <f>_xlfn.CONCAT("tasmota/device/",Table2[[#This Row],[unique_id]], "/stat/POWER")</f>
        <v>tasmota/device/kitchen_downlights_plug/stat/POWER</v>
      </c>
      <c r="AL159" s="43" t="str">
        <f>_xlfn.CONCAT("tasmota/device/",Table2[[#This Row],[unique_id]], "/cmnd/POWER")</f>
        <v>tasmota/device/kitchen_downlights_plug/cmnd/POWER</v>
      </c>
      <c r="AM159" s="43" t="str">
        <f>_xlfn.CONCAT("tasmota/device/",Table2[[#This Row],[unique_id]], "/tele/LWT")</f>
        <v>tasmota/device/kitchen_downlights_plug/tele/LWT</v>
      </c>
      <c r="AN159" s="43" t="s">
        <v>1268</v>
      </c>
      <c r="AO159" s="43" t="s">
        <v>1269</v>
      </c>
      <c r="AP159" s="43" t="s">
        <v>1257</v>
      </c>
      <c r="AQ159" s="43" t="s">
        <v>1258</v>
      </c>
      <c r="AR159" s="43" t="s">
        <v>1346</v>
      </c>
      <c r="AS159" s="43">
        <v>1</v>
      </c>
      <c r="AT159" s="48" t="str">
        <f>HYPERLINK(_xlfn.CONCAT("http://", Table2[[#This Row],[connection_ip]], "/?"))</f>
        <v>http://10.0.6.103/?</v>
      </c>
      <c r="AU159" s="43" t="s">
        <v>1412</v>
      </c>
      <c r="AV159" s="65" t="s">
        <v>1234</v>
      </c>
      <c r="AW159" s="43" t="s">
        <v>762</v>
      </c>
      <c r="AX159" s="43" t="s">
        <v>1061</v>
      </c>
      <c r="AY159" s="43" t="s">
        <v>365</v>
      </c>
      <c r="BA159" s="43" t="s">
        <v>215</v>
      </c>
      <c r="BC159" s="43" t="s">
        <v>520</v>
      </c>
      <c r="BD159" s="43" t="s">
        <v>1271</v>
      </c>
      <c r="BE159" s="43" t="s">
        <v>1272</v>
      </c>
      <c r="BF1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"10.0.6.103"]]</v>
      </c>
    </row>
    <row r="160" spans="1:58" s="29" customFormat="1" ht="16" customHeight="1">
      <c r="A160" s="29">
        <v>1648</v>
      </c>
      <c r="B160" s="29" t="s">
        <v>26</v>
      </c>
      <c r="C160" s="29" t="s">
        <v>429</v>
      </c>
      <c r="D160" s="29" t="s">
        <v>137</v>
      </c>
      <c r="E160" s="29" t="s">
        <v>321</v>
      </c>
      <c r="F160" s="30" t="str">
        <f>IF(ISBLANK(Table2[[#This Row],[unique_id]]), "", Table2[[#This Row],[unique_id]])</f>
        <v>laundry_main</v>
      </c>
      <c r="G160" s="29" t="s">
        <v>213</v>
      </c>
      <c r="H160" s="29" t="s">
        <v>139</v>
      </c>
      <c r="I160" s="29" t="s">
        <v>132</v>
      </c>
      <c r="J160" s="29" t="s">
        <v>1015</v>
      </c>
      <c r="K160" s="29" t="s">
        <v>1228</v>
      </c>
      <c r="M160" s="29" t="s">
        <v>136</v>
      </c>
      <c r="O160" s="31"/>
      <c r="V160" s="31"/>
      <c r="W160" s="31" t="s">
        <v>648</v>
      </c>
      <c r="X160" s="35">
        <v>108</v>
      </c>
      <c r="Y160" s="36" t="s">
        <v>1052</v>
      </c>
      <c r="Z160" s="36" t="s">
        <v>1489</v>
      </c>
      <c r="AA160" s="36"/>
      <c r="AE160" s="29" t="s">
        <v>308</v>
      </c>
      <c r="AG160" s="31"/>
      <c r="AH160" s="31"/>
      <c r="AJ160" s="29" t="str">
        <f>IF(ISBLANK(AI160),  "", _xlfn.CONCAT("haas/entity/sensor/", LOWER(C160), "/", E160, "/config"))</f>
        <v/>
      </c>
      <c r="AK160" s="29" t="str">
        <f>IF(ISBLANK(AI160),  "", _xlfn.CONCAT(LOWER(C160), "/", E160))</f>
        <v/>
      </c>
      <c r="AT16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U160" s="29" t="s">
        <v>1413</v>
      </c>
      <c r="AV160" s="63" t="s">
        <v>644</v>
      </c>
      <c r="AW160" s="29" t="s">
        <v>645</v>
      </c>
      <c r="AX160" s="29" t="s">
        <v>643</v>
      </c>
      <c r="AY160" s="29" t="s">
        <v>429</v>
      </c>
      <c r="BA160" s="29" t="s">
        <v>223</v>
      </c>
      <c r="BF1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58" s="29" customFormat="1" ht="16" customHeight="1">
      <c r="A161" s="29">
        <v>1649</v>
      </c>
      <c r="B161" s="29" t="s">
        <v>26</v>
      </c>
      <c r="C161" s="29" t="s">
        <v>429</v>
      </c>
      <c r="D161" s="29" t="s">
        <v>137</v>
      </c>
      <c r="E161" s="29" t="s">
        <v>1312</v>
      </c>
      <c r="F161" s="30" t="str">
        <f>IF(ISBLANK(Table2[[#This Row],[unique_id]]), "", Table2[[#This Row],[unique_id]])</f>
        <v>laundry_main_bulb_1</v>
      </c>
      <c r="H161" s="29" t="s">
        <v>139</v>
      </c>
      <c r="O161" s="31" t="s">
        <v>1096</v>
      </c>
      <c r="P161" s="29" t="s">
        <v>172</v>
      </c>
      <c r="Q161" s="29" t="s">
        <v>1054</v>
      </c>
      <c r="R161" s="29" t="str">
        <f>Table2[[#This Row],[entity_domain]]</f>
        <v>Lights</v>
      </c>
      <c r="S161" s="29" t="str">
        <f>_xlfn.CONCAT( Table2[[#This Row],[device_suggested_area]], " ",Table2[[#This Row],[powercalc_group_3]])</f>
        <v>Laundry Lights</v>
      </c>
      <c r="V161" s="31"/>
      <c r="W161" s="31" t="s">
        <v>647</v>
      </c>
      <c r="X161" s="35">
        <v>108</v>
      </c>
      <c r="Y161" s="36" t="s">
        <v>1050</v>
      </c>
      <c r="Z161" s="36" t="s">
        <v>1489</v>
      </c>
      <c r="AA161" s="36"/>
      <c r="AG161" s="31"/>
      <c r="AH161" s="31"/>
      <c r="AJ161" s="29" t="str">
        <f>IF(ISBLANK(AI161),  "", _xlfn.CONCAT("haas/entity/sensor/", LOWER(C161), "/", E161, "/config"))</f>
        <v/>
      </c>
      <c r="AK161" s="29" t="str">
        <f>IF(ISBLANK(AI161),  "", _xlfn.CONCAT(LOWER(C161), "/", E161))</f>
        <v/>
      </c>
      <c r="AT16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U161" s="29" t="s">
        <v>1414</v>
      </c>
      <c r="AV161" s="63" t="s">
        <v>644</v>
      </c>
      <c r="AW161" s="29" t="s">
        <v>646</v>
      </c>
      <c r="AX161" s="29" t="s">
        <v>643</v>
      </c>
      <c r="AY161" s="29" t="s">
        <v>429</v>
      </c>
      <c r="BA161" s="29" t="s">
        <v>223</v>
      </c>
      <c r="BD161" s="29" t="s">
        <v>682</v>
      </c>
      <c r="BF1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62" spans="1:58" s="29" customFormat="1" ht="16" customHeight="1">
      <c r="A162" s="29">
        <v>1650</v>
      </c>
      <c r="B162" s="29" t="s">
        <v>26</v>
      </c>
      <c r="C162" s="29" t="s">
        <v>429</v>
      </c>
      <c r="D162" s="29" t="s">
        <v>137</v>
      </c>
      <c r="E162" s="29" t="s">
        <v>322</v>
      </c>
      <c r="F162" s="30" t="str">
        <f>IF(ISBLANK(Table2[[#This Row],[unique_id]]), "", Table2[[#This Row],[unique_id]])</f>
        <v>pantry_main</v>
      </c>
      <c r="G162" s="29" t="s">
        <v>212</v>
      </c>
      <c r="H162" s="29" t="s">
        <v>139</v>
      </c>
      <c r="I162" s="29" t="s">
        <v>132</v>
      </c>
      <c r="J162" s="29" t="s">
        <v>1015</v>
      </c>
      <c r="K162" s="29" t="s">
        <v>1228</v>
      </c>
      <c r="M162" s="29" t="s">
        <v>136</v>
      </c>
      <c r="O162" s="31"/>
      <c r="V162" s="31"/>
      <c r="W162" s="31" t="s">
        <v>648</v>
      </c>
      <c r="X162" s="35">
        <v>109</v>
      </c>
      <c r="Y162" s="36" t="s">
        <v>1052</v>
      </c>
      <c r="Z162" s="36" t="s">
        <v>1489</v>
      </c>
      <c r="AA162" s="36"/>
      <c r="AE162" s="29" t="s">
        <v>308</v>
      </c>
      <c r="AG162" s="31"/>
      <c r="AH162" s="31"/>
      <c r="AJ162" s="29" t="str">
        <f>IF(ISBLANK(AI162),  "", _xlfn.CONCAT("haas/entity/sensor/", LOWER(C162), "/", E162, "/config"))</f>
        <v/>
      </c>
      <c r="AK162" s="29" t="str">
        <f>IF(ISBLANK(AI162),  "", _xlfn.CONCAT(LOWER(C162), "/", E162))</f>
        <v/>
      </c>
      <c r="AT16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U162" s="29" t="s">
        <v>1415</v>
      </c>
      <c r="AV162" s="63" t="s">
        <v>644</v>
      </c>
      <c r="AW162" s="29" t="s">
        <v>645</v>
      </c>
      <c r="AX162" s="29" t="s">
        <v>643</v>
      </c>
      <c r="AY162" s="29" t="s">
        <v>429</v>
      </c>
      <c r="BA162" s="29" t="s">
        <v>221</v>
      </c>
      <c r="BF1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3" spans="1:58" s="29" customFormat="1" ht="16" customHeight="1">
      <c r="A163" s="29">
        <v>1651</v>
      </c>
      <c r="B163" s="29" t="s">
        <v>26</v>
      </c>
      <c r="C163" s="29" t="s">
        <v>429</v>
      </c>
      <c r="D163" s="29" t="s">
        <v>137</v>
      </c>
      <c r="E163" s="29" t="s">
        <v>1313</v>
      </c>
      <c r="F163" s="30" t="str">
        <f>IF(ISBLANK(Table2[[#This Row],[unique_id]]), "", Table2[[#This Row],[unique_id]])</f>
        <v>pantry_main_bulb_1</v>
      </c>
      <c r="H163" s="29" t="s">
        <v>139</v>
      </c>
      <c r="O163" s="31" t="s">
        <v>1096</v>
      </c>
      <c r="P163" s="29" t="s">
        <v>172</v>
      </c>
      <c r="Q163" s="29" t="s">
        <v>1054</v>
      </c>
      <c r="R163" s="29" t="str">
        <f>Table2[[#This Row],[entity_domain]]</f>
        <v>Lights</v>
      </c>
      <c r="S163" s="29" t="str">
        <f>_xlfn.CONCAT( Table2[[#This Row],[device_suggested_area]], " ",Table2[[#This Row],[powercalc_group_3]])</f>
        <v>Pantry Lights</v>
      </c>
      <c r="V163" s="31"/>
      <c r="W163" s="31" t="s">
        <v>647</v>
      </c>
      <c r="X163" s="35">
        <v>109</v>
      </c>
      <c r="Y163" s="36" t="s">
        <v>1050</v>
      </c>
      <c r="Z163" s="36" t="s">
        <v>1489</v>
      </c>
      <c r="AA163" s="36"/>
      <c r="AG163" s="31"/>
      <c r="AH163" s="31"/>
      <c r="AJ163" s="29" t="str">
        <f>IF(ISBLANK(AI163),  "", _xlfn.CONCAT("haas/entity/sensor/", LOWER(C163), "/", E163, "/config"))</f>
        <v/>
      </c>
      <c r="AK163" s="29" t="str">
        <f>IF(ISBLANK(AI163),  "", _xlfn.CONCAT(LOWER(C163), "/", E163))</f>
        <v/>
      </c>
      <c r="AT16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U163" s="29" t="s">
        <v>1416</v>
      </c>
      <c r="AV163" s="63" t="s">
        <v>644</v>
      </c>
      <c r="AW163" s="29" t="s">
        <v>646</v>
      </c>
      <c r="AX163" s="29" t="s">
        <v>643</v>
      </c>
      <c r="AY163" s="29" t="s">
        <v>429</v>
      </c>
      <c r="BA163" s="29" t="s">
        <v>221</v>
      </c>
      <c r="BD163" s="29" t="s">
        <v>683</v>
      </c>
      <c r="BF1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64" spans="1:58" s="29" customFormat="1" ht="16" customHeight="1">
      <c r="A164" s="29">
        <v>1652</v>
      </c>
      <c r="B164" s="29" t="s">
        <v>26</v>
      </c>
      <c r="C164" s="29" t="s">
        <v>429</v>
      </c>
      <c r="D164" s="29" t="s">
        <v>137</v>
      </c>
      <c r="E164" s="29" t="s">
        <v>323</v>
      </c>
      <c r="F164" s="30" t="str">
        <f>IF(ISBLANK(Table2[[#This Row],[unique_id]]), "", Table2[[#This Row],[unique_id]])</f>
        <v>office_main</v>
      </c>
      <c r="G164" s="29" t="s">
        <v>208</v>
      </c>
      <c r="H164" s="29" t="s">
        <v>139</v>
      </c>
      <c r="I164" s="29" t="s">
        <v>132</v>
      </c>
      <c r="J164" s="29" t="s">
        <v>1015</v>
      </c>
      <c r="M164" s="29" t="s">
        <v>136</v>
      </c>
      <c r="O164" s="31"/>
      <c r="V164" s="31"/>
      <c r="W164" s="31" t="s">
        <v>648</v>
      </c>
      <c r="X164" s="35">
        <v>110</v>
      </c>
      <c r="Y164" s="36" t="s">
        <v>1052</v>
      </c>
      <c r="Z164" s="36" t="s">
        <v>1493</v>
      </c>
      <c r="AA164" s="36"/>
      <c r="AE164" s="29" t="s">
        <v>308</v>
      </c>
      <c r="AG164" s="31"/>
      <c r="AH164" s="31"/>
      <c r="AJ164" s="29" t="str">
        <f>IF(ISBLANK(AI164),  "", _xlfn.CONCAT("haas/entity/sensor/", LOWER(C164), "/", E164, "/config"))</f>
        <v/>
      </c>
      <c r="AK164" s="29" t="str">
        <f>IF(ISBLANK(AI164),  "", _xlfn.CONCAT(LOWER(C164), "/", E164))</f>
        <v/>
      </c>
      <c r="AT16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U164" s="29" t="s">
        <v>1417</v>
      </c>
      <c r="AV164" s="63" t="s">
        <v>738</v>
      </c>
      <c r="AW164" s="29" t="s">
        <v>645</v>
      </c>
      <c r="AX164" s="29" t="s">
        <v>741</v>
      </c>
      <c r="AY164" s="29" t="s">
        <v>429</v>
      </c>
      <c r="BA164" s="29" t="s">
        <v>222</v>
      </c>
      <c r="BF1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5" spans="1:58" s="29" customFormat="1" ht="16" customHeight="1">
      <c r="A165" s="29">
        <v>1653</v>
      </c>
      <c r="B165" s="29" t="s">
        <v>26</v>
      </c>
      <c r="C165" s="29" t="s">
        <v>429</v>
      </c>
      <c r="D165" s="29" t="s">
        <v>137</v>
      </c>
      <c r="E165" s="29" t="s">
        <v>1314</v>
      </c>
      <c r="F165" s="30" t="str">
        <f>IF(ISBLANK(Table2[[#This Row],[unique_id]]), "", Table2[[#This Row],[unique_id]])</f>
        <v>office_main_bulb_1</v>
      </c>
      <c r="H165" s="29" t="s">
        <v>139</v>
      </c>
      <c r="O165" s="31" t="s">
        <v>1096</v>
      </c>
      <c r="P165" s="29" t="s">
        <v>172</v>
      </c>
      <c r="Q165" s="29" t="s">
        <v>1054</v>
      </c>
      <c r="R165" s="29" t="str">
        <f>Table2[[#This Row],[entity_domain]]</f>
        <v>Lights</v>
      </c>
      <c r="S165" s="29" t="str">
        <f>_xlfn.CONCAT( Table2[[#This Row],[device_suggested_area]], " ",Table2[[#This Row],[powercalc_group_3]])</f>
        <v>Office Lights</v>
      </c>
      <c r="V165" s="31"/>
      <c r="W165" s="31" t="s">
        <v>647</v>
      </c>
      <c r="X165" s="35">
        <v>110</v>
      </c>
      <c r="Y165" s="36" t="s">
        <v>1050</v>
      </c>
      <c r="Z165" s="36" t="s">
        <v>1493</v>
      </c>
      <c r="AA165" s="36"/>
      <c r="AG165" s="31"/>
      <c r="AH165" s="31"/>
      <c r="AJ165" s="29" t="str">
        <f>IF(ISBLANK(AI165),  "", _xlfn.CONCAT("haas/entity/sensor/", LOWER(C165), "/", E165, "/config"))</f>
        <v/>
      </c>
      <c r="AK165" s="29" t="str">
        <f>IF(ISBLANK(AI165),  "", _xlfn.CONCAT(LOWER(C165), "/", E165))</f>
        <v/>
      </c>
      <c r="AT16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U165" s="29" t="s">
        <v>1418</v>
      </c>
      <c r="AV165" s="63" t="s">
        <v>738</v>
      </c>
      <c r="AW165" s="29" t="s">
        <v>646</v>
      </c>
      <c r="AX165" s="29" t="s">
        <v>741</v>
      </c>
      <c r="AY165" s="29" t="s">
        <v>429</v>
      </c>
      <c r="BA165" s="29" t="s">
        <v>222</v>
      </c>
      <c r="BD165" s="29" t="s">
        <v>684</v>
      </c>
      <c r="BF1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66" spans="1:58" s="29" customFormat="1" ht="16" customHeight="1">
      <c r="A166" s="29">
        <v>1654</v>
      </c>
      <c r="B166" s="29" t="s">
        <v>26</v>
      </c>
      <c r="C166" s="29" t="s">
        <v>429</v>
      </c>
      <c r="D166" s="29" t="s">
        <v>137</v>
      </c>
      <c r="E166" s="29" t="s">
        <v>324</v>
      </c>
      <c r="F166" s="30" t="str">
        <f>IF(ISBLANK(Table2[[#This Row],[unique_id]]), "", Table2[[#This Row],[unique_id]])</f>
        <v>bathroom_main</v>
      </c>
      <c r="G166" s="29" t="s">
        <v>207</v>
      </c>
      <c r="H166" s="29" t="s">
        <v>139</v>
      </c>
      <c r="I166" s="29" t="s">
        <v>132</v>
      </c>
      <c r="J166" s="29" t="s">
        <v>1015</v>
      </c>
      <c r="K166" s="29" t="s">
        <v>1231</v>
      </c>
      <c r="M166" s="29" t="s">
        <v>136</v>
      </c>
      <c r="O166" s="31"/>
      <c r="V166" s="31"/>
      <c r="W166" s="31" t="s">
        <v>648</v>
      </c>
      <c r="X166" s="35">
        <v>111</v>
      </c>
      <c r="Y166" s="36" t="s">
        <v>1052</v>
      </c>
      <c r="Z166" s="36" t="s">
        <v>1491</v>
      </c>
      <c r="AA166" s="36"/>
      <c r="AE166" s="29" t="s">
        <v>308</v>
      </c>
      <c r="AG166" s="31"/>
      <c r="AH166" s="31"/>
      <c r="AJ166" s="29" t="str">
        <f>IF(ISBLANK(AI166),  "", _xlfn.CONCAT("haas/entity/sensor/", LOWER(C166), "/", E166, "/config"))</f>
        <v/>
      </c>
      <c r="AK166" s="29" t="str">
        <f>IF(ISBLANK(AI166),  "", _xlfn.CONCAT(LOWER(C166), "/", E166))</f>
        <v/>
      </c>
      <c r="AT166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U166" s="29" t="s">
        <v>1419</v>
      </c>
      <c r="AV166" s="63" t="s">
        <v>644</v>
      </c>
      <c r="AW166" s="29" t="s">
        <v>645</v>
      </c>
      <c r="AX166" s="29" t="s">
        <v>643</v>
      </c>
      <c r="AY166" s="29" t="s">
        <v>429</v>
      </c>
      <c r="BA166" s="29" t="s">
        <v>390</v>
      </c>
      <c r="BF1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7" spans="1:58" s="29" customFormat="1" ht="16" customHeight="1">
      <c r="A167" s="29">
        <v>1655</v>
      </c>
      <c r="B167" s="29" t="s">
        <v>26</v>
      </c>
      <c r="C167" s="29" t="s">
        <v>429</v>
      </c>
      <c r="D167" s="29" t="s">
        <v>137</v>
      </c>
      <c r="E167" s="29" t="s">
        <v>1315</v>
      </c>
      <c r="F167" s="30" t="str">
        <f>IF(ISBLANK(Table2[[#This Row],[unique_id]]), "", Table2[[#This Row],[unique_id]])</f>
        <v>bathroom_main_bulb_1</v>
      </c>
      <c r="H167" s="29" t="s">
        <v>139</v>
      </c>
      <c r="O167" s="31" t="s">
        <v>1096</v>
      </c>
      <c r="P167" s="29" t="s">
        <v>172</v>
      </c>
      <c r="Q167" s="29" t="s">
        <v>1054</v>
      </c>
      <c r="R167" s="29" t="str">
        <f>Table2[[#This Row],[entity_domain]]</f>
        <v>Lights</v>
      </c>
      <c r="S167" s="29" t="str">
        <f>_xlfn.CONCAT( Table2[[#This Row],[device_suggested_area]], " ",Table2[[#This Row],[powercalc_group_3]])</f>
        <v>Bathroom Lights</v>
      </c>
      <c r="V167" s="31"/>
      <c r="W167" s="31" t="s">
        <v>647</v>
      </c>
      <c r="X167" s="35">
        <v>111</v>
      </c>
      <c r="Y167" s="36" t="s">
        <v>1050</v>
      </c>
      <c r="Z167" s="36" t="s">
        <v>1491</v>
      </c>
      <c r="AA167" s="36"/>
      <c r="AG167" s="31"/>
      <c r="AH167" s="31"/>
      <c r="AJ167" s="29" t="str">
        <f>IF(ISBLANK(AI167),  "", _xlfn.CONCAT("haas/entity/sensor/", LOWER(C167), "/", E167, "/config"))</f>
        <v/>
      </c>
      <c r="AK167" s="29" t="str">
        <f>IF(ISBLANK(AI167),  "", _xlfn.CONCAT(LOWER(C167), "/", E167))</f>
        <v/>
      </c>
      <c r="AT167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U167" s="29" t="s">
        <v>1420</v>
      </c>
      <c r="AV167" s="63" t="s">
        <v>644</v>
      </c>
      <c r="AW167" s="29" t="s">
        <v>646</v>
      </c>
      <c r="AX167" s="29" t="s">
        <v>643</v>
      </c>
      <c r="AY167" s="29" t="s">
        <v>429</v>
      </c>
      <c r="BA167" s="29" t="s">
        <v>390</v>
      </c>
      <c r="BD167" s="29" t="s">
        <v>685</v>
      </c>
      <c r="BF1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68" spans="1:58" s="29" customFormat="1" ht="16" customHeight="1">
      <c r="A168" s="29">
        <v>1656</v>
      </c>
      <c r="B168" s="29" t="s">
        <v>26</v>
      </c>
      <c r="C168" s="29" t="s">
        <v>593</v>
      </c>
      <c r="D168" s="29" t="s">
        <v>137</v>
      </c>
      <c r="E168" s="29" t="s">
        <v>1201</v>
      </c>
      <c r="F168" s="30" t="str">
        <f>IF(ISBLANK(Table2[[#This Row],[unique_id]]), "", Table2[[#This Row],[unique_id]])</f>
        <v>bathroom_sconces</v>
      </c>
      <c r="G168" s="29" t="s">
        <v>1204</v>
      </c>
      <c r="H168" s="29" t="s">
        <v>139</v>
      </c>
      <c r="I168" s="29" t="s">
        <v>132</v>
      </c>
      <c r="J168" s="29" t="s">
        <v>1184</v>
      </c>
      <c r="K168" s="29" t="s">
        <v>1230</v>
      </c>
      <c r="M168" s="29" t="s">
        <v>136</v>
      </c>
      <c r="O168" s="31"/>
      <c r="V168" s="31"/>
      <c r="W168" s="31" t="s">
        <v>648</v>
      </c>
      <c r="X168" s="35">
        <v>121</v>
      </c>
      <c r="Y168" s="36" t="s">
        <v>1052</v>
      </c>
      <c r="Z168" s="31" t="s">
        <v>1492</v>
      </c>
      <c r="AA168" s="31"/>
      <c r="AE168" s="29" t="s">
        <v>308</v>
      </c>
      <c r="AG168" s="31"/>
      <c r="AH168" s="31"/>
      <c r="AJ168" s="29" t="str">
        <f>IF(ISBLANK(AI168),  "", _xlfn.CONCAT("haas/entity/sensor/", LOWER(C168), "/", E168, "/config"))</f>
        <v/>
      </c>
      <c r="AK168" s="29" t="str">
        <f>IF(ISBLANK(AI168),  "", _xlfn.CONCAT(LOWER(C168), "/", E168))</f>
        <v/>
      </c>
      <c r="AT168" s="33"/>
      <c r="AU168" s="29" t="s">
        <v>1421</v>
      </c>
      <c r="AV168" s="63" t="s">
        <v>1185</v>
      </c>
      <c r="AW168" s="29" t="s">
        <v>1186</v>
      </c>
      <c r="AX168" s="29" t="s">
        <v>1191</v>
      </c>
      <c r="AY168" s="29" t="s">
        <v>593</v>
      </c>
      <c r="BA168" s="29" t="s">
        <v>390</v>
      </c>
      <c r="BF1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9" spans="1:58" s="29" customFormat="1" ht="16" customHeight="1">
      <c r="A169" s="29">
        <v>1657</v>
      </c>
      <c r="B169" s="29" t="s">
        <v>26</v>
      </c>
      <c r="C169" s="29" t="s">
        <v>593</v>
      </c>
      <c r="D169" s="29" t="s">
        <v>137</v>
      </c>
      <c r="E169" s="29" t="s">
        <v>1202</v>
      </c>
      <c r="F169" s="30" t="str">
        <f>IF(ISBLANK(Table2[[#This Row],[unique_id]]), "", Table2[[#This Row],[unique_id]])</f>
        <v>bathroom_sconces_bulb_1</v>
      </c>
      <c r="H169" s="29" t="s">
        <v>139</v>
      </c>
      <c r="O169" s="31" t="s">
        <v>1096</v>
      </c>
      <c r="P169" s="29" t="s">
        <v>172</v>
      </c>
      <c r="Q169" s="29" t="s">
        <v>1054</v>
      </c>
      <c r="R169" s="29" t="str">
        <f>Table2[[#This Row],[entity_domain]]</f>
        <v>Lights</v>
      </c>
      <c r="S169" s="29" t="str">
        <f>_xlfn.CONCAT( Table2[[#This Row],[device_suggested_area]], " ",Table2[[#This Row],[powercalc_group_3]])</f>
        <v>Bathroom Lights</v>
      </c>
      <c r="V169" s="31"/>
      <c r="W169" s="31" t="s">
        <v>647</v>
      </c>
      <c r="X169" s="35">
        <v>121</v>
      </c>
      <c r="Y169" s="36" t="s">
        <v>1050</v>
      </c>
      <c r="Z169" s="31" t="s">
        <v>1492</v>
      </c>
      <c r="AA169" s="31"/>
      <c r="AG169" s="31"/>
      <c r="AH169" s="31"/>
      <c r="AJ169" s="29" t="str">
        <f>IF(ISBLANK(AI169),  "", _xlfn.CONCAT("haas/entity/sensor/", LOWER(C169), "/", E169, "/config"))</f>
        <v/>
      </c>
      <c r="AK169" s="29" t="str">
        <f>IF(ISBLANK(AI169),  "", _xlfn.CONCAT(LOWER(C169), "/", E169))</f>
        <v/>
      </c>
      <c r="AT169" s="33"/>
      <c r="AU169" s="29" t="s">
        <v>1422</v>
      </c>
      <c r="AV169" s="63" t="s">
        <v>1185</v>
      </c>
      <c r="AW169" s="29" t="s">
        <v>1187</v>
      </c>
      <c r="AX169" s="29" t="s">
        <v>1191</v>
      </c>
      <c r="AY169" s="29" t="s">
        <v>593</v>
      </c>
      <c r="BA169" s="29" t="s">
        <v>390</v>
      </c>
      <c r="BD169" s="29" t="s">
        <v>1205</v>
      </c>
      <c r="BF1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70" spans="1:58" s="29" customFormat="1" ht="16" customHeight="1">
      <c r="A170" s="29">
        <v>1658</v>
      </c>
      <c r="B170" s="29" t="s">
        <v>26</v>
      </c>
      <c r="C170" s="29" t="s">
        <v>593</v>
      </c>
      <c r="D170" s="29" t="s">
        <v>137</v>
      </c>
      <c r="E170" s="29" t="s">
        <v>1203</v>
      </c>
      <c r="F170" s="30" t="str">
        <f>IF(ISBLANK(Table2[[#This Row],[unique_id]]), "", Table2[[#This Row],[unique_id]])</f>
        <v>bathroom_sconces_bulb_2</v>
      </c>
      <c r="H170" s="29" t="s">
        <v>139</v>
      </c>
      <c r="O170" s="31" t="s">
        <v>1096</v>
      </c>
      <c r="P170" s="29" t="s">
        <v>172</v>
      </c>
      <c r="Q170" s="29" t="s">
        <v>1054</v>
      </c>
      <c r="R170" s="29" t="str">
        <f>Table2[[#This Row],[entity_domain]]</f>
        <v>Lights</v>
      </c>
      <c r="S170" s="29" t="str">
        <f>_xlfn.CONCAT( Table2[[#This Row],[device_suggested_area]], " ",Table2[[#This Row],[powercalc_group_3]])</f>
        <v>Bathroom Lights</v>
      </c>
      <c r="V170" s="31"/>
      <c r="W170" s="31" t="s">
        <v>647</v>
      </c>
      <c r="X170" s="35">
        <v>121</v>
      </c>
      <c r="Y170" s="36" t="s">
        <v>1050</v>
      </c>
      <c r="Z170" s="31" t="s">
        <v>1492</v>
      </c>
      <c r="AA170" s="31"/>
      <c r="AG170" s="31"/>
      <c r="AH170" s="31"/>
      <c r="AJ170" s="29" t="str">
        <f>IF(ISBLANK(AI170),  "", _xlfn.CONCAT("haas/entity/sensor/", LOWER(C170), "/", E170, "/config"))</f>
        <v/>
      </c>
      <c r="AK170" s="29" t="str">
        <f>IF(ISBLANK(AI170),  "", _xlfn.CONCAT(LOWER(C170), "/", E170))</f>
        <v/>
      </c>
      <c r="AT170" s="33"/>
      <c r="AU170" s="29" t="s">
        <v>1423</v>
      </c>
      <c r="AV170" s="63" t="s">
        <v>1185</v>
      </c>
      <c r="AW170" s="29" t="s">
        <v>1188</v>
      </c>
      <c r="AX170" s="29" t="s">
        <v>1191</v>
      </c>
      <c r="AY170" s="29" t="s">
        <v>593</v>
      </c>
      <c r="BA170" s="29" t="s">
        <v>390</v>
      </c>
      <c r="BD170" s="29" t="s">
        <v>1206</v>
      </c>
      <c r="BF1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71" spans="1:58" s="29" customFormat="1" ht="16" customHeight="1">
      <c r="A171" s="29">
        <v>1659</v>
      </c>
      <c r="B171" s="29" t="s">
        <v>26</v>
      </c>
      <c r="C171" s="29" t="s">
        <v>429</v>
      </c>
      <c r="D171" s="29" t="s">
        <v>137</v>
      </c>
      <c r="E171" s="29" t="s">
        <v>325</v>
      </c>
      <c r="F171" s="30" t="str">
        <f>IF(ISBLANK(Table2[[#This Row],[unique_id]]), "", Table2[[#This Row],[unique_id]])</f>
        <v>ensuite_main</v>
      </c>
      <c r="G171" s="29" t="s">
        <v>206</v>
      </c>
      <c r="H171" s="29" t="s">
        <v>139</v>
      </c>
      <c r="I171" s="29" t="s">
        <v>132</v>
      </c>
      <c r="J171" s="29" t="s">
        <v>1015</v>
      </c>
      <c r="K171" s="29" t="s">
        <v>1231</v>
      </c>
      <c r="M171" s="29" t="s">
        <v>136</v>
      </c>
      <c r="O171" s="31"/>
      <c r="V171" s="31"/>
      <c r="W171" s="31" t="s">
        <v>648</v>
      </c>
      <c r="X171" s="35">
        <v>112</v>
      </c>
      <c r="Y171" s="36" t="s">
        <v>1052</v>
      </c>
      <c r="Z171" s="36" t="s">
        <v>1491</v>
      </c>
      <c r="AA171" s="36"/>
      <c r="AE171" s="29" t="s">
        <v>308</v>
      </c>
      <c r="AG171" s="31"/>
      <c r="AH171" s="31"/>
      <c r="AJ171" s="29" t="str">
        <f>IF(ISBLANK(AI171),  "", _xlfn.CONCAT("haas/entity/sensor/", LOWER(C171), "/", E171, "/config"))</f>
        <v/>
      </c>
      <c r="AK171" s="29" t="str">
        <f>IF(ISBLANK(AI171),  "", _xlfn.CONCAT(LOWER(C171), "/", E171))</f>
        <v/>
      </c>
      <c r="AT17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U171" s="29" t="s">
        <v>1424</v>
      </c>
      <c r="AV171" s="63" t="s">
        <v>738</v>
      </c>
      <c r="AW171" s="29" t="s">
        <v>645</v>
      </c>
      <c r="AX171" s="29" t="s">
        <v>741</v>
      </c>
      <c r="AY171" s="29" t="s">
        <v>429</v>
      </c>
      <c r="BA171" s="29" t="s">
        <v>463</v>
      </c>
      <c r="BF1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58" s="29" customFormat="1" ht="16" customHeight="1">
      <c r="A172" s="29">
        <v>1660</v>
      </c>
      <c r="B172" s="29" t="s">
        <v>26</v>
      </c>
      <c r="C172" s="29" t="s">
        <v>429</v>
      </c>
      <c r="D172" s="29" t="s">
        <v>137</v>
      </c>
      <c r="E172" s="29" t="s">
        <v>1316</v>
      </c>
      <c r="F172" s="30" t="str">
        <f>IF(ISBLANK(Table2[[#This Row],[unique_id]]), "", Table2[[#This Row],[unique_id]])</f>
        <v>ensuite_main_bulb_1</v>
      </c>
      <c r="H172" s="29" t="s">
        <v>139</v>
      </c>
      <c r="O172" s="31" t="s">
        <v>1096</v>
      </c>
      <c r="P172" s="29" t="s">
        <v>172</v>
      </c>
      <c r="Q172" s="29" t="s">
        <v>1054</v>
      </c>
      <c r="R172" s="29" t="str">
        <f>Table2[[#This Row],[entity_domain]]</f>
        <v>Lights</v>
      </c>
      <c r="S172" s="29" t="str">
        <f>_xlfn.CONCAT( Table2[[#This Row],[device_suggested_area]], " ",Table2[[#This Row],[powercalc_group_3]])</f>
        <v>Ensuite Lights</v>
      </c>
      <c r="V172" s="31"/>
      <c r="W172" s="31" t="s">
        <v>647</v>
      </c>
      <c r="X172" s="35">
        <v>112</v>
      </c>
      <c r="Y172" s="36" t="s">
        <v>1050</v>
      </c>
      <c r="Z172" s="36" t="s">
        <v>1491</v>
      </c>
      <c r="AA172" s="36"/>
      <c r="AG172" s="31"/>
      <c r="AH172" s="31"/>
      <c r="AJ172" s="29" t="str">
        <f>IF(ISBLANK(AI172),  "", _xlfn.CONCAT("haas/entity/sensor/", LOWER(C172), "/", E172, "/config"))</f>
        <v/>
      </c>
      <c r="AK172" s="29" t="str">
        <f>IF(ISBLANK(AI172),  "", _xlfn.CONCAT(LOWER(C172), "/", E172))</f>
        <v/>
      </c>
      <c r="AT17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U172" s="29" t="s">
        <v>1425</v>
      </c>
      <c r="AV172" s="63" t="s">
        <v>738</v>
      </c>
      <c r="AW172" s="29" t="s">
        <v>646</v>
      </c>
      <c r="AX172" s="29" t="s">
        <v>741</v>
      </c>
      <c r="AY172" s="29" t="s">
        <v>429</v>
      </c>
      <c r="BA172" s="29" t="s">
        <v>463</v>
      </c>
      <c r="BD172" s="29" t="s">
        <v>686</v>
      </c>
      <c r="BF1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73" spans="1:58" s="29" customFormat="1" ht="16" customHeight="1">
      <c r="A173" s="29">
        <v>1661</v>
      </c>
      <c r="B173" s="29" t="s">
        <v>26</v>
      </c>
      <c r="C173" s="29" t="s">
        <v>593</v>
      </c>
      <c r="D173" s="29" t="s">
        <v>137</v>
      </c>
      <c r="E173" s="29" t="s">
        <v>1179</v>
      </c>
      <c r="F173" s="30" t="str">
        <f>IF(ISBLANK(Table2[[#This Row],[unique_id]]), "", Table2[[#This Row],[unique_id]])</f>
        <v>ensuite_sconces</v>
      </c>
      <c r="G173" s="29" t="s">
        <v>1183</v>
      </c>
      <c r="H173" s="29" t="s">
        <v>139</v>
      </c>
      <c r="I173" s="29" t="s">
        <v>132</v>
      </c>
      <c r="J173" s="29" t="s">
        <v>1184</v>
      </c>
      <c r="K173" s="29" t="s">
        <v>1230</v>
      </c>
      <c r="M173" s="29" t="s">
        <v>136</v>
      </c>
      <c r="O173" s="31"/>
      <c r="V173" s="31"/>
      <c r="W173" s="31" t="s">
        <v>648</v>
      </c>
      <c r="X173" s="35">
        <v>118</v>
      </c>
      <c r="Y173" s="36" t="s">
        <v>1052</v>
      </c>
      <c r="Z173" s="31" t="s">
        <v>1492</v>
      </c>
      <c r="AA173" s="31"/>
      <c r="AE173" s="29" t="s">
        <v>308</v>
      </c>
      <c r="AG173" s="31"/>
      <c r="AH173" s="31"/>
      <c r="AJ173" s="29" t="str">
        <f>IF(ISBLANK(AI173),  "", _xlfn.CONCAT("haas/entity/sensor/", LOWER(C173), "/", E173, "/config"))</f>
        <v/>
      </c>
      <c r="AK173" s="29" t="str">
        <f>IF(ISBLANK(AI173),  "", _xlfn.CONCAT(LOWER(C173), "/", E173))</f>
        <v/>
      </c>
      <c r="AT173" s="33"/>
      <c r="AU173" s="29" t="s">
        <v>1426</v>
      </c>
      <c r="AV173" s="63" t="s">
        <v>1185</v>
      </c>
      <c r="AW173" s="29" t="s">
        <v>1186</v>
      </c>
      <c r="AX173" s="29" t="s">
        <v>1191</v>
      </c>
      <c r="AY173" s="29" t="s">
        <v>593</v>
      </c>
      <c r="BA173" s="29" t="s">
        <v>463</v>
      </c>
      <c r="BF1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4" spans="1:58" s="29" customFormat="1" ht="16" customHeight="1">
      <c r="A174" s="29">
        <v>1662</v>
      </c>
      <c r="B174" s="29" t="s">
        <v>26</v>
      </c>
      <c r="C174" s="29" t="s">
        <v>593</v>
      </c>
      <c r="D174" s="29" t="s">
        <v>137</v>
      </c>
      <c r="E174" s="29" t="s">
        <v>1180</v>
      </c>
      <c r="F174" s="30" t="str">
        <f>IF(ISBLANK(Table2[[#This Row],[unique_id]]), "", Table2[[#This Row],[unique_id]])</f>
        <v>ensuite_sconces_bulb_1</v>
      </c>
      <c r="H174" s="29" t="s">
        <v>139</v>
      </c>
      <c r="O174" s="31" t="s">
        <v>1096</v>
      </c>
      <c r="P174" s="29" t="s">
        <v>172</v>
      </c>
      <c r="Q174" s="29" t="s">
        <v>1054</v>
      </c>
      <c r="R174" s="29" t="str">
        <f>Table2[[#This Row],[entity_domain]]</f>
        <v>Lights</v>
      </c>
      <c r="S174" s="29" t="str">
        <f>_xlfn.CONCAT( Table2[[#This Row],[device_suggested_area]], " ",Table2[[#This Row],[powercalc_group_3]])</f>
        <v>Ensuite Lights</v>
      </c>
      <c r="V174" s="31"/>
      <c r="W174" s="31" t="s">
        <v>647</v>
      </c>
      <c r="X174" s="35">
        <v>118</v>
      </c>
      <c r="Y174" s="36" t="s">
        <v>1050</v>
      </c>
      <c r="Z174" s="31" t="s">
        <v>1492</v>
      </c>
      <c r="AA174" s="31"/>
      <c r="AG174" s="31"/>
      <c r="AH174" s="31"/>
      <c r="AJ174" s="29" t="str">
        <f>IF(ISBLANK(AI174),  "", _xlfn.CONCAT("haas/entity/sensor/", LOWER(C174), "/", E174, "/config"))</f>
        <v/>
      </c>
      <c r="AK174" s="29" t="str">
        <f>IF(ISBLANK(AI174),  "", _xlfn.CONCAT(LOWER(C174), "/", E174))</f>
        <v/>
      </c>
      <c r="AT174" s="33"/>
      <c r="AU174" s="29" t="s">
        <v>1427</v>
      </c>
      <c r="AV174" s="63" t="s">
        <v>1185</v>
      </c>
      <c r="AW174" s="29" t="s">
        <v>1187</v>
      </c>
      <c r="AX174" s="29" t="s">
        <v>1191</v>
      </c>
      <c r="AY174" s="29" t="s">
        <v>593</v>
      </c>
      <c r="BA174" s="29" t="s">
        <v>463</v>
      </c>
      <c r="BD174" s="29" t="s">
        <v>1190</v>
      </c>
      <c r="BF1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75" spans="1:58" s="29" customFormat="1" ht="16" customHeight="1">
      <c r="A175" s="29">
        <v>1663</v>
      </c>
      <c r="B175" s="29" t="s">
        <v>26</v>
      </c>
      <c r="C175" s="29" t="s">
        <v>593</v>
      </c>
      <c r="D175" s="29" t="s">
        <v>137</v>
      </c>
      <c r="E175" s="29" t="s">
        <v>1181</v>
      </c>
      <c r="F175" s="30" t="str">
        <f>IF(ISBLANK(Table2[[#This Row],[unique_id]]), "", Table2[[#This Row],[unique_id]])</f>
        <v>ensuite_sconces_bulb_2</v>
      </c>
      <c r="H175" s="29" t="s">
        <v>139</v>
      </c>
      <c r="O175" s="31" t="s">
        <v>1096</v>
      </c>
      <c r="P175" s="29" t="s">
        <v>172</v>
      </c>
      <c r="Q175" s="29" t="s">
        <v>1054</v>
      </c>
      <c r="R175" s="29" t="str">
        <f>Table2[[#This Row],[entity_domain]]</f>
        <v>Lights</v>
      </c>
      <c r="S175" s="29" t="str">
        <f>_xlfn.CONCAT( Table2[[#This Row],[device_suggested_area]], " ",Table2[[#This Row],[powercalc_group_3]])</f>
        <v>Ensuite Lights</v>
      </c>
      <c r="V175" s="31"/>
      <c r="W175" s="31" t="s">
        <v>647</v>
      </c>
      <c r="X175" s="35">
        <v>118</v>
      </c>
      <c r="Y175" s="36" t="s">
        <v>1050</v>
      </c>
      <c r="Z175" s="31" t="s">
        <v>1492</v>
      </c>
      <c r="AA175" s="31"/>
      <c r="AG175" s="31"/>
      <c r="AH175" s="31"/>
      <c r="AJ175" s="29" t="str">
        <f>IF(ISBLANK(AI175),  "", _xlfn.CONCAT("haas/entity/sensor/", LOWER(C175), "/", E175, "/config"))</f>
        <v/>
      </c>
      <c r="AK175" s="29" t="str">
        <f>IF(ISBLANK(AI175),  "", _xlfn.CONCAT(LOWER(C175), "/", E175))</f>
        <v/>
      </c>
      <c r="AT175" s="33"/>
      <c r="AU175" s="29" t="s">
        <v>1428</v>
      </c>
      <c r="AV175" s="63" t="s">
        <v>1185</v>
      </c>
      <c r="AW175" s="29" t="s">
        <v>1188</v>
      </c>
      <c r="AX175" s="29" t="s">
        <v>1191</v>
      </c>
      <c r="AY175" s="29" t="s">
        <v>593</v>
      </c>
      <c r="BA175" s="29" t="s">
        <v>463</v>
      </c>
      <c r="BD175" s="29" t="s">
        <v>1192</v>
      </c>
      <c r="BF1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76" spans="1:58" s="29" customFormat="1" ht="16" customHeight="1">
      <c r="A176" s="29">
        <v>1664</v>
      </c>
      <c r="B176" s="29" t="s">
        <v>26</v>
      </c>
      <c r="C176" s="29" t="s">
        <v>593</v>
      </c>
      <c r="D176" s="29" t="s">
        <v>137</v>
      </c>
      <c r="E176" s="29" t="s">
        <v>1182</v>
      </c>
      <c r="F176" s="30" t="str">
        <f>IF(ISBLANK(Table2[[#This Row],[unique_id]]), "", Table2[[#This Row],[unique_id]])</f>
        <v>ensuite_sconces_bulb_3</v>
      </c>
      <c r="H176" s="29" t="s">
        <v>139</v>
      </c>
      <c r="O176" s="31" t="s">
        <v>1096</v>
      </c>
      <c r="P176" s="29" t="s">
        <v>172</v>
      </c>
      <c r="Q176" s="29" t="s">
        <v>1054</v>
      </c>
      <c r="R176" s="29" t="str">
        <f>Table2[[#This Row],[entity_domain]]</f>
        <v>Lights</v>
      </c>
      <c r="S176" s="29" t="str">
        <f>_xlfn.CONCAT( Table2[[#This Row],[device_suggested_area]], " ",Table2[[#This Row],[powercalc_group_3]])</f>
        <v>Ensuite Lights</v>
      </c>
      <c r="V176" s="31"/>
      <c r="W176" s="31" t="s">
        <v>647</v>
      </c>
      <c r="X176" s="35">
        <v>118</v>
      </c>
      <c r="Y176" s="36" t="s">
        <v>1050</v>
      </c>
      <c r="Z176" s="31" t="s">
        <v>1492</v>
      </c>
      <c r="AA176" s="31"/>
      <c r="AG176" s="31"/>
      <c r="AH176" s="31"/>
      <c r="AJ176" s="29" t="str">
        <f>IF(ISBLANK(AI176),  "", _xlfn.CONCAT("haas/entity/sensor/", LOWER(C176), "/", E176, "/config"))</f>
        <v/>
      </c>
      <c r="AK176" s="29" t="str">
        <f>IF(ISBLANK(AI176),  "", _xlfn.CONCAT(LOWER(C176), "/", E176))</f>
        <v/>
      </c>
      <c r="AT176" s="33"/>
      <c r="AU176" s="29" t="s">
        <v>1429</v>
      </c>
      <c r="AV176" s="63" t="s">
        <v>1185</v>
      </c>
      <c r="AW176" s="29" t="s">
        <v>1189</v>
      </c>
      <c r="AX176" s="29" t="s">
        <v>1191</v>
      </c>
      <c r="AY176" s="29" t="s">
        <v>593</v>
      </c>
      <c r="BA176" s="29" t="s">
        <v>463</v>
      </c>
      <c r="BD176" s="29" t="s">
        <v>1193</v>
      </c>
      <c r="BF1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77" spans="1:58" s="29" customFormat="1" ht="16" customHeight="1">
      <c r="A177" s="29">
        <v>1665</v>
      </c>
      <c r="B177" s="29" t="s">
        <v>26</v>
      </c>
      <c r="C177" s="29" t="s">
        <v>429</v>
      </c>
      <c r="D177" s="29" t="s">
        <v>137</v>
      </c>
      <c r="E177" s="29" t="s">
        <v>326</v>
      </c>
      <c r="F177" s="30" t="str">
        <f>IF(ISBLANK(Table2[[#This Row],[unique_id]]), "", Table2[[#This Row],[unique_id]])</f>
        <v>wardrobe_main</v>
      </c>
      <c r="G177" s="29" t="s">
        <v>210</v>
      </c>
      <c r="H177" s="29" t="s">
        <v>139</v>
      </c>
      <c r="I177" s="29" t="s">
        <v>132</v>
      </c>
      <c r="J177" s="29" t="s">
        <v>1015</v>
      </c>
      <c r="K177" s="27" t="s">
        <v>1228</v>
      </c>
      <c r="M177" s="29" t="s">
        <v>136</v>
      </c>
      <c r="O177" s="31"/>
      <c r="V177" s="31"/>
      <c r="W177" s="31" t="s">
        <v>648</v>
      </c>
      <c r="X177" s="35">
        <v>113</v>
      </c>
      <c r="Y177" s="36" t="s">
        <v>1052</v>
      </c>
      <c r="Z177" s="36" t="s">
        <v>1489</v>
      </c>
      <c r="AA177" s="36"/>
      <c r="AE177" s="29" t="s">
        <v>308</v>
      </c>
      <c r="AG177" s="31"/>
      <c r="AH177" s="31"/>
      <c r="AJ177" s="29" t="str">
        <f>IF(ISBLANK(AI177),  "", _xlfn.CONCAT("haas/entity/sensor/", LOWER(C177), "/", E177, "/config"))</f>
        <v/>
      </c>
      <c r="AK177" s="29" t="str">
        <f>IF(ISBLANK(AI177),  "", _xlfn.CONCAT(LOWER(C177), "/", E177))</f>
        <v/>
      </c>
      <c r="AT177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U177" s="29" t="s">
        <v>1430</v>
      </c>
      <c r="AV177" s="63" t="s">
        <v>738</v>
      </c>
      <c r="AW177" s="29" t="s">
        <v>645</v>
      </c>
      <c r="AX177" s="29" t="s">
        <v>741</v>
      </c>
      <c r="AY177" s="29" t="s">
        <v>429</v>
      </c>
      <c r="BA177" s="29" t="s">
        <v>655</v>
      </c>
      <c r="BF1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8" spans="1:58" s="29" customFormat="1" ht="16" customHeight="1">
      <c r="A178" s="29">
        <v>1666</v>
      </c>
      <c r="B178" s="29" t="s">
        <v>26</v>
      </c>
      <c r="C178" s="29" t="s">
        <v>429</v>
      </c>
      <c r="D178" s="29" t="s">
        <v>137</v>
      </c>
      <c r="E178" s="29" t="s">
        <v>1317</v>
      </c>
      <c r="F178" s="30" t="str">
        <f>IF(ISBLANK(Table2[[#This Row],[unique_id]]), "", Table2[[#This Row],[unique_id]])</f>
        <v>wardrobe_main_bulb_1</v>
      </c>
      <c r="H178" s="29" t="s">
        <v>139</v>
      </c>
      <c r="O178" s="31" t="s">
        <v>1096</v>
      </c>
      <c r="P178" s="29" t="s">
        <v>172</v>
      </c>
      <c r="Q178" s="29" t="s">
        <v>1054</v>
      </c>
      <c r="R178" s="29" t="str">
        <f>Table2[[#This Row],[entity_domain]]</f>
        <v>Lights</v>
      </c>
      <c r="S178" s="29" t="str">
        <f>_xlfn.CONCAT( Table2[[#This Row],[device_suggested_area]], " ",Table2[[#This Row],[powercalc_group_3]])</f>
        <v>Wardrobe Lights</v>
      </c>
      <c r="V178" s="31"/>
      <c r="W178" s="31" t="s">
        <v>647</v>
      </c>
      <c r="X178" s="35">
        <v>113</v>
      </c>
      <c r="Y178" s="36" t="s">
        <v>1050</v>
      </c>
      <c r="Z178" s="36" t="s">
        <v>1489</v>
      </c>
      <c r="AA178" s="36"/>
      <c r="AG178" s="31"/>
      <c r="AH178" s="31"/>
      <c r="AJ178" s="29" t="str">
        <f>IF(ISBLANK(AI178),  "", _xlfn.CONCAT("haas/entity/sensor/", LOWER(C178), "/", E178, "/config"))</f>
        <v/>
      </c>
      <c r="AK178" s="29" t="str">
        <f>IF(ISBLANK(AI178),  "", _xlfn.CONCAT(LOWER(C178), "/", E178))</f>
        <v/>
      </c>
      <c r="AT178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U178" s="29" t="s">
        <v>1431</v>
      </c>
      <c r="AV178" s="63" t="s">
        <v>738</v>
      </c>
      <c r="AW178" s="29" t="s">
        <v>646</v>
      </c>
      <c r="AX178" s="29" t="s">
        <v>741</v>
      </c>
      <c r="AY178" s="29" t="s">
        <v>429</v>
      </c>
      <c r="BA178" s="29" t="s">
        <v>655</v>
      </c>
      <c r="BD178" s="29" t="s">
        <v>687</v>
      </c>
      <c r="BF1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79" spans="1:58" s="29" customFormat="1" ht="16" customHeight="1">
      <c r="A179" s="29">
        <v>1667</v>
      </c>
      <c r="B179" s="29" t="s">
        <v>26</v>
      </c>
      <c r="C179" s="29" t="s">
        <v>1122</v>
      </c>
      <c r="D179" s="29" t="s">
        <v>149</v>
      </c>
      <c r="E179" s="32" t="s">
        <v>1318</v>
      </c>
      <c r="F179" s="30" t="str">
        <f>IF(ISBLANK(Table2[[#This Row],[unique_id]]), "", Table2[[#This Row],[unique_id]])</f>
        <v>template_deck_festoons_plug_proxy</v>
      </c>
      <c r="G179" s="29" t="s">
        <v>315</v>
      </c>
      <c r="H179" s="29" t="s">
        <v>139</v>
      </c>
      <c r="I179" s="29" t="s">
        <v>132</v>
      </c>
      <c r="O179" s="31" t="s">
        <v>1096</v>
      </c>
      <c r="P179" s="29" t="s">
        <v>172</v>
      </c>
      <c r="Q179" s="29" t="s">
        <v>1054</v>
      </c>
      <c r="R179" s="29" t="str">
        <f>Table2[[#This Row],[entity_domain]]</f>
        <v>Lights</v>
      </c>
      <c r="S179" s="29" t="str">
        <f>S180</f>
        <v>Deck Lights</v>
      </c>
      <c r="T179" s="32" t="str">
        <f>_xlfn.CONCAT("standby_power: 0.5", CHAR(10), "unavailable_power: 0", CHAR(10), "fixed:", CHAR(10), "  power: 0.9", CHAR(10))</f>
        <v xml:space="preserve">standby_power: 0.5
unavailable_power: 0
fixed:
  power: 0.9
</v>
      </c>
      <c r="V179" s="31"/>
      <c r="W179" s="31"/>
      <c r="X179" s="31"/>
      <c r="Y179" s="31"/>
      <c r="Z179" s="31"/>
      <c r="AA179" s="31"/>
      <c r="AG179" s="31"/>
      <c r="AH179" s="31"/>
      <c r="AJ179" s="29" t="str">
        <f>IF(ISBLANK(AI179),  "", _xlfn.CONCAT("haas/entity/sensor/", LOWER(C179), "/", E179, "/config"))</f>
        <v/>
      </c>
      <c r="AK179" s="29" t="str">
        <f>IF(ISBLANK(AI179),  "", _xlfn.CONCAT(LOWER(C179), "/", E179))</f>
        <v/>
      </c>
      <c r="AT179" s="33"/>
      <c r="AU179" s="68" t="s">
        <v>1432</v>
      </c>
      <c r="AV179" s="69" t="s">
        <v>393</v>
      </c>
      <c r="AW179" s="68" t="s">
        <v>134</v>
      </c>
      <c r="AX179" s="29" t="s">
        <v>392</v>
      </c>
      <c r="AY179" s="29" t="s">
        <v>243</v>
      </c>
      <c r="BA179" s="29" t="s">
        <v>389</v>
      </c>
      <c r="BF1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0" spans="1:58" s="29" customFormat="1" ht="16" customHeight="1">
      <c r="A180" s="29">
        <v>1668</v>
      </c>
      <c r="B180" s="29" t="s">
        <v>26</v>
      </c>
      <c r="C180" s="29" t="s">
        <v>243</v>
      </c>
      <c r="D180" s="29" t="s">
        <v>134</v>
      </c>
      <c r="E180" s="29" t="s">
        <v>1157</v>
      </c>
      <c r="F180" s="30" t="str">
        <f>IF(ISBLANK(Table2[[#This Row],[unique_id]]), "", Table2[[#This Row],[unique_id]])</f>
        <v>deck_festoons_plug</v>
      </c>
      <c r="G180" s="29" t="s">
        <v>315</v>
      </c>
      <c r="H180" s="29" t="s">
        <v>139</v>
      </c>
      <c r="I180" s="29" t="s">
        <v>132</v>
      </c>
      <c r="J180" s="29" t="s">
        <v>1020</v>
      </c>
      <c r="M180" s="29" t="s">
        <v>136</v>
      </c>
      <c r="O180" s="31" t="s">
        <v>1096</v>
      </c>
      <c r="P180" s="29" t="s">
        <v>172</v>
      </c>
      <c r="Q180" s="29" t="s">
        <v>1054</v>
      </c>
      <c r="R180" s="29" t="str">
        <f>Table2[[#This Row],[entity_domain]]</f>
        <v>Lights</v>
      </c>
      <c r="S180" s="29" t="str">
        <f>_xlfn.CONCAT( Table2[[#This Row],[device_suggested_area]], " ",Table2[[#This Row],[powercalc_group_3]])</f>
        <v>Deck Lights</v>
      </c>
      <c r="T180" s="32" t="str">
        <f>_xlfn.CONCAT("power_sensor_id: sensor.", Table2[[#This Row],[unique_id]], "_current_consumption", CHAR(10), "force_energy_sensor_creation: true", CHAR(10))</f>
        <v xml:space="preserve">power_sensor_id: sensor.deck_festoons_plug_current_consumption
force_energy_sensor_creation: true
</v>
      </c>
      <c r="V180" s="31"/>
      <c r="W180" s="31"/>
      <c r="X180" s="31"/>
      <c r="Y180" s="31"/>
      <c r="Z180" s="31"/>
      <c r="AA180" s="31"/>
      <c r="AE180" s="29" t="s">
        <v>308</v>
      </c>
      <c r="AG180" s="31"/>
      <c r="AH180" s="31"/>
      <c r="AJ180" s="29" t="str">
        <f>IF(ISBLANK(AI180),  "", _xlfn.CONCAT("haas/entity/sensor/", LOWER(C180), "/", E180, "/config"))</f>
        <v/>
      </c>
      <c r="AK180" s="29" t="str">
        <f>IF(ISBLANK(AI180),  "", _xlfn.CONCAT(LOWER(C180), "/", E180))</f>
        <v/>
      </c>
      <c r="AT180" s="33"/>
      <c r="AU180" s="29" t="s">
        <v>1432</v>
      </c>
      <c r="AV180" s="63" t="s">
        <v>393</v>
      </c>
      <c r="AW180" s="29" t="s">
        <v>400</v>
      </c>
      <c r="AX180" s="29" t="s">
        <v>392</v>
      </c>
      <c r="AY180" s="29" t="s">
        <v>243</v>
      </c>
      <c r="AZ180" s="29" t="s">
        <v>1495</v>
      </c>
      <c r="BA180" s="29" t="s">
        <v>389</v>
      </c>
      <c r="BC180" s="29" t="s">
        <v>520</v>
      </c>
      <c r="BD180" s="29" t="s">
        <v>737</v>
      </c>
      <c r="BE180" s="29" t="s">
        <v>736</v>
      </c>
      <c r="BF1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"10.0.6.88"]]</v>
      </c>
    </row>
    <row r="181" spans="1:58" s="29" customFormat="1" ht="16" customHeight="1">
      <c r="A181" s="29">
        <v>1669</v>
      </c>
      <c r="B181" s="29" t="s">
        <v>26</v>
      </c>
      <c r="C181" s="29" t="s">
        <v>1122</v>
      </c>
      <c r="D181" s="29" t="s">
        <v>149</v>
      </c>
      <c r="E181" s="32" t="s">
        <v>1319</v>
      </c>
      <c r="F181" s="30" t="str">
        <f>IF(ISBLANK(Table2[[#This Row],[unique_id]]), "", Table2[[#This Row],[unique_id]])</f>
        <v>template_landing_festoons_plug_proxy</v>
      </c>
      <c r="G181" s="29" t="s">
        <v>732</v>
      </c>
      <c r="H181" s="29" t="s">
        <v>139</v>
      </c>
      <c r="I181" s="29" t="s">
        <v>132</v>
      </c>
      <c r="O181" s="31" t="s">
        <v>1096</v>
      </c>
      <c r="P181" s="29" t="s">
        <v>172</v>
      </c>
      <c r="Q181" s="29" t="s">
        <v>1054</v>
      </c>
      <c r="R181" s="29" t="str">
        <f>Table2[[#This Row],[entity_domain]]</f>
        <v>Lights</v>
      </c>
      <c r="S181" s="29" t="str">
        <f>S182</f>
        <v>Landing Lights</v>
      </c>
      <c r="T181" s="32" t="str">
        <f>_xlfn.CONCAT("standby_power: 0.5", CHAR(10), "unavailable_power: 0", CHAR(10), "fixed:", CHAR(10), "  power: 0.9", CHAR(10))</f>
        <v xml:space="preserve">standby_power: 0.5
unavailable_power: 0
fixed:
  power: 0.9
</v>
      </c>
      <c r="V181" s="31"/>
      <c r="W181" s="31"/>
      <c r="X181" s="31"/>
      <c r="Y181" s="31"/>
      <c r="Z181" s="31"/>
      <c r="AA181" s="31"/>
      <c r="AG181" s="31"/>
      <c r="AH181" s="31"/>
      <c r="AJ181" s="29" t="str">
        <f>IF(ISBLANK(AI181),  "", _xlfn.CONCAT("haas/entity/sensor/", LOWER(C181), "/", E181, "/config"))</f>
        <v/>
      </c>
      <c r="AK181" s="29" t="str">
        <f>IF(ISBLANK(AI181),  "", _xlfn.CONCAT(LOWER(C181), "/", E181))</f>
        <v/>
      </c>
      <c r="AT181" s="33"/>
      <c r="AU181" s="68" t="s">
        <v>1433</v>
      </c>
      <c r="AV181" s="69" t="s">
        <v>393</v>
      </c>
      <c r="AW181" s="68" t="s">
        <v>134</v>
      </c>
      <c r="AX181" s="29" t="s">
        <v>392</v>
      </c>
      <c r="AY181" s="29" t="s">
        <v>243</v>
      </c>
      <c r="BA181" s="29" t="s">
        <v>733</v>
      </c>
      <c r="BF1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2" spans="1:58" s="29" customFormat="1" ht="16" customHeight="1">
      <c r="A182" s="29">
        <v>1670</v>
      </c>
      <c r="B182" s="29" t="s">
        <v>26</v>
      </c>
      <c r="C182" s="29" t="s">
        <v>243</v>
      </c>
      <c r="D182" s="29" t="s">
        <v>134</v>
      </c>
      <c r="E182" s="29" t="s">
        <v>1158</v>
      </c>
      <c r="F182" s="30" t="str">
        <f>IF(ISBLANK(Table2[[#This Row],[unique_id]]), "", Table2[[#This Row],[unique_id]])</f>
        <v>landing_festoons_plug</v>
      </c>
      <c r="G182" s="29" t="s">
        <v>732</v>
      </c>
      <c r="H182" s="29" t="s">
        <v>139</v>
      </c>
      <c r="I182" s="29" t="s">
        <v>132</v>
      </c>
      <c r="J182" s="29" t="s">
        <v>1020</v>
      </c>
      <c r="M182" s="29" t="s">
        <v>136</v>
      </c>
      <c r="O182" s="31" t="s">
        <v>1096</v>
      </c>
      <c r="P182" s="29" t="s">
        <v>172</v>
      </c>
      <c r="Q182" s="29" t="s">
        <v>1054</v>
      </c>
      <c r="R182" s="29" t="str">
        <f>Table2[[#This Row],[entity_domain]]</f>
        <v>Lights</v>
      </c>
      <c r="S182" s="29" t="str">
        <f>_xlfn.CONCAT( Table2[[#This Row],[device_suggested_area]], " ",Table2[[#This Row],[powercalc_group_3]])</f>
        <v>Landing Lights</v>
      </c>
      <c r="T182" s="32" t="str">
        <f>_xlfn.CONCAT("power_sensor_id: sensor.", Table2[[#This Row],[unique_id]], "_current_consumption", CHAR(10), "force_energy_sensor_creation: true", CHAR(10))</f>
        <v xml:space="preserve">power_sensor_id: sensor.landing_festoons_plug_current_consumption
force_energy_sensor_creation: true
</v>
      </c>
      <c r="V182" s="31"/>
      <c r="W182" s="31"/>
      <c r="X182" s="31"/>
      <c r="Y182" s="31"/>
      <c r="Z182" s="31"/>
      <c r="AA182" s="31"/>
      <c r="AE182" s="29" t="s">
        <v>308</v>
      </c>
      <c r="AG182" s="31"/>
      <c r="AH182" s="31"/>
      <c r="AJ182" s="29" t="str">
        <f>IF(ISBLANK(AI182),  "", _xlfn.CONCAT("haas/entity/sensor/", LOWER(C182), "/", E182, "/config"))</f>
        <v/>
      </c>
      <c r="AK182" s="29" t="str">
        <f>IF(ISBLANK(AI182),  "", _xlfn.CONCAT(LOWER(C182), "/", E182))</f>
        <v/>
      </c>
      <c r="AT182" s="33"/>
      <c r="AU182" s="29" t="s">
        <v>1433</v>
      </c>
      <c r="AV182" s="63" t="s">
        <v>393</v>
      </c>
      <c r="AW182" s="29" t="s">
        <v>400</v>
      </c>
      <c r="AX182" s="29" t="s">
        <v>392</v>
      </c>
      <c r="AY182" s="29" t="s">
        <v>243</v>
      </c>
      <c r="AZ182" s="29" t="s">
        <v>1495</v>
      </c>
      <c r="BA182" s="29" t="s">
        <v>733</v>
      </c>
      <c r="BC182" s="29" t="s">
        <v>520</v>
      </c>
      <c r="BD182" s="29" t="s">
        <v>734</v>
      </c>
      <c r="BE182" s="29" t="s">
        <v>735</v>
      </c>
      <c r="BF1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"10.0.6.89"]]</v>
      </c>
    </row>
    <row r="183" spans="1:58" s="29" customFormat="1" ht="16" customHeight="1">
      <c r="A183" s="29">
        <v>1671</v>
      </c>
      <c r="B183" s="29" t="s">
        <v>26</v>
      </c>
      <c r="C183" s="29" t="s">
        <v>429</v>
      </c>
      <c r="D183" s="29" t="s">
        <v>137</v>
      </c>
      <c r="E183" s="29" t="s">
        <v>750</v>
      </c>
      <c r="F183" s="30" t="str">
        <f>IF(ISBLANK(Table2[[#This Row],[unique_id]]), "", Table2[[#This Row],[unique_id]])</f>
        <v>garden_pedestals</v>
      </c>
      <c r="G183" s="29" t="s">
        <v>751</v>
      </c>
      <c r="H183" s="29" t="s">
        <v>139</v>
      </c>
      <c r="I183" s="29" t="s">
        <v>132</v>
      </c>
      <c r="J183" s="29" t="s">
        <v>1019</v>
      </c>
      <c r="O183" s="31"/>
      <c r="V183" s="31"/>
      <c r="W183" s="31" t="s">
        <v>648</v>
      </c>
      <c r="X183" s="35">
        <v>115</v>
      </c>
      <c r="Y183" s="36" t="s">
        <v>1053</v>
      </c>
      <c r="Z183" s="36"/>
      <c r="AA183" s="36"/>
      <c r="AE183" s="29" t="s">
        <v>308</v>
      </c>
      <c r="AG183" s="31"/>
      <c r="AH183" s="31"/>
      <c r="AJ183" s="29" t="str">
        <f>IF(ISBLANK(AI183),  "", _xlfn.CONCAT("haas/entity/sensor/", LOWER(C183), "/", E183, "/config"))</f>
        <v/>
      </c>
      <c r="AK183" s="29" t="str">
        <f>IF(ISBLANK(AI183),  "", _xlfn.CONCAT(LOWER(C183), "/", E183))</f>
        <v/>
      </c>
      <c r="AT18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U183" s="29" t="s">
        <v>1434</v>
      </c>
      <c r="AV183" s="63" t="s">
        <v>740</v>
      </c>
      <c r="AW183" s="29" t="s">
        <v>753</v>
      </c>
      <c r="AX183" s="29" t="s">
        <v>742</v>
      </c>
      <c r="AY183" s="29" t="s">
        <v>429</v>
      </c>
      <c r="BA183" s="29" t="s">
        <v>752</v>
      </c>
      <c r="BF1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4" spans="1:58" s="29" customFormat="1" ht="16" customHeight="1">
      <c r="A184" s="29">
        <v>1672</v>
      </c>
      <c r="B184" s="29" t="s">
        <v>26</v>
      </c>
      <c r="C184" s="29" t="s">
        <v>429</v>
      </c>
      <c r="D184" s="29" t="s">
        <v>137</v>
      </c>
      <c r="E184" s="29" t="s">
        <v>1320</v>
      </c>
      <c r="F184" s="30" t="str">
        <f>IF(ISBLANK(Table2[[#This Row],[unique_id]]), "", Table2[[#This Row],[unique_id]])</f>
        <v>garden_pedestals_bulb_1</v>
      </c>
      <c r="H184" s="29" t="s">
        <v>139</v>
      </c>
      <c r="O184" s="31"/>
      <c r="P184" s="29" t="s">
        <v>172</v>
      </c>
      <c r="Q184" s="29" t="s">
        <v>1054</v>
      </c>
      <c r="R184" s="29" t="str">
        <f>Table2[[#This Row],[entity_domain]]</f>
        <v>Lights</v>
      </c>
      <c r="S184" s="29" t="str">
        <f>_xlfn.CONCAT( Table2[[#This Row],[device_suggested_area]], " ",Table2[[#This Row],[powercalc_group_3]])</f>
        <v>Garden Lights</v>
      </c>
      <c r="V184" s="31"/>
      <c r="W184" s="31" t="s">
        <v>647</v>
      </c>
      <c r="X184" s="35">
        <v>115</v>
      </c>
      <c r="Y184" s="36" t="s">
        <v>1050</v>
      </c>
      <c r="Z184" s="36"/>
      <c r="AA184" s="36"/>
      <c r="AG184" s="31"/>
      <c r="AH184" s="31"/>
      <c r="AJ184" s="29" t="str">
        <f>IF(ISBLANK(AI184),  "", _xlfn.CONCAT("haas/entity/sensor/", LOWER(C184), "/", E184, "/config"))</f>
        <v/>
      </c>
      <c r="AK184" s="29" t="str">
        <f>IF(ISBLANK(AI184),  "", _xlfn.CONCAT(LOWER(C184), "/", E184))</f>
        <v/>
      </c>
      <c r="AT18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U184" s="29" t="s">
        <v>1435</v>
      </c>
      <c r="AV184" s="63" t="s">
        <v>740</v>
      </c>
      <c r="AW184" s="29" t="s">
        <v>754</v>
      </c>
      <c r="AX184" s="29" t="s">
        <v>742</v>
      </c>
      <c r="AY184" s="29" t="s">
        <v>429</v>
      </c>
      <c r="BA184" s="29" t="s">
        <v>752</v>
      </c>
      <c r="BD184" s="29" t="s">
        <v>739</v>
      </c>
      <c r="BF1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185" spans="1:58" s="29" customFormat="1" ht="16" customHeight="1">
      <c r="A185" s="29">
        <v>1673</v>
      </c>
      <c r="B185" s="29" t="s">
        <v>26</v>
      </c>
      <c r="C185" s="29" t="s">
        <v>429</v>
      </c>
      <c r="D185" s="29" t="s">
        <v>137</v>
      </c>
      <c r="E185" s="29" t="s">
        <v>1321</v>
      </c>
      <c r="F185" s="30" t="str">
        <f>IF(ISBLANK(Table2[[#This Row],[unique_id]]), "", Table2[[#This Row],[unique_id]])</f>
        <v>garden_pedestals_bulb_2</v>
      </c>
      <c r="H185" s="29" t="s">
        <v>139</v>
      </c>
      <c r="O185" s="31"/>
      <c r="P185" s="29" t="s">
        <v>172</v>
      </c>
      <c r="Q185" s="29" t="s">
        <v>1054</v>
      </c>
      <c r="R185" s="29" t="str">
        <f>Table2[[#This Row],[entity_domain]]</f>
        <v>Lights</v>
      </c>
      <c r="S185" s="29" t="str">
        <f>_xlfn.CONCAT( Table2[[#This Row],[device_suggested_area]], " ",Table2[[#This Row],[powercalc_group_3]])</f>
        <v>Garden Lights</v>
      </c>
      <c r="V185" s="31"/>
      <c r="W185" s="31" t="s">
        <v>647</v>
      </c>
      <c r="X185" s="35">
        <v>115</v>
      </c>
      <c r="Y185" s="36" t="s">
        <v>1050</v>
      </c>
      <c r="Z185" s="36"/>
      <c r="AA185" s="36"/>
      <c r="AG185" s="31"/>
      <c r="AH185" s="31"/>
      <c r="AJ185" s="29" t="str">
        <f>IF(ISBLANK(AI185),  "", _xlfn.CONCAT("haas/entity/sensor/", LOWER(C185), "/", E185, "/config"))</f>
        <v/>
      </c>
      <c r="AK185" s="29" t="str">
        <f>IF(ISBLANK(AI185),  "", _xlfn.CONCAT(LOWER(C185), "/", E185))</f>
        <v/>
      </c>
      <c r="AT18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U185" s="29" t="s">
        <v>1436</v>
      </c>
      <c r="AV185" s="63" t="s">
        <v>740</v>
      </c>
      <c r="AW185" s="29" t="s">
        <v>755</v>
      </c>
      <c r="AX185" s="29" t="s">
        <v>742</v>
      </c>
      <c r="AY185" s="29" t="s">
        <v>429</v>
      </c>
      <c r="BA185" s="29" t="s">
        <v>752</v>
      </c>
      <c r="BD185" s="29" t="s">
        <v>743</v>
      </c>
      <c r="BF1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186" spans="1:58" s="29" customFormat="1" ht="16" customHeight="1">
      <c r="A186" s="29">
        <v>1674</v>
      </c>
      <c r="B186" s="29" t="s">
        <v>26</v>
      </c>
      <c r="C186" s="29" t="s">
        <v>429</v>
      </c>
      <c r="D186" s="29" t="s">
        <v>137</v>
      </c>
      <c r="E186" s="29" t="s">
        <v>1322</v>
      </c>
      <c r="F186" s="30" t="str">
        <f>IF(ISBLANK(Table2[[#This Row],[unique_id]]), "", Table2[[#This Row],[unique_id]])</f>
        <v>garden_pedestals_bulb_3</v>
      </c>
      <c r="H186" s="29" t="s">
        <v>139</v>
      </c>
      <c r="O186" s="31"/>
      <c r="P186" s="29" t="s">
        <v>172</v>
      </c>
      <c r="Q186" s="29" t="s">
        <v>1054</v>
      </c>
      <c r="R186" s="29" t="str">
        <f>Table2[[#This Row],[entity_domain]]</f>
        <v>Lights</v>
      </c>
      <c r="S186" s="29" t="str">
        <f>_xlfn.CONCAT( Table2[[#This Row],[device_suggested_area]], " ",Table2[[#This Row],[powercalc_group_3]])</f>
        <v>Garden Lights</v>
      </c>
      <c r="V186" s="31"/>
      <c r="W186" s="31" t="s">
        <v>647</v>
      </c>
      <c r="X186" s="35">
        <v>115</v>
      </c>
      <c r="Y186" s="36" t="s">
        <v>1050</v>
      </c>
      <c r="Z186" s="36"/>
      <c r="AA186" s="36"/>
      <c r="AG186" s="31"/>
      <c r="AH186" s="31"/>
      <c r="AJ186" s="29" t="str">
        <f>IF(ISBLANK(AI186),  "", _xlfn.CONCAT("haas/entity/sensor/", LOWER(C186), "/", E186, "/config"))</f>
        <v/>
      </c>
      <c r="AK186" s="29" t="str">
        <f>IF(ISBLANK(AI186),  "", _xlfn.CONCAT(LOWER(C186), "/", E186))</f>
        <v/>
      </c>
      <c r="AT186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U186" s="29" t="s">
        <v>1437</v>
      </c>
      <c r="AV186" s="63" t="s">
        <v>740</v>
      </c>
      <c r="AW186" s="29" t="s">
        <v>756</v>
      </c>
      <c r="AX186" s="29" t="s">
        <v>742</v>
      </c>
      <c r="AY186" s="29" t="s">
        <v>429</v>
      </c>
      <c r="BA186" s="29" t="s">
        <v>752</v>
      </c>
      <c r="BD186" s="29" t="s">
        <v>744</v>
      </c>
      <c r="BF1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187" spans="1:58" s="29" customFormat="1" ht="16" customHeight="1">
      <c r="A187" s="29">
        <v>1675</v>
      </c>
      <c r="B187" s="29" t="s">
        <v>26</v>
      </c>
      <c r="C187" s="29" t="s">
        <v>429</v>
      </c>
      <c r="D187" s="29" t="s">
        <v>137</v>
      </c>
      <c r="E187" s="29" t="s">
        <v>1323</v>
      </c>
      <c r="F187" s="30" t="str">
        <f>IF(ISBLANK(Table2[[#This Row],[unique_id]]), "", Table2[[#This Row],[unique_id]])</f>
        <v>garden_pedestals_bulb_4</v>
      </c>
      <c r="H187" s="29" t="s">
        <v>139</v>
      </c>
      <c r="O187" s="31"/>
      <c r="P187" s="29" t="s">
        <v>172</v>
      </c>
      <c r="Q187" s="29" t="s">
        <v>1054</v>
      </c>
      <c r="R187" s="29" t="str">
        <f>Table2[[#This Row],[entity_domain]]</f>
        <v>Lights</v>
      </c>
      <c r="S187" s="29" t="str">
        <f>_xlfn.CONCAT( Table2[[#This Row],[device_suggested_area]], " ",Table2[[#This Row],[powercalc_group_3]])</f>
        <v>Garden Lights</v>
      </c>
      <c r="V187" s="31"/>
      <c r="W187" s="31" t="s">
        <v>647</v>
      </c>
      <c r="X187" s="35">
        <v>115</v>
      </c>
      <c r="Y187" s="36" t="s">
        <v>1050</v>
      </c>
      <c r="Z187" s="36"/>
      <c r="AA187" s="36"/>
      <c r="AG187" s="31"/>
      <c r="AH187" s="31"/>
      <c r="AJ187" s="29" t="str">
        <f>IF(ISBLANK(AI187),  "", _xlfn.CONCAT("haas/entity/sensor/", LOWER(C187), "/", E187, "/config"))</f>
        <v/>
      </c>
      <c r="AK187" s="29" t="str">
        <f>IF(ISBLANK(AI187),  "", _xlfn.CONCAT(LOWER(C187), "/", E187))</f>
        <v/>
      </c>
      <c r="AT187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U187" s="29" t="s">
        <v>1438</v>
      </c>
      <c r="AV187" s="63" t="s">
        <v>740</v>
      </c>
      <c r="AW187" s="29" t="s">
        <v>757</v>
      </c>
      <c r="AX187" s="29" t="s">
        <v>742</v>
      </c>
      <c r="AY187" s="29" t="s">
        <v>429</v>
      </c>
      <c r="BA187" s="29" t="s">
        <v>752</v>
      </c>
      <c r="BD187" s="29" t="s">
        <v>745</v>
      </c>
      <c r="BF1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188" spans="1:58" s="29" customFormat="1" ht="16" customHeight="1">
      <c r="A188" s="29">
        <v>1676</v>
      </c>
      <c r="B188" s="29" t="s">
        <v>765</v>
      </c>
      <c r="C188" s="29" t="s">
        <v>429</v>
      </c>
      <c r="D188" s="29" t="s">
        <v>137</v>
      </c>
      <c r="F188" s="30" t="str">
        <f>IF(ISBLANK(Table2[[#This Row],[unique_id]]), "", Table2[[#This Row],[unique_id]])</f>
        <v/>
      </c>
      <c r="O188" s="31"/>
      <c r="V188" s="31"/>
      <c r="W188" s="31" t="s">
        <v>647</v>
      </c>
      <c r="X188" s="35">
        <v>115</v>
      </c>
      <c r="Y188" s="36" t="s">
        <v>1050</v>
      </c>
      <c r="Z188" s="36" t="s">
        <v>1494</v>
      </c>
      <c r="AA188" s="36"/>
      <c r="AG188" s="31"/>
      <c r="AH188" s="31"/>
      <c r="AJ188" s="29" t="str">
        <f>IF(ISBLANK(AI188),  "", _xlfn.CONCAT("haas/entity/sensor/", LOWER(C188), "/", E188, "/config"))</f>
        <v/>
      </c>
      <c r="AK188" s="29" t="str">
        <f>IF(ISBLANK(AI188),  "", _xlfn.CONCAT(LOWER(C188), "/", E188))</f>
        <v/>
      </c>
      <c r="AT188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U188" s="29" t="s">
        <v>1439</v>
      </c>
      <c r="AV188" s="63" t="s">
        <v>740</v>
      </c>
      <c r="AW188" s="29" t="s">
        <v>871</v>
      </c>
      <c r="AX188" s="29" t="s">
        <v>742</v>
      </c>
      <c r="AY188" s="29" t="s">
        <v>429</v>
      </c>
      <c r="BA188" s="29" t="s">
        <v>752</v>
      </c>
      <c r="BD188" s="29" t="s">
        <v>870</v>
      </c>
      <c r="BF1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"x"]]</v>
      </c>
    </row>
    <row r="189" spans="1:58" s="29" customFormat="1" ht="16" customHeight="1">
      <c r="A189" s="29">
        <v>1677</v>
      </c>
      <c r="B189" s="29" t="s">
        <v>765</v>
      </c>
      <c r="C189" s="29" t="s">
        <v>429</v>
      </c>
      <c r="D189" s="29" t="s">
        <v>137</v>
      </c>
      <c r="F189" s="30" t="str">
        <f>IF(ISBLANK(Table2[[#This Row],[unique_id]]), "", Table2[[#This Row],[unique_id]])</f>
        <v/>
      </c>
      <c r="O189" s="31"/>
      <c r="V189" s="31"/>
      <c r="W189" s="31" t="s">
        <v>647</v>
      </c>
      <c r="X189" s="35">
        <v>115</v>
      </c>
      <c r="Y189" s="36" t="s">
        <v>1050</v>
      </c>
      <c r="Z189" s="36" t="s">
        <v>1494</v>
      </c>
      <c r="AA189" s="36"/>
      <c r="AG189" s="31"/>
      <c r="AH189" s="31"/>
      <c r="AJ189" s="29" t="str">
        <f>IF(ISBLANK(AI189),  "", _xlfn.CONCAT("haas/entity/sensor/", LOWER(C189), "/", E189, "/config"))</f>
        <v/>
      </c>
      <c r="AK189" s="29" t="str">
        <f>IF(ISBLANK(AI189),  "", _xlfn.CONCAT(LOWER(C189), "/", E189))</f>
        <v/>
      </c>
      <c r="AT189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U189" s="29" t="s">
        <v>1440</v>
      </c>
      <c r="AV189" s="63" t="s">
        <v>740</v>
      </c>
      <c r="AW189" s="29" t="s">
        <v>872</v>
      </c>
      <c r="AX189" s="29" t="s">
        <v>742</v>
      </c>
      <c r="AY189" s="29" t="s">
        <v>429</v>
      </c>
      <c r="BA189" s="29" t="s">
        <v>752</v>
      </c>
      <c r="BD189" s="29" t="s">
        <v>870</v>
      </c>
      <c r="BF1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"x"]]</v>
      </c>
    </row>
    <row r="190" spans="1:58" s="29" customFormat="1" ht="16" customHeight="1">
      <c r="A190" s="29">
        <v>1678</v>
      </c>
      <c r="B190" s="29" t="s">
        <v>765</v>
      </c>
      <c r="C190" s="29" t="s">
        <v>429</v>
      </c>
      <c r="D190" s="29" t="s">
        <v>137</v>
      </c>
      <c r="F190" s="30" t="str">
        <f>IF(ISBLANK(Table2[[#This Row],[unique_id]]), "", Table2[[#This Row],[unique_id]])</f>
        <v/>
      </c>
      <c r="O190" s="31"/>
      <c r="V190" s="31"/>
      <c r="W190" s="31" t="s">
        <v>647</v>
      </c>
      <c r="X190" s="35">
        <v>115</v>
      </c>
      <c r="Y190" s="36" t="s">
        <v>1050</v>
      </c>
      <c r="Z190" s="36" t="s">
        <v>1494</v>
      </c>
      <c r="AA190" s="36"/>
      <c r="AG190" s="31"/>
      <c r="AH190" s="31"/>
      <c r="AJ190" s="29" t="str">
        <f>IF(ISBLANK(AI190),  "", _xlfn.CONCAT("haas/entity/sensor/", LOWER(C190), "/", E190, "/config"))</f>
        <v/>
      </c>
      <c r="AK190" s="29" t="str">
        <f>IF(ISBLANK(AI190),  "", _xlfn.CONCAT(LOWER(C190), "/", E190))</f>
        <v/>
      </c>
      <c r="AT19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U190" s="29" t="s">
        <v>1441</v>
      </c>
      <c r="AV190" s="63" t="s">
        <v>740</v>
      </c>
      <c r="AW190" s="29" t="s">
        <v>873</v>
      </c>
      <c r="AX190" s="29" t="s">
        <v>742</v>
      </c>
      <c r="AY190" s="29" t="s">
        <v>429</v>
      </c>
      <c r="BA190" s="29" t="s">
        <v>752</v>
      </c>
      <c r="BD190" s="29" t="s">
        <v>870</v>
      </c>
      <c r="BF1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"x"]]</v>
      </c>
    </row>
    <row r="191" spans="1:58" s="29" customFormat="1" ht="16" customHeight="1">
      <c r="A191" s="29">
        <v>1679</v>
      </c>
      <c r="B191" s="29" t="s">
        <v>765</v>
      </c>
      <c r="C191" s="29" t="s">
        <v>429</v>
      </c>
      <c r="D191" s="29" t="s">
        <v>137</v>
      </c>
      <c r="F191" s="30" t="str">
        <f>IF(ISBLANK(Table2[[#This Row],[unique_id]]), "", Table2[[#This Row],[unique_id]])</f>
        <v/>
      </c>
      <c r="O191" s="31"/>
      <c r="V191" s="31"/>
      <c r="W191" s="31" t="s">
        <v>647</v>
      </c>
      <c r="X191" s="35">
        <v>115</v>
      </c>
      <c r="Y191" s="36" t="s">
        <v>1050</v>
      </c>
      <c r="Z191" s="36" t="s">
        <v>1494</v>
      </c>
      <c r="AA191" s="36"/>
      <c r="AG191" s="31"/>
      <c r="AH191" s="31"/>
      <c r="AJ191" s="29" t="str">
        <f>IF(ISBLANK(AI191),  "", _xlfn.CONCAT("haas/entity/sensor/", LOWER(C191), "/", E191, "/config"))</f>
        <v/>
      </c>
      <c r="AK191" s="29" t="str">
        <f>IF(ISBLANK(AI191),  "", _xlfn.CONCAT(LOWER(C191), "/", E191))</f>
        <v/>
      </c>
      <c r="AT19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U191" s="29" t="s">
        <v>1442</v>
      </c>
      <c r="AV191" s="63" t="s">
        <v>740</v>
      </c>
      <c r="AW191" s="29" t="s">
        <v>874</v>
      </c>
      <c r="AX191" s="29" t="s">
        <v>742</v>
      </c>
      <c r="AY191" s="29" t="s">
        <v>429</v>
      </c>
      <c r="BA191" s="29" t="s">
        <v>752</v>
      </c>
      <c r="BD191" s="29" t="s">
        <v>870</v>
      </c>
      <c r="BF1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"x"]]</v>
      </c>
    </row>
    <row r="192" spans="1:58" s="29" customFormat="1" ht="16" customHeight="1">
      <c r="A192" s="29">
        <v>1680</v>
      </c>
      <c r="B192" s="29" t="s">
        <v>26</v>
      </c>
      <c r="C192" s="29" t="s">
        <v>429</v>
      </c>
      <c r="D192" s="29" t="s">
        <v>137</v>
      </c>
      <c r="E192" s="29" t="s">
        <v>760</v>
      </c>
      <c r="F192" s="30" t="str">
        <f>IF(ISBLANK(Table2[[#This Row],[unique_id]]), "", Table2[[#This Row],[unique_id]])</f>
        <v>tree_spotlights</v>
      </c>
      <c r="G192" s="29" t="s">
        <v>749</v>
      </c>
      <c r="H192" s="29" t="s">
        <v>139</v>
      </c>
      <c r="I192" s="29" t="s">
        <v>132</v>
      </c>
      <c r="J192" s="29" t="s">
        <v>1021</v>
      </c>
      <c r="O192" s="31"/>
      <c r="V192" s="31"/>
      <c r="W192" s="31" t="s">
        <v>648</v>
      </c>
      <c r="X192" s="35">
        <v>116</v>
      </c>
      <c r="Y192" s="36" t="s">
        <v>1053</v>
      </c>
      <c r="Z192" s="36"/>
      <c r="AA192" s="36"/>
      <c r="AE192" s="29" t="s">
        <v>308</v>
      </c>
      <c r="AG192" s="31"/>
      <c r="AH192" s="31"/>
      <c r="AJ192" s="29" t="str">
        <f>IF(ISBLANK(AI192),  "", _xlfn.CONCAT("haas/entity/sensor/", LOWER(C192), "/", E192, "/config"))</f>
        <v/>
      </c>
      <c r="AK192" s="29" t="str">
        <f>IF(ISBLANK(AI192),  "", _xlfn.CONCAT(LOWER(C192), "/", E192))</f>
        <v/>
      </c>
      <c r="AT19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U192" s="29" t="s">
        <v>1443</v>
      </c>
      <c r="AV192" s="63" t="s">
        <v>740</v>
      </c>
      <c r="AW192" s="29" t="s">
        <v>758</v>
      </c>
      <c r="AX192" s="29" t="s">
        <v>748</v>
      </c>
      <c r="AY192" s="29" t="s">
        <v>429</v>
      </c>
      <c r="BA192" s="29" t="s">
        <v>747</v>
      </c>
      <c r="BF1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3" spans="1:58" s="29" customFormat="1" ht="16" customHeight="1">
      <c r="A193" s="29">
        <v>1681</v>
      </c>
      <c r="B193" s="29" t="s">
        <v>26</v>
      </c>
      <c r="C193" s="29" t="s">
        <v>429</v>
      </c>
      <c r="D193" s="29" t="s">
        <v>137</v>
      </c>
      <c r="E193" s="29" t="s">
        <v>1324</v>
      </c>
      <c r="F193" s="30" t="str">
        <f>IF(ISBLANK(Table2[[#This Row],[unique_id]]), "", Table2[[#This Row],[unique_id]])</f>
        <v>tree_spotlights_bulb_1</v>
      </c>
      <c r="H193" s="29" t="s">
        <v>139</v>
      </c>
      <c r="O193" s="31" t="s">
        <v>1096</v>
      </c>
      <c r="P193" s="29" t="s">
        <v>172</v>
      </c>
      <c r="Q193" s="29" t="s">
        <v>1054</v>
      </c>
      <c r="R193" s="29" t="str">
        <f>Table2[[#This Row],[entity_domain]]</f>
        <v>Lights</v>
      </c>
      <c r="S193" s="29" t="str">
        <f>_xlfn.CONCAT( Table2[[#This Row],[device_suggested_area]], " ",Table2[[#This Row],[powercalc_group_3]])</f>
        <v>Tree Lights</v>
      </c>
      <c r="V193" s="31"/>
      <c r="W193" s="31" t="s">
        <v>647</v>
      </c>
      <c r="X193" s="35">
        <v>116</v>
      </c>
      <c r="Y193" s="36" t="s">
        <v>1050</v>
      </c>
      <c r="Z193" s="36"/>
      <c r="AA193" s="36"/>
      <c r="AG193" s="31"/>
      <c r="AH193" s="31"/>
      <c r="AJ193" s="29" t="str">
        <f>IF(ISBLANK(AI193),  "", _xlfn.CONCAT("haas/entity/sensor/", LOWER(C193), "/", E193, "/config"))</f>
        <v/>
      </c>
      <c r="AK193" s="29" t="str">
        <f>IF(ISBLANK(AI193),  "", _xlfn.CONCAT(LOWER(C193), "/", E193))</f>
        <v/>
      </c>
      <c r="AT19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U193" s="29" t="s">
        <v>1444</v>
      </c>
      <c r="AV193" s="63" t="s">
        <v>740</v>
      </c>
      <c r="AW193" s="29" t="s">
        <v>759</v>
      </c>
      <c r="AX193" s="29" t="s">
        <v>748</v>
      </c>
      <c r="AY193" s="29" t="s">
        <v>429</v>
      </c>
      <c r="BA193" s="29" t="s">
        <v>747</v>
      </c>
      <c r="BD193" s="29" t="s">
        <v>746</v>
      </c>
      <c r="BF1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194" spans="1:58" s="29" customFormat="1" ht="16" customHeight="1">
      <c r="A194" s="29">
        <v>1682</v>
      </c>
      <c r="B194" s="29" t="s">
        <v>26</v>
      </c>
      <c r="C194" s="29" t="s">
        <v>429</v>
      </c>
      <c r="D194" s="29" t="s">
        <v>137</v>
      </c>
      <c r="E194" s="29" t="s">
        <v>1325</v>
      </c>
      <c r="F194" s="30" t="str">
        <f>IF(ISBLANK(Table2[[#This Row],[unique_id]]), "", Table2[[#This Row],[unique_id]])</f>
        <v>tree_spotlights_bulb_2</v>
      </c>
      <c r="H194" s="29" t="s">
        <v>139</v>
      </c>
      <c r="O194" s="31" t="s">
        <v>1096</v>
      </c>
      <c r="P194" s="29" t="s">
        <v>172</v>
      </c>
      <c r="Q194" s="29" t="s">
        <v>1054</v>
      </c>
      <c r="R194" s="29" t="str">
        <f>Table2[[#This Row],[entity_domain]]</f>
        <v>Lights</v>
      </c>
      <c r="S194" s="29" t="str">
        <f>_xlfn.CONCAT( Table2[[#This Row],[device_suggested_area]], " ",Table2[[#This Row],[powercalc_group_3]])</f>
        <v>Tree Lights</v>
      </c>
      <c r="V194" s="31"/>
      <c r="W194" s="31" t="s">
        <v>647</v>
      </c>
      <c r="X194" s="35">
        <v>116</v>
      </c>
      <c r="Y194" s="36" t="s">
        <v>1050</v>
      </c>
      <c r="Z194" s="36"/>
      <c r="AA194" s="36"/>
      <c r="AG194" s="31"/>
      <c r="AH194" s="31"/>
      <c r="AJ194" s="29" t="str">
        <f>IF(ISBLANK(AI194),  "", _xlfn.CONCAT("haas/entity/sensor/", LOWER(C194), "/", E194, "/config"))</f>
        <v/>
      </c>
      <c r="AK194" s="29" t="str">
        <f>IF(ISBLANK(AI194),  "", _xlfn.CONCAT(LOWER(C194), "/", E194))</f>
        <v/>
      </c>
      <c r="AT19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U194" s="29" t="s">
        <v>1445</v>
      </c>
      <c r="AV194" s="63" t="s">
        <v>740</v>
      </c>
      <c r="AW194" s="29" t="s">
        <v>763</v>
      </c>
      <c r="AX194" s="29" t="s">
        <v>748</v>
      </c>
      <c r="AY194" s="29" t="s">
        <v>429</v>
      </c>
      <c r="BA194" s="29" t="s">
        <v>747</v>
      </c>
      <c r="BD194" s="29" t="s">
        <v>764</v>
      </c>
      <c r="BF1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195" spans="1:58" s="29" customFormat="1" ht="16" customHeight="1">
      <c r="A195" s="29">
        <v>1683</v>
      </c>
      <c r="B195" s="29" t="s">
        <v>765</v>
      </c>
      <c r="C195" s="29" t="s">
        <v>429</v>
      </c>
      <c r="D195" s="29" t="s">
        <v>137</v>
      </c>
      <c r="F195" s="30" t="str">
        <f>IF(ISBLANK(Table2[[#This Row],[unique_id]]), "", Table2[[#This Row],[unique_id]])</f>
        <v/>
      </c>
      <c r="O195" s="31"/>
      <c r="V195" s="31"/>
      <c r="W195" s="31" t="s">
        <v>647</v>
      </c>
      <c r="X195" s="35">
        <v>116</v>
      </c>
      <c r="Y195" s="36" t="s">
        <v>1050</v>
      </c>
      <c r="Z195" s="36" t="s">
        <v>1494</v>
      </c>
      <c r="AA195" s="36"/>
      <c r="AG195" s="31"/>
      <c r="AH195" s="31"/>
      <c r="AJ195" s="29" t="str">
        <f>IF(ISBLANK(AI195),  "", _xlfn.CONCAT("haas/entity/sensor/", LOWER(C195), "/", E195, "/config"))</f>
        <v/>
      </c>
      <c r="AK195" s="29" t="str">
        <f>IF(ISBLANK(AI195),  "", _xlfn.CONCAT(LOWER(C195), "/", E195))</f>
        <v/>
      </c>
      <c r="AT19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U195" s="29" t="s">
        <v>1446</v>
      </c>
      <c r="AV195" s="63" t="s">
        <v>740</v>
      </c>
      <c r="AW195" s="29" t="s">
        <v>875</v>
      </c>
      <c r="AX195" s="29" t="s">
        <v>748</v>
      </c>
      <c r="AY195" s="29" t="s">
        <v>429</v>
      </c>
      <c r="BA195" s="29" t="s">
        <v>747</v>
      </c>
      <c r="BD195" s="29" t="s">
        <v>870</v>
      </c>
      <c r="BF1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"x"]]</v>
      </c>
    </row>
    <row r="196" spans="1:58" s="29" customFormat="1" ht="16" customHeight="1">
      <c r="A196" s="29">
        <v>1800</v>
      </c>
      <c r="B196" s="29" t="s">
        <v>26</v>
      </c>
      <c r="C196" s="29" t="s">
        <v>580</v>
      </c>
      <c r="D196" s="29" t="s">
        <v>364</v>
      </c>
      <c r="E196" s="29" t="s">
        <v>363</v>
      </c>
      <c r="F196" s="30" t="str">
        <f>IF(ISBLANK(Table2[[#This Row],[unique_id]]), "", Table2[[#This Row],[unique_id]])</f>
        <v>column_break</v>
      </c>
      <c r="G196" s="29" t="s">
        <v>360</v>
      </c>
      <c r="H196" s="29" t="s">
        <v>919</v>
      </c>
      <c r="I196" s="29" t="s">
        <v>132</v>
      </c>
      <c r="M196" s="29" t="s">
        <v>361</v>
      </c>
      <c r="N196" s="29" t="s">
        <v>362</v>
      </c>
      <c r="O196" s="31"/>
      <c r="V196" s="31"/>
      <c r="W196" s="31"/>
      <c r="X196" s="31"/>
      <c r="Y196" s="31"/>
      <c r="Z196" s="31"/>
      <c r="AA196" s="31"/>
      <c r="AG196" s="31"/>
      <c r="AH196" s="31"/>
      <c r="AJ196" s="29" t="str">
        <f>IF(ISBLANK(AI196),  "", _xlfn.CONCAT("haas/entity/sensor/", LOWER(C196), "/", E196, "/config"))</f>
        <v/>
      </c>
      <c r="AK196" s="29" t="str">
        <f>IF(ISBLANK(AI196),  "", _xlfn.CONCAT(LOWER(C196), "/", E196))</f>
        <v/>
      </c>
      <c r="AT196" s="33"/>
      <c r="AV196" s="31"/>
      <c r="BF1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7" spans="1:58" s="29" customFormat="1" ht="16" customHeight="1">
      <c r="A197" s="29">
        <v>1801</v>
      </c>
      <c r="B197" s="29" t="s">
        <v>26</v>
      </c>
      <c r="C197" s="29" t="s">
        <v>1122</v>
      </c>
      <c r="D197" s="29" t="s">
        <v>149</v>
      </c>
      <c r="E197" s="32" t="s">
        <v>1326</v>
      </c>
      <c r="F197" s="30" t="str">
        <f>IF(ISBLANK(Table2[[#This Row],[unique_id]]), "", Table2[[#This Row],[unique_id]])</f>
        <v>template_bathroom_rails_plug_proxy</v>
      </c>
      <c r="G197" s="29" t="s">
        <v>591</v>
      </c>
      <c r="H197" s="29" t="s">
        <v>919</v>
      </c>
      <c r="I197" s="29" t="s">
        <v>132</v>
      </c>
      <c r="O197" s="31" t="s">
        <v>1096</v>
      </c>
      <c r="P197" s="29" t="s">
        <v>172</v>
      </c>
      <c r="Q197" s="27" t="s">
        <v>1055</v>
      </c>
      <c r="R197" s="29" t="str">
        <f>Table2[[#This Row],[entity_domain]]</f>
        <v>Heating &amp; Cooling</v>
      </c>
      <c r="S197" s="29" t="str">
        <f>S198</f>
        <v>Bathroom Towel Rails</v>
      </c>
      <c r="T197" s="32" t="str">
        <f>_xlfn.CONCAT("standby_power: 1.54", CHAR(10), "unavailable_power: 0", CHAR(10), "fixed:", CHAR(10), "  power: 2.19", CHAR(10))</f>
        <v xml:space="preserve">standby_power: 1.54
unavailable_power: 0
fixed:
  power: 2.19
</v>
      </c>
      <c r="V197" s="31"/>
      <c r="W197" s="31"/>
      <c r="X197" s="31"/>
      <c r="Y197" s="31"/>
      <c r="Z197" s="31"/>
      <c r="AA197" s="31"/>
      <c r="AG197" s="31"/>
      <c r="AH197" s="31"/>
      <c r="AJ197" s="29" t="str">
        <f>IF(ISBLANK(AI197),  "", _xlfn.CONCAT("haas/entity/sensor/", LOWER(C197), "/", E197, "/config"))</f>
        <v/>
      </c>
      <c r="AK197" s="29" t="str">
        <f>IF(ISBLANK(AI197),  "", _xlfn.CONCAT(LOWER(C197), "/", E197))</f>
        <v/>
      </c>
      <c r="AT197" s="33"/>
      <c r="AU197" s="68" t="s">
        <v>1447</v>
      </c>
      <c r="AV197" s="69" t="s">
        <v>394</v>
      </c>
      <c r="AW197" s="68" t="s">
        <v>134</v>
      </c>
      <c r="AX197" s="29" t="s">
        <v>391</v>
      </c>
      <c r="AY197" s="29" t="s">
        <v>243</v>
      </c>
      <c r="BA197" s="29" t="s">
        <v>390</v>
      </c>
      <c r="BF1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8" spans="1:58" s="29" customFormat="1" ht="16" customHeight="1">
      <c r="A198" s="29">
        <v>1802</v>
      </c>
      <c r="B198" s="29" t="s">
        <v>26</v>
      </c>
      <c r="C198" s="29" t="s">
        <v>243</v>
      </c>
      <c r="D198" s="29" t="s">
        <v>134</v>
      </c>
      <c r="E198" s="29" t="s">
        <v>1159</v>
      </c>
      <c r="F198" s="30" t="str">
        <f>IF(ISBLANK(Table2[[#This Row],[unique_id]]), "", Table2[[#This Row],[unique_id]])</f>
        <v>bathroom_rails_plug</v>
      </c>
      <c r="G198" s="29" t="s">
        <v>591</v>
      </c>
      <c r="H198" s="29" t="s">
        <v>919</v>
      </c>
      <c r="I198" s="29" t="s">
        <v>132</v>
      </c>
      <c r="J198" s="29" t="s">
        <v>591</v>
      </c>
      <c r="M198" s="29" t="s">
        <v>268</v>
      </c>
      <c r="O198" s="31" t="s">
        <v>1096</v>
      </c>
      <c r="P198" s="29" t="s">
        <v>172</v>
      </c>
      <c r="Q198" s="27" t="s">
        <v>1055</v>
      </c>
      <c r="R198" s="29" t="str">
        <f>Table2[[#This Row],[entity_domain]]</f>
        <v>Heating &amp; Cooling</v>
      </c>
      <c r="S198" s="29" t="str">
        <f>_xlfn.CONCAT( Table2[[#This Row],[device_suggested_area]], " ",Table2[[#This Row],[friendly_name]])</f>
        <v>Bathroom Towel Rails</v>
      </c>
      <c r="T198" s="32" t="str">
        <f>_xlfn.CONCAT("power_sensor_id: sensor.", Table2[[#This Row],[unique_id]], "_current_consumption", CHAR(10), "force_energy_sensor_creation: true", CHAR(10))</f>
        <v xml:space="preserve">power_sensor_id: sensor.bathroom_rails_plug_current_consumption
force_energy_sensor_creation: true
</v>
      </c>
      <c r="V198" s="31"/>
      <c r="W198" s="31"/>
      <c r="X198" s="31"/>
      <c r="Y198" s="31"/>
      <c r="Z198" s="31"/>
      <c r="AA198" s="31"/>
      <c r="AE198" s="29" t="s">
        <v>267</v>
      </c>
      <c r="AG198" s="31"/>
      <c r="AH198" s="31"/>
      <c r="AJ198" s="29" t="str">
        <f>IF(ISBLANK(AI198),  "", _xlfn.CONCAT("haas/entity/sensor/", LOWER(C198), "/", E198, "/config"))</f>
        <v/>
      </c>
      <c r="AK198" s="29" t="str">
        <f>IF(ISBLANK(AI198),  "", _xlfn.CONCAT(LOWER(C198), "/", E198))</f>
        <v/>
      </c>
      <c r="AT198" s="33"/>
      <c r="AU198" s="29" t="s">
        <v>1447</v>
      </c>
      <c r="AV198" s="63" t="s">
        <v>394</v>
      </c>
      <c r="AW198" s="29" t="s">
        <v>402</v>
      </c>
      <c r="AX198" s="29" t="s">
        <v>391</v>
      </c>
      <c r="AY198" s="29" t="s">
        <v>243</v>
      </c>
      <c r="AZ198" s="29" t="s">
        <v>1495</v>
      </c>
      <c r="BA198" s="29" t="s">
        <v>390</v>
      </c>
      <c r="BC198" s="29" t="s">
        <v>520</v>
      </c>
      <c r="BD198" s="29" t="s">
        <v>382</v>
      </c>
      <c r="BE198" s="29" t="s">
        <v>513</v>
      </c>
      <c r="BF1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"10.0.6.81"]]</v>
      </c>
    </row>
    <row r="199" spans="1:58" s="43" customFormat="1" ht="16" customHeight="1">
      <c r="A199" s="29">
        <v>1803</v>
      </c>
      <c r="B199" s="43" t="s">
        <v>26</v>
      </c>
      <c r="C199" s="43" t="s">
        <v>1122</v>
      </c>
      <c r="D199" s="43" t="s">
        <v>149</v>
      </c>
      <c r="E199" s="44" t="s">
        <v>1348</v>
      </c>
      <c r="F199" s="45" t="str">
        <f>IF(ISBLANK(Table2[[#This Row],[unique_id]]), "", Table2[[#This Row],[unique_id]])</f>
        <v>template_roof_water_booster_plug_proxy</v>
      </c>
      <c r="G199" s="43" t="s">
        <v>588</v>
      </c>
      <c r="H199" s="43" t="s">
        <v>919</v>
      </c>
      <c r="I199" s="43" t="s">
        <v>132</v>
      </c>
      <c r="O199" s="46" t="s">
        <v>1096</v>
      </c>
      <c r="P199" s="43" t="s">
        <v>172</v>
      </c>
      <c r="Q199" s="49" t="s">
        <v>1055</v>
      </c>
      <c r="R199" s="43" t="str">
        <f>Table2[[#This Row],[entity_domain]]</f>
        <v>Heating &amp; Cooling</v>
      </c>
      <c r="S199" s="43" t="s">
        <v>1351</v>
      </c>
      <c r="T199" s="44" t="str">
        <f>_xlfn.CONCAT("standby_power: 1.54", CHAR(10), "unavailable_power: 0", CHAR(10), "fixed:", CHAR(10), "  power: 2.19", CHAR(10))</f>
        <v xml:space="preserve">standby_power: 1.54
unavailable_power: 0
fixed:
  power: 2.19
</v>
      </c>
      <c r="V199" s="46"/>
      <c r="W199" s="46"/>
      <c r="X199" s="46"/>
      <c r="Y199" s="46"/>
      <c r="Z199" s="46"/>
      <c r="AA199" s="46"/>
      <c r="AG199" s="46"/>
      <c r="AH199" s="46"/>
      <c r="AJ199" s="43" t="str">
        <f>IF(ISBLANK(AI199),  "", _xlfn.CONCAT("haas/entity/sensor/", LOWER(C199), "/", E199, "/config"))</f>
        <v/>
      </c>
      <c r="AK199" s="43" t="str">
        <f>IF(ISBLANK(AI199),  "", _xlfn.CONCAT(LOWER(C199), "/", E199))</f>
        <v/>
      </c>
      <c r="AT199" s="47"/>
      <c r="AU199" s="43" t="s">
        <v>1448</v>
      </c>
      <c r="AV199" s="65" t="s">
        <v>1234</v>
      </c>
      <c r="AW199" s="43" t="s">
        <v>134</v>
      </c>
      <c r="AX199" s="43" t="s">
        <v>583</v>
      </c>
      <c r="AY199" s="43" t="s">
        <v>365</v>
      </c>
      <c r="BA199" s="43" t="s">
        <v>38</v>
      </c>
      <c r="BF1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0" spans="1:58" s="43" customFormat="1" ht="16" customHeight="1">
      <c r="A200" s="29">
        <v>1804</v>
      </c>
      <c r="B200" s="43" t="s">
        <v>26</v>
      </c>
      <c r="C200" s="43" t="s">
        <v>969</v>
      </c>
      <c r="D200" s="43" t="s">
        <v>134</v>
      </c>
      <c r="E200" s="43" t="s">
        <v>1347</v>
      </c>
      <c r="F200" s="45" t="str">
        <f>IF(ISBLANK(Table2[[#This Row],[unique_id]]), "", Table2[[#This Row],[unique_id]])</f>
        <v>roof_water_booster_plug</v>
      </c>
      <c r="G200" s="43" t="s">
        <v>588</v>
      </c>
      <c r="H200" s="43" t="s">
        <v>919</v>
      </c>
      <c r="I200" s="43" t="s">
        <v>132</v>
      </c>
      <c r="J200" s="43" t="str">
        <f>Table2[[#This Row],[friendly_name]]</f>
        <v>Water Booster</v>
      </c>
      <c r="M200" s="43" t="s">
        <v>268</v>
      </c>
      <c r="O200" s="46" t="s">
        <v>1096</v>
      </c>
      <c r="P200" s="43" t="s">
        <v>172</v>
      </c>
      <c r="Q200" s="43" t="s">
        <v>1055</v>
      </c>
      <c r="R200" s="43" t="str">
        <f>Table2[[#This Row],[entity_domain]]</f>
        <v>Heating &amp; Cooling</v>
      </c>
      <c r="S200" s="43" t="s">
        <v>1351</v>
      </c>
      <c r="T200" s="44" t="str">
        <f>_xlfn.CONCAT("power_sensor_id: sensor.", Table2[[#This Row],[unique_id]], "_energy_power", CHAR(10), "energy_sensor_id: sensor.", Table2[[#This Row],[unique_id]], "_energy_total", CHAR(10))</f>
        <v xml:space="preserve">power_sensor_id: sensor.roof_water_booster_plug_energy_power
energy_sensor_id: sensor.roof_water_booster_plug_energy_total
</v>
      </c>
      <c r="V200" s="46"/>
      <c r="W200" s="46"/>
      <c r="X200" s="46"/>
      <c r="Y200" s="46"/>
      <c r="Z200" s="46"/>
      <c r="AA200" s="66" t="s">
        <v>1487</v>
      </c>
      <c r="AE200" s="43" t="s">
        <v>584</v>
      </c>
      <c r="AG200" s="46" t="s">
        <v>34</v>
      </c>
      <c r="AH200" s="46" t="s">
        <v>1246</v>
      </c>
      <c r="AJ200" s="43" t="str">
        <f>_xlfn.CONCAT("haas/entity/", Table2[[#This Row],[entity_namespace]], "/tasmota/",Table2[[#This Row],[unique_id]], "/config")</f>
        <v>haas/entity/switch/tasmota/roof_water_booster_plug/config</v>
      </c>
      <c r="AK200" s="43" t="str">
        <f>_xlfn.CONCAT("tasmota/device/",Table2[[#This Row],[unique_id]], "/stat/POWER")</f>
        <v>tasmota/device/roof_water_booster_plug/stat/POWER</v>
      </c>
      <c r="AL200" s="43" t="str">
        <f>_xlfn.CONCAT("tasmota/device/",Table2[[#This Row],[unique_id]], "/cmnd/POWER")</f>
        <v>tasmota/device/roof_water_booster_plug/cmnd/POWER</v>
      </c>
      <c r="AM200" s="43" t="str">
        <f>_xlfn.CONCAT("tasmota/device/",Table2[[#This Row],[unique_id]], "/tele/LWT")</f>
        <v>tasmota/device/roof_water_booster_plug/tele/LWT</v>
      </c>
      <c r="AP200" s="43" t="s">
        <v>1257</v>
      </c>
      <c r="AQ200" s="43" t="s">
        <v>1258</v>
      </c>
      <c r="AR200" s="43" t="s">
        <v>1346</v>
      </c>
      <c r="AS200" s="43">
        <v>1</v>
      </c>
      <c r="AT200" s="48" t="str">
        <f>HYPERLINK(_xlfn.CONCAT("http://", Table2[[#This Row],[connection_ip]], "/?"))</f>
        <v>http://10.0.6.100/?</v>
      </c>
      <c r="AU200" s="43" t="s">
        <v>1448</v>
      </c>
      <c r="AV200" s="65" t="s">
        <v>1234</v>
      </c>
      <c r="AW200" s="43" t="s">
        <v>1486</v>
      </c>
      <c r="AX200" s="43" t="s">
        <v>583</v>
      </c>
      <c r="AY200" s="43" t="s">
        <v>365</v>
      </c>
      <c r="BA200" s="43" t="s">
        <v>38</v>
      </c>
      <c r="BC200" s="43" t="s">
        <v>520</v>
      </c>
      <c r="BD200" s="43" t="s">
        <v>582</v>
      </c>
      <c r="BE200" s="43" t="s">
        <v>1235</v>
      </c>
      <c r="BF2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"10.0.6.100"]]</v>
      </c>
    </row>
    <row r="201" spans="1:58" s="43" customFormat="1" ht="16" customHeight="1">
      <c r="A201" s="29">
        <v>1805</v>
      </c>
      <c r="B201" s="43" t="s">
        <v>26</v>
      </c>
      <c r="C201" s="43" t="s">
        <v>969</v>
      </c>
      <c r="D201" s="43" t="s">
        <v>27</v>
      </c>
      <c r="E201" s="43" t="s">
        <v>1349</v>
      </c>
      <c r="F201" s="45" t="str">
        <f>IF(ISBLANK(Table2[[#This Row],[unique_id]]), "", Table2[[#This Row],[unique_id]])</f>
        <v>roof_water_booster_plug_energy_power</v>
      </c>
      <c r="G201" s="43" t="s">
        <v>1251</v>
      </c>
      <c r="H201" s="43" t="s">
        <v>919</v>
      </c>
      <c r="I201" s="43" t="s">
        <v>132</v>
      </c>
      <c r="O201" s="46"/>
      <c r="T201" s="44"/>
      <c r="V201" s="46"/>
      <c r="W201" s="46"/>
      <c r="X201" s="46"/>
      <c r="Y201" s="46"/>
      <c r="Z201" s="46"/>
      <c r="AA201" s="46"/>
      <c r="AB201" s="43" t="s">
        <v>31</v>
      </c>
      <c r="AC201" s="43" t="s">
        <v>358</v>
      </c>
      <c r="AD201" s="43" t="s">
        <v>1247</v>
      </c>
      <c r="AG201" s="46" t="s">
        <v>34</v>
      </c>
      <c r="AH201" s="46" t="s">
        <v>1246</v>
      </c>
      <c r="AJ201" s="43" t="str">
        <f>_xlfn.CONCAT("haas/entity/", Table2[[#This Row],[entity_namespace]], "/tasmota/",Table2[[#This Row],[unique_id]], "/config")</f>
        <v>haas/entity/sensor/tasmota/roof_water_booster_plug_energy_power/config</v>
      </c>
      <c r="AK201" s="43" t="str">
        <f>_xlfn.CONCAT("tasmota/device/",E200, "/tele/SENSOR")</f>
        <v>tasmota/device/roof_water_booster_plug/tele/SENSOR</v>
      </c>
      <c r="AR201" s="43" t="s">
        <v>1248</v>
      </c>
      <c r="AS201" s="43">
        <v>1</v>
      </c>
      <c r="AT201" s="48" t="str">
        <f>AT200</f>
        <v>http://10.0.6.100/?</v>
      </c>
      <c r="AU201" s="43" t="s">
        <v>1448</v>
      </c>
      <c r="AV201" s="65" t="s">
        <v>1234</v>
      </c>
      <c r="AW201" s="43" t="s">
        <v>1486</v>
      </c>
      <c r="AX201" s="43" t="s">
        <v>583</v>
      </c>
      <c r="AY201" s="43" t="s">
        <v>365</v>
      </c>
      <c r="BA201" s="43" t="s">
        <v>38</v>
      </c>
      <c r="BF2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2" spans="1:58" s="43" customFormat="1" ht="16" customHeight="1">
      <c r="A202" s="29">
        <v>1806</v>
      </c>
      <c r="B202" s="43" t="s">
        <v>26</v>
      </c>
      <c r="C202" s="43" t="s">
        <v>969</v>
      </c>
      <c r="D202" s="43" t="s">
        <v>27</v>
      </c>
      <c r="E202" s="43" t="s">
        <v>1350</v>
      </c>
      <c r="F202" s="45" t="str">
        <f>IF(ISBLANK(Table2[[#This Row],[unique_id]]), "", Table2[[#This Row],[unique_id]])</f>
        <v>roof_water_booster_plug_energy_total</v>
      </c>
      <c r="G202" s="43" t="s">
        <v>1252</v>
      </c>
      <c r="H202" s="43" t="s">
        <v>919</v>
      </c>
      <c r="I202" s="43" t="s">
        <v>132</v>
      </c>
      <c r="O202" s="46"/>
      <c r="T202" s="44"/>
      <c r="V202" s="46"/>
      <c r="W202" s="46"/>
      <c r="X202" s="46"/>
      <c r="Y202" s="46"/>
      <c r="Z202" s="46"/>
      <c r="AA202" s="46"/>
      <c r="AB202" s="43" t="s">
        <v>76</v>
      </c>
      <c r="AC202" s="43" t="s">
        <v>359</v>
      </c>
      <c r="AD202" s="43" t="s">
        <v>1249</v>
      </c>
      <c r="AG202" s="46" t="s">
        <v>34</v>
      </c>
      <c r="AH202" s="46" t="s">
        <v>1246</v>
      </c>
      <c r="AJ202" s="43" t="str">
        <f>_xlfn.CONCAT("haas/entity/", Table2[[#This Row],[entity_namespace]], "/tasmota/",Table2[[#This Row],[unique_id]], "/config")</f>
        <v>haas/entity/sensor/tasmota/roof_water_booster_plug_energy_total/config</v>
      </c>
      <c r="AK202" s="43" t="str">
        <f>_xlfn.CONCAT("tasmota/device/",E200, "/tele/SENSOR")</f>
        <v>tasmota/device/roof_water_booster_plug/tele/SENSOR</v>
      </c>
      <c r="AR202" s="43" t="s">
        <v>1250</v>
      </c>
      <c r="AS202" s="43">
        <v>1</v>
      </c>
      <c r="AT202" s="48" t="str">
        <f>AT200</f>
        <v>http://10.0.6.100/?</v>
      </c>
      <c r="AU202" s="43" t="s">
        <v>1448</v>
      </c>
      <c r="AV202" s="65" t="s">
        <v>1234</v>
      </c>
      <c r="AW202" s="43" t="s">
        <v>1486</v>
      </c>
      <c r="AX202" s="43" t="s">
        <v>583</v>
      </c>
      <c r="AY202" s="43" t="s">
        <v>365</v>
      </c>
      <c r="BA202" s="43" t="s">
        <v>38</v>
      </c>
      <c r="BF2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58" s="43" customFormat="1" ht="16" customHeight="1">
      <c r="A203" s="29">
        <v>1807</v>
      </c>
      <c r="B203" s="43" t="s">
        <v>228</v>
      </c>
      <c r="C203" s="43" t="s">
        <v>969</v>
      </c>
      <c r="D203" s="43" t="s">
        <v>134</v>
      </c>
      <c r="E203" s="43" t="s">
        <v>585</v>
      </c>
      <c r="F203" s="45" t="str">
        <f>IF(ISBLANK(Table2[[#This Row],[unique_id]]), "", Table2[[#This Row],[unique_id]])</f>
        <v>outdoor_pool_filter</v>
      </c>
      <c r="G203" s="43" t="s">
        <v>350</v>
      </c>
      <c r="H203" s="43" t="s">
        <v>919</v>
      </c>
      <c r="I203" s="43" t="s">
        <v>132</v>
      </c>
      <c r="J203" s="43" t="str">
        <f>Table2[[#This Row],[friendly_name]]</f>
        <v>Pool Filter</v>
      </c>
      <c r="M203" s="43" t="s">
        <v>268</v>
      </c>
      <c r="O203" s="46" t="s">
        <v>1096</v>
      </c>
      <c r="P203" s="43" t="s">
        <v>172</v>
      </c>
      <c r="Q203" s="43" t="s">
        <v>1055</v>
      </c>
      <c r="R203" s="43" t="str">
        <f>Table2[[#This Row],[entity_domain]]</f>
        <v>Heating &amp; Cooling</v>
      </c>
      <c r="S203" s="43" t="str">
        <f>Table2[[#This Row],[friendly_name]]</f>
        <v>Pool Filter</v>
      </c>
      <c r="V203" s="46"/>
      <c r="W203" s="46"/>
      <c r="X203" s="46"/>
      <c r="Y203" s="46"/>
      <c r="Z203" s="46"/>
      <c r="AA203" s="46"/>
      <c r="AG203" s="46"/>
      <c r="AH203" s="46"/>
      <c r="AT203" s="47"/>
      <c r="AV203" s="46"/>
      <c r="BE203" s="45"/>
      <c r="BF2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4" spans="1:58" s="29" customFormat="1" ht="16" customHeight="1">
      <c r="A204" s="29">
        <v>2000</v>
      </c>
      <c r="B204" s="29" t="s">
        <v>26</v>
      </c>
      <c r="C204" s="29" t="s">
        <v>1122</v>
      </c>
      <c r="D204" s="29" t="s">
        <v>149</v>
      </c>
      <c r="E204" s="50" t="s">
        <v>1120</v>
      </c>
      <c r="F204" s="30" t="str">
        <f>IF(ISBLANK(Table2[[#This Row],[unique_id]]), "", Table2[[#This Row],[unique_id]])</f>
        <v>template_lounge_air_purifier_proxy</v>
      </c>
      <c r="G204" s="29" t="s">
        <v>203</v>
      </c>
      <c r="H204" s="29" t="s">
        <v>594</v>
      </c>
      <c r="I204" s="29" t="s">
        <v>132</v>
      </c>
      <c r="O204" s="31" t="s">
        <v>1096</v>
      </c>
      <c r="P204" s="29" t="s">
        <v>172</v>
      </c>
      <c r="Q204" s="29" t="s">
        <v>1054</v>
      </c>
      <c r="R204" s="29" t="s">
        <v>131</v>
      </c>
      <c r="S204" s="29" t="str">
        <f>_xlfn.CONCAT( Table2[[#This Row],[device_suggested_area]], " ",Table2[[#This Row],[powercalc_group_3]])</f>
        <v>Lounge Fans</v>
      </c>
      <c r="T204" s="32" t="s">
        <v>1123</v>
      </c>
      <c r="V204" s="31"/>
      <c r="W204" s="31"/>
      <c r="X204" s="31"/>
      <c r="Y204" s="36"/>
      <c r="Z204" s="36"/>
      <c r="AA204" s="36"/>
      <c r="AG204" s="31"/>
      <c r="AH204" s="31"/>
      <c r="AT204" s="37"/>
      <c r="AU204" s="68" t="s">
        <v>610</v>
      </c>
      <c r="AV204" s="69" t="s">
        <v>611</v>
      </c>
      <c r="AW204" s="68" t="s">
        <v>129</v>
      </c>
      <c r="AX204" s="29" t="s">
        <v>612</v>
      </c>
      <c r="AY204" s="29" t="s">
        <v>593</v>
      </c>
      <c r="BA204" s="29" t="s">
        <v>203</v>
      </c>
      <c r="BF2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5" spans="1:58" s="29" customFormat="1" ht="16" customHeight="1">
      <c r="A205" s="29">
        <v>2001</v>
      </c>
      <c r="B205" s="29" t="s">
        <v>26</v>
      </c>
      <c r="C205" s="29" t="s">
        <v>593</v>
      </c>
      <c r="D205" s="29" t="s">
        <v>129</v>
      </c>
      <c r="E205" s="50" t="s">
        <v>598</v>
      </c>
      <c r="F205" s="30" t="str">
        <f>IF(ISBLANK(Table2[[#This Row],[unique_id]]), "", Table2[[#This Row],[unique_id]])</f>
        <v>lounge_air_purifier</v>
      </c>
      <c r="G205" s="29" t="s">
        <v>203</v>
      </c>
      <c r="H205" s="29" t="s">
        <v>594</v>
      </c>
      <c r="I205" s="29" t="s">
        <v>132</v>
      </c>
      <c r="J205" s="29" t="s">
        <v>621</v>
      </c>
      <c r="M205" s="29" t="s">
        <v>136</v>
      </c>
      <c r="O205" s="31"/>
      <c r="T205" s="32"/>
      <c r="V205" s="31"/>
      <c r="W205" s="31" t="s">
        <v>647</v>
      </c>
      <c r="X205" s="31"/>
      <c r="Y205" s="36" t="s">
        <v>1050</v>
      </c>
      <c r="Z205" s="36"/>
      <c r="AA205" s="36"/>
      <c r="AE205" s="29" t="s">
        <v>595</v>
      </c>
      <c r="AG205" s="31"/>
      <c r="AH205" s="31"/>
      <c r="AJ205" s="29" t="str">
        <f>IF(ISBLANK(AI205),  "", _xlfn.CONCAT("haas/entity/sensor/", LOWER(C205), "/", E205, "/config"))</f>
        <v/>
      </c>
      <c r="AK205" s="29" t="str">
        <f>IF(ISBLANK(AI205),  "", _xlfn.CONCAT(LOWER(C205), "/", E205))</f>
        <v/>
      </c>
      <c r="AT20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U205" s="29" t="s">
        <v>610</v>
      </c>
      <c r="AV205" s="63" t="s">
        <v>611</v>
      </c>
      <c r="AW205" s="29" t="s">
        <v>609</v>
      </c>
      <c r="AX205" s="29" t="s">
        <v>612</v>
      </c>
      <c r="AY205" s="29" t="s">
        <v>593</v>
      </c>
      <c r="BA205" s="29" t="s">
        <v>203</v>
      </c>
      <c r="BD205" s="29" t="s">
        <v>633</v>
      </c>
      <c r="BF2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206" spans="1:58" s="29" customFormat="1" ht="16" customHeight="1">
      <c r="A206" s="29">
        <v>2002</v>
      </c>
      <c r="B206" s="29" t="s">
        <v>26</v>
      </c>
      <c r="C206" s="29" t="s">
        <v>1122</v>
      </c>
      <c r="D206" s="29" t="s">
        <v>149</v>
      </c>
      <c r="E206" s="50" t="s">
        <v>1121</v>
      </c>
      <c r="F206" s="30" t="str">
        <f>IF(ISBLANK(Table2[[#This Row],[unique_id]]), "", Table2[[#This Row],[unique_id]])</f>
        <v>template_dining_air_purifier_proxy</v>
      </c>
      <c r="G206" s="29" t="s">
        <v>202</v>
      </c>
      <c r="H206" s="29" t="s">
        <v>594</v>
      </c>
      <c r="I206" s="29" t="s">
        <v>132</v>
      </c>
      <c r="O206" s="31" t="s">
        <v>1096</v>
      </c>
      <c r="P206" s="29" t="s">
        <v>172</v>
      </c>
      <c r="Q206" s="29" t="s">
        <v>1054</v>
      </c>
      <c r="R206" s="29" t="s">
        <v>131</v>
      </c>
      <c r="S206" s="29" t="str">
        <f>_xlfn.CONCAT( Table2[[#This Row],[device_suggested_area]], " ",Table2[[#This Row],[powercalc_group_3]])</f>
        <v>Dining Fans</v>
      </c>
      <c r="T206" s="32" t="s">
        <v>1123</v>
      </c>
      <c r="V206" s="31"/>
      <c r="W206" s="31"/>
      <c r="X206" s="31"/>
      <c r="Y206" s="36"/>
      <c r="Z206" s="36"/>
      <c r="AA206" s="36"/>
      <c r="AG206" s="31"/>
      <c r="AH206" s="31"/>
      <c r="AT206" s="37"/>
      <c r="AU206" s="68" t="s">
        <v>697</v>
      </c>
      <c r="AV206" s="69" t="s">
        <v>611</v>
      </c>
      <c r="AW206" s="68" t="s">
        <v>129</v>
      </c>
      <c r="AX206" s="29" t="s">
        <v>612</v>
      </c>
      <c r="AY206" s="29" t="s">
        <v>593</v>
      </c>
      <c r="BA206" s="29" t="s">
        <v>202</v>
      </c>
      <c r="BF2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7" spans="1:58" s="29" customFormat="1" ht="16" customHeight="1">
      <c r="A207" s="29">
        <v>2003</v>
      </c>
      <c r="B207" s="29" t="s">
        <v>26</v>
      </c>
      <c r="C207" s="29" t="s">
        <v>593</v>
      </c>
      <c r="D207" s="29" t="s">
        <v>129</v>
      </c>
      <c r="E207" s="50" t="s">
        <v>695</v>
      </c>
      <c r="F207" s="30" t="str">
        <f>IF(ISBLANK(Table2[[#This Row],[unique_id]]), "", Table2[[#This Row],[unique_id]])</f>
        <v>dining_air_purifier</v>
      </c>
      <c r="G207" s="29" t="s">
        <v>202</v>
      </c>
      <c r="H207" s="29" t="s">
        <v>594</v>
      </c>
      <c r="I207" s="29" t="s">
        <v>132</v>
      </c>
      <c r="J207" s="29" t="s">
        <v>621</v>
      </c>
      <c r="M207" s="29" t="s">
        <v>136</v>
      </c>
      <c r="O207" s="31"/>
      <c r="T207" s="32"/>
      <c r="V207" s="31"/>
      <c r="W207" s="31" t="s">
        <v>647</v>
      </c>
      <c r="X207" s="31"/>
      <c r="Y207" s="36" t="s">
        <v>1050</v>
      </c>
      <c r="Z207" s="36"/>
      <c r="AA207" s="36"/>
      <c r="AE207" s="29" t="s">
        <v>595</v>
      </c>
      <c r="AG207" s="31"/>
      <c r="AH207" s="31"/>
      <c r="AJ207" s="29" t="str">
        <f>IF(ISBLANK(AI207),  "", _xlfn.CONCAT("haas/entity/sensor/", LOWER(C207), "/", E207, "/config"))</f>
        <v/>
      </c>
      <c r="AK207" s="29" t="str">
        <f>IF(ISBLANK(AI207),  "", _xlfn.CONCAT(LOWER(C207), "/", E207))</f>
        <v/>
      </c>
      <c r="AT207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U207" s="29" t="s">
        <v>697</v>
      </c>
      <c r="AV207" s="63" t="s">
        <v>611</v>
      </c>
      <c r="AW207" s="29" t="s">
        <v>609</v>
      </c>
      <c r="AX207" s="29" t="s">
        <v>612</v>
      </c>
      <c r="AY207" s="29" t="s">
        <v>593</v>
      </c>
      <c r="BA207" s="29" t="s">
        <v>202</v>
      </c>
      <c r="BD207" s="29" t="s">
        <v>696</v>
      </c>
      <c r="BF2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208" spans="1:58" s="29" customFormat="1" ht="16" customHeight="1">
      <c r="A208" s="29">
        <v>2100</v>
      </c>
      <c r="B208" s="29" t="s">
        <v>26</v>
      </c>
      <c r="C208" s="29" t="s">
        <v>1075</v>
      </c>
      <c r="D208" s="29" t="s">
        <v>27</v>
      </c>
      <c r="E208" s="29" t="s">
        <v>242</v>
      </c>
      <c r="F208" s="30" t="str">
        <f>IF(ISBLANK(Table2[[#This Row],[unique_id]]), "", Table2[[#This Row],[unique_id]])</f>
        <v>home_power</v>
      </c>
      <c r="G208" s="29" t="s">
        <v>355</v>
      </c>
      <c r="H208" s="29" t="s">
        <v>250</v>
      </c>
      <c r="I208" s="29" t="s">
        <v>141</v>
      </c>
      <c r="M208" s="29" t="s">
        <v>90</v>
      </c>
      <c r="O208" s="31"/>
      <c r="U208" s="29" t="s">
        <v>577</v>
      </c>
      <c r="V208" s="31"/>
      <c r="W208" s="31"/>
      <c r="X208" s="31"/>
      <c r="Y208" s="31"/>
      <c r="Z208" s="31"/>
      <c r="AA208" s="31"/>
      <c r="AC208" s="29" t="s">
        <v>358</v>
      </c>
      <c r="AE208" s="29" t="s">
        <v>251</v>
      </c>
      <c r="AG208" s="31"/>
      <c r="AH208" s="31"/>
      <c r="AJ208" s="29" t="str">
        <f>IF(ISBLANK(AI208),  "", _xlfn.CONCAT("haas/entity/sensor/", LOWER(C208), "/", E208, "/config"))</f>
        <v/>
      </c>
      <c r="AK208" s="29" t="str">
        <f>IF(ISBLANK(AI208),  "", _xlfn.CONCAT(LOWER(C208), "/", E208))</f>
        <v/>
      </c>
      <c r="AT208" s="33"/>
      <c r="AV208" s="31"/>
      <c r="BF2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9" spans="1:58" s="29" customFormat="1" ht="16" customHeight="1">
      <c r="A209" s="29">
        <v>2101</v>
      </c>
      <c r="B209" s="29" t="s">
        <v>26</v>
      </c>
      <c r="C209" s="29" t="s">
        <v>1075</v>
      </c>
      <c r="D209" s="29" t="s">
        <v>27</v>
      </c>
      <c r="E209" s="29" t="s">
        <v>352</v>
      </c>
      <c r="F209" s="30" t="str">
        <f>IF(ISBLANK(Table2[[#This Row],[unique_id]]), "", Table2[[#This Row],[unique_id]])</f>
        <v>home_base_power</v>
      </c>
      <c r="G209" s="29" t="s">
        <v>353</v>
      </c>
      <c r="H209" s="29" t="s">
        <v>250</v>
      </c>
      <c r="I209" s="29" t="s">
        <v>141</v>
      </c>
      <c r="M209" s="29" t="s">
        <v>90</v>
      </c>
      <c r="O209" s="31"/>
      <c r="U209" s="29" t="s">
        <v>577</v>
      </c>
      <c r="V209" s="31"/>
      <c r="W209" s="31"/>
      <c r="X209" s="31"/>
      <c r="Y209" s="31"/>
      <c r="Z209" s="31"/>
      <c r="AA209" s="31"/>
      <c r="AC209" s="29" t="s">
        <v>358</v>
      </c>
      <c r="AE209" s="29" t="s">
        <v>251</v>
      </c>
      <c r="AG209" s="31"/>
      <c r="AH209" s="31"/>
      <c r="AJ209" s="29" t="str">
        <f>IF(ISBLANK(AI209),  "", _xlfn.CONCAT("haas/entity/sensor/", LOWER(C209), "/", E209, "/config"))</f>
        <v/>
      </c>
      <c r="AK209" s="29" t="str">
        <f>IF(ISBLANK(AI209),  "", _xlfn.CONCAT(LOWER(C209), "/", E209))</f>
        <v/>
      </c>
      <c r="AT209" s="33"/>
      <c r="AV209" s="31"/>
      <c r="BF2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58" s="29" customFormat="1" ht="16" customHeight="1">
      <c r="A210" s="29">
        <v>2102</v>
      </c>
      <c r="B210" s="29" t="s">
        <v>26</v>
      </c>
      <c r="C210" s="29" t="s">
        <v>1075</v>
      </c>
      <c r="D210" s="29" t="s">
        <v>27</v>
      </c>
      <c r="E210" s="29" t="s">
        <v>351</v>
      </c>
      <c r="F210" s="30" t="str">
        <f>IF(ISBLANK(Table2[[#This Row],[unique_id]]), "", Table2[[#This Row],[unique_id]])</f>
        <v>home_peak_power</v>
      </c>
      <c r="G210" s="29" t="s">
        <v>354</v>
      </c>
      <c r="H210" s="29" t="s">
        <v>250</v>
      </c>
      <c r="I210" s="29" t="s">
        <v>141</v>
      </c>
      <c r="M210" s="29" t="s">
        <v>90</v>
      </c>
      <c r="O210" s="31"/>
      <c r="U210" s="29" t="s">
        <v>577</v>
      </c>
      <c r="V210" s="31"/>
      <c r="W210" s="31"/>
      <c r="X210" s="31"/>
      <c r="Y210" s="31"/>
      <c r="Z210" s="31"/>
      <c r="AA210" s="31"/>
      <c r="AC210" s="29" t="s">
        <v>358</v>
      </c>
      <c r="AE210" s="29" t="s">
        <v>251</v>
      </c>
      <c r="AG210" s="31"/>
      <c r="AH210" s="31"/>
      <c r="AJ210" s="29" t="str">
        <f>IF(ISBLANK(AI210),  "", _xlfn.CONCAT("haas/entity/sensor/", LOWER(C210), "/", E210, "/config"))</f>
        <v/>
      </c>
      <c r="AK210" s="29" t="str">
        <f>IF(ISBLANK(AI210),  "", _xlfn.CONCAT(LOWER(C210), "/", E210))</f>
        <v/>
      </c>
      <c r="AT210" s="33"/>
      <c r="AV210" s="31"/>
      <c r="BF2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1" spans="1:58" s="29" customFormat="1" ht="16" customHeight="1">
      <c r="A211" s="29">
        <v>2103</v>
      </c>
      <c r="B211" s="29" t="s">
        <v>26</v>
      </c>
      <c r="C211" s="29" t="s">
        <v>580</v>
      </c>
      <c r="D211" s="29" t="s">
        <v>364</v>
      </c>
      <c r="E211" s="29" t="s">
        <v>578</v>
      </c>
      <c r="F211" s="30" t="str">
        <f>IF(ISBLANK(Table2[[#This Row],[unique_id]]), "", Table2[[#This Row],[unique_id]])</f>
        <v>graph_break</v>
      </c>
      <c r="G211" s="29" t="s">
        <v>579</v>
      </c>
      <c r="H211" s="29" t="s">
        <v>250</v>
      </c>
      <c r="I211" s="29" t="s">
        <v>141</v>
      </c>
      <c r="O211" s="31"/>
      <c r="U211" s="29" t="s">
        <v>577</v>
      </c>
      <c r="V211" s="31"/>
      <c r="W211" s="31"/>
      <c r="X211" s="31"/>
      <c r="Y211" s="31"/>
      <c r="Z211" s="31"/>
      <c r="AA211" s="31"/>
      <c r="AG211" s="31"/>
      <c r="AH211" s="31"/>
      <c r="AJ211" s="29" t="str">
        <f>IF(ISBLANK(AI211),  "", _xlfn.CONCAT("haas/entity/sensor/", LOWER(C211), "/", E211, "/config"))</f>
        <v/>
      </c>
      <c r="AK211" s="29" t="str">
        <f>IF(ISBLANK(AI211),  "", _xlfn.CONCAT(LOWER(C211), "/", E211))</f>
        <v/>
      </c>
      <c r="AT211" s="33"/>
      <c r="AV211" s="31"/>
      <c r="BF2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2" spans="1:58" s="29" customFormat="1" ht="16" customHeight="1">
      <c r="A212" s="29">
        <v>2104</v>
      </c>
      <c r="B212" s="29" t="s">
        <v>26</v>
      </c>
      <c r="C212" s="29" t="s">
        <v>1075</v>
      </c>
      <c r="D212" s="29" t="s">
        <v>27</v>
      </c>
      <c r="E212" s="29" t="s">
        <v>1057</v>
      </c>
      <c r="F212" s="30" t="str">
        <f>IF(ISBLANK(Table2[[#This Row],[unique_id]]), "", Table2[[#This Row],[unique_id]])</f>
        <v>lights_power</v>
      </c>
      <c r="G212" s="29" t="s">
        <v>1100</v>
      </c>
      <c r="H212" s="29" t="s">
        <v>250</v>
      </c>
      <c r="I212" s="29" t="s">
        <v>141</v>
      </c>
      <c r="M212" s="29" t="s">
        <v>136</v>
      </c>
      <c r="O212" s="31"/>
      <c r="U212" s="29" t="s">
        <v>577</v>
      </c>
      <c r="V212" s="31"/>
      <c r="W212" s="31"/>
      <c r="X212" s="31"/>
      <c r="Y212" s="31"/>
      <c r="Z212" s="31"/>
      <c r="AA212" s="31"/>
      <c r="AC212" s="29" t="s">
        <v>358</v>
      </c>
      <c r="AE212" s="29" t="s">
        <v>251</v>
      </c>
      <c r="AG212" s="31"/>
      <c r="AH212" s="31"/>
      <c r="AJ212" s="29" t="str">
        <f>IF(ISBLANK(AI212),  "", _xlfn.CONCAT("haas/entity/sensor/", LOWER(C212), "/", E212, "/config"))</f>
        <v/>
      </c>
      <c r="AK212" s="29" t="str">
        <f>IF(ISBLANK(AI212),  "", _xlfn.CONCAT(LOWER(C212), "/", E212))</f>
        <v/>
      </c>
      <c r="AT212" s="33"/>
      <c r="AV212" s="31"/>
      <c r="BF2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3" spans="1:58" s="29" customFormat="1" ht="16" customHeight="1">
      <c r="A213" s="29">
        <v>2105</v>
      </c>
      <c r="B213" s="29" t="s">
        <v>26</v>
      </c>
      <c r="C213" s="29" t="s">
        <v>1075</v>
      </c>
      <c r="D213" s="29" t="s">
        <v>27</v>
      </c>
      <c r="E213" s="29" t="s">
        <v>1058</v>
      </c>
      <c r="F213" s="30" t="str">
        <f>IF(ISBLANK(Table2[[#This Row],[unique_id]]), "", Table2[[#This Row],[unique_id]])</f>
        <v>fans_power</v>
      </c>
      <c r="G213" s="29" t="s">
        <v>1099</v>
      </c>
      <c r="H213" s="29" t="s">
        <v>250</v>
      </c>
      <c r="I213" s="29" t="s">
        <v>141</v>
      </c>
      <c r="M213" s="29" t="s">
        <v>136</v>
      </c>
      <c r="O213" s="31"/>
      <c r="U213" s="29" t="s">
        <v>577</v>
      </c>
      <c r="V213" s="31"/>
      <c r="W213" s="31"/>
      <c r="X213" s="31"/>
      <c r="Y213" s="31"/>
      <c r="Z213" s="31"/>
      <c r="AA213" s="31"/>
      <c r="AC213" s="29" t="s">
        <v>358</v>
      </c>
      <c r="AE213" s="29" t="s">
        <v>251</v>
      </c>
      <c r="AG213" s="31"/>
      <c r="AH213" s="31"/>
      <c r="AJ213" s="29" t="str">
        <f>IF(ISBLANK(AI213),  "", _xlfn.CONCAT("haas/entity/sensor/", LOWER(C213), "/", E213, "/config"))</f>
        <v/>
      </c>
      <c r="AK213" s="29" t="str">
        <f>IF(ISBLANK(AI213),  "", _xlfn.CONCAT(LOWER(C213), "/", E213))</f>
        <v/>
      </c>
      <c r="AT213" s="33"/>
      <c r="AV213" s="31"/>
      <c r="BF2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58" s="29" customFormat="1" ht="16" customHeight="1">
      <c r="A214" s="29">
        <v>2106</v>
      </c>
      <c r="B214" s="29" t="s">
        <v>26</v>
      </c>
      <c r="C214" s="29" t="s">
        <v>1075</v>
      </c>
      <c r="D214" s="29" t="s">
        <v>27</v>
      </c>
      <c r="E214" s="29" t="s">
        <v>1149</v>
      </c>
      <c r="F214" s="30" t="str">
        <f>IF(ISBLANK(Table2[[#This Row],[unique_id]]), "", Table2[[#This Row],[unique_id]])</f>
        <v>all_standby_power</v>
      </c>
      <c r="G214" s="29" t="s">
        <v>1178</v>
      </c>
      <c r="H214" s="29" t="s">
        <v>250</v>
      </c>
      <c r="I214" s="29" t="s">
        <v>141</v>
      </c>
      <c r="M214" s="29" t="s">
        <v>136</v>
      </c>
      <c r="O214" s="31"/>
      <c r="U214" s="29" t="s">
        <v>577</v>
      </c>
      <c r="V214" s="31"/>
      <c r="W214" s="31"/>
      <c r="X214" s="31"/>
      <c r="Y214" s="31"/>
      <c r="Z214" s="31"/>
      <c r="AA214" s="31"/>
      <c r="AC214" s="29" t="s">
        <v>358</v>
      </c>
      <c r="AE214" s="29" t="s">
        <v>251</v>
      </c>
      <c r="AG214" s="31"/>
      <c r="AH214" s="31"/>
      <c r="AJ214" s="29" t="str">
        <f>IF(ISBLANK(AI214),  "", _xlfn.CONCAT("haas/entity/sensor/", LOWER(C214), "/", E214, "/config"))</f>
        <v/>
      </c>
      <c r="AK214" s="29" t="str">
        <f>IF(ISBLANK(AI214),  "", _xlfn.CONCAT(LOWER(C214), "/", E214))</f>
        <v/>
      </c>
      <c r="AT214" s="33"/>
      <c r="AV214" s="31"/>
      <c r="BF2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5" spans="1:58" s="29" customFormat="1" ht="16" customHeight="1">
      <c r="A215" s="29">
        <v>2107</v>
      </c>
      <c r="B215" s="29" t="s">
        <v>26</v>
      </c>
      <c r="C215" s="29" t="s">
        <v>1075</v>
      </c>
      <c r="D215" s="29" t="s">
        <v>27</v>
      </c>
      <c r="E215" s="29" t="s">
        <v>1097</v>
      </c>
      <c r="F215" s="30" t="str">
        <f>IF(ISBLANK(Table2[[#This Row],[unique_id]]), "", Table2[[#This Row],[unique_id]])</f>
        <v>kitchen_coffee_machine_power</v>
      </c>
      <c r="G215" s="29" t="s">
        <v>135</v>
      </c>
      <c r="H215" s="29" t="s">
        <v>250</v>
      </c>
      <c r="I215" s="29" t="s">
        <v>141</v>
      </c>
      <c r="M215" s="29" t="s">
        <v>136</v>
      </c>
      <c r="O215" s="31"/>
      <c r="U215" s="29" t="s">
        <v>577</v>
      </c>
      <c r="V215" s="31"/>
      <c r="W215" s="31"/>
      <c r="X215" s="31"/>
      <c r="Y215" s="31"/>
      <c r="Z215" s="31"/>
      <c r="AA215" s="31"/>
      <c r="AC215" s="29" t="s">
        <v>358</v>
      </c>
      <c r="AE215" s="29" t="s">
        <v>251</v>
      </c>
      <c r="AG215" s="31"/>
      <c r="AH215" s="31"/>
      <c r="AJ215" s="29" t="str">
        <f>IF(ISBLANK(AI215),  "", _xlfn.CONCAT("haas/entity/sensor/", LOWER(C215), "/", E215, "/config"))</f>
        <v/>
      </c>
      <c r="AK215" s="29" t="str">
        <f>IF(ISBLANK(AI215),  "", _xlfn.CONCAT(LOWER(C215), "/", E215))</f>
        <v/>
      </c>
      <c r="AT215" s="33"/>
      <c r="AV215" s="31"/>
      <c r="BF2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6" spans="1:58" s="29" customFormat="1" ht="16" customHeight="1">
      <c r="A216" s="29">
        <v>2108</v>
      </c>
      <c r="B216" s="29" t="s">
        <v>26</v>
      </c>
      <c r="C216" s="29" t="s">
        <v>1075</v>
      </c>
      <c r="D216" s="29" t="s">
        <v>27</v>
      </c>
      <c r="E216" s="29" t="s">
        <v>1076</v>
      </c>
      <c r="F216" s="30" t="str">
        <f>IF(ISBLANK(Table2[[#This Row],[unique_id]]), "", Table2[[#This Row],[unique_id]])</f>
        <v>study_battery_charger_power</v>
      </c>
      <c r="G216" s="29" t="s">
        <v>241</v>
      </c>
      <c r="H216" s="29" t="s">
        <v>250</v>
      </c>
      <c r="I216" s="29" t="s">
        <v>141</v>
      </c>
      <c r="M216" s="29" t="s">
        <v>136</v>
      </c>
      <c r="O216" s="31"/>
      <c r="U216" s="29" t="s">
        <v>577</v>
      </c>
      <c r="V216" s="31"/>
      <c r="W216" s="31"/>
      <c r="X216" s="31"/>
      <c r="Y216" s="31"/>
      <c r="Z216" s="31"/>
      <c r="AA216" s="31"/>
      <c r="AC216" s="29" t="s">
        <v>358</v>
      </c>
      <c r="AE216" s="29" t="s">
        <v>251</v>
      </c>
      <c r="AG216" s="31"/>
      <c r="AH216" s="31"/>
      <c r="AJ216" s="29" t="str">
        <f>IF(ISBLANK(AI216),  "", _xlfn.CONCAT("haas/entity/sensor/", LOWER(C216), "/", E216, "/config"))</f>
        <v/>
      </c>
      <c r="AK216" s="29" t="str">
        <f>IF(ISBLANK(AI216),  "", _xlfn.CONCAT(LOWER(C216), "/", E216))</f>
        <v/>
      </c>
      <c r="AT216" s="33"/>
      <c r="AV216" s="31"/>
      <c r="BF2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58" s="29" customFormat="1" ht="16" customHeight="1">
      <c r="A217" s="29">
        <v>2109</v>
      </c>
      <c r="B217" s="29" t="s">
        <v>26</v>
      </c>
      <c r="C217" s="29" t="s">
        <v>1075</v>
      </c>
      <c r="D217" s="29" t="s">
        <v>27</v>
      </c>
      <c r="E217" s="29" t="s">
        <v>1077</v>
      </c>
      <c r="F217" s="30" t="str">
        <f>IF(ISBLANK(Table2[[#This Row],[unique_id]]), "", Table2[[#This Row],[unique_id]])</f>
        <v>laundry_vacuum_charger_power</v>
      </c>
      <c r="G217" s="29" t="s">
        <v>240</v>
      </c>
      <c r="H217" s="29" t="s">
        <v>250</v>
      </c>
      <c r="I217" s="29" t="s">
        <v>141</v>
      </c>
      <c r="M217" s="29" t="s">
        <v>136</v>
      </c>
      <c r="O217" s="31"/>
      <c r="U217" s="29" t="s">
        <v>577</v>
      </c>
      <c r="V217" s="31"/>
      <c r="W217" s="31"/>
      <c r="X217" s="31"/>
      <c r="Y217" s="31"/>
      <c r="Z217" s="31"/>
      <c r="AA217" s="31"/>
      <c r="AC217" s="29" t="s">
        <v>358</v>
      </c>
      <c r="AE217" s="29" t="s">
        <v>251</v>
      </c>
      <c r="AG217" s="31"/>
      <c r="AH217" s="31"/>
      <c r="AJ217" s="29" t="str">
        <f>IF(ISBLANK(AI217),  "", _xlfn.CONCAT("haas/entity/sensor/", LOWER(C217), "/", E217, "/config"))</f>
        <v/>
      </c>
      <c r="AK217" s="29" t="str">
        <f>IF(ISBLANK(AI217),  "", _xlfn.CONCAT(LOWER(C217), "/", E217))</f>
        <v/>
      </c>
      <c r="AT217" s="33"/>
      <c r="AV217" s="31"/>
      <c r="BF2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58" s="29" customFormat="1" ht="16" customHeight="1">
      <c r="A218" s="29">
        <v>2110</v>
      </c>
      <c r="B218" s="29" t="s">
        <v>228</v>
      </c>
      <c r="C218" s="29" t="s">
        <v>1075</v>
      </c>
      <c r="D218" s="29" t="s">
        <v>27</v>
      </c>
      <c r="E218" s="29" t="s">
        <v>586</v>
      </c>
      <c r="F218" s="30" t="str">
        <f>IF(ISBLANK(Table2[[#This Row],[unique_id]]), "", Table2[[#This Row],[unique_id]])</f>
        <v>outdoor_pool_filter_power</v>
      </c>
      <c r="G218" s="29" t="s">
        <v>350</v>
      </c>
      <c r="H218" s="29" t="s">
        <v>250</v>
      </c>
      <c r="I218" s="29" t="s">
        <v>141</v>
      </c>
      <c r="M218" s="29" t="s">
        <v>136</v>
      </c>
      <c r="O218" s="31"/>
      <c r="U218" s="29" t="s">
        <v>577</v>
      </c>
      <c r="V218" s="31"/>
      <c r="W218" s="31"/>
      <c r="X218" s="31"/>
      <c r="Y218" s="31"/>
      <c r="Z218" s="31"/>
      <c r="AA218" s="31"/>
      <c r="AC218" s="29" t="s">
        <v>358</v>
      </c>
      <c r="AE218" s="29" t="s">
        <v>251</v>
      </c>
      <c r="AG218" s="31"/>
      <c r="AH218" s="31"/>
      <c r="AJ218" s="29" t="str">
        <f>IF(ISBLANK(AI218),  "", _xlfn.CONCAT("haas/entity/sensor/", LOWER(C218), "/", E218, "/config"))</f>
        <v/>
      </c>
      <c r="AK218" s="29" t="str">
        <f>IF(ISBLANK(AI218),  "", _xlfn.CONCAT(LOWER(C218), "/", E218))</f>
        <v/>
      </c>
      <c r="AT218" s="33"/>
      <c r="AV218" s="31"/>
      <c r="BF2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9" spans="1:58" s="29" customFormat="1" ht="16" customHeight="1">
      <c r="A219" s="29">
        <v>2111</v>
      </c>
      <c r="B219" s="29" t="s">
        <v>26</v>
      </c>
      <c r="C219" s="29" t="s">
        <v>1075</v>
      </c>
      <c r="D219" s="29" t="s">
        <v>27</v>
      </c>
      <c r="E219" s="29" t="s">
        <v>1352</v>
      </c>
      <c r="F219" s="30" t="str">
        <f>IF(ISBLANK(Table2[[#This Row],[unique_id]]), "", Table2[[#This Row],[unique_id]])</f>
        <v>roof_water_booster_power</v>
      </c>
      <c r="G219" s="29" t="s">
        <v>588</v>
      </c>
      <c r="H219" s="29" t="s">
        <v>250</v>
      </c>
      <c r="I219" s="29" t="s">
        <v>141</v>
      </c>
      <c r="M219" s="29" t="s">
        <v>136</v>
      </c>
      <c r="O219" s="31"/>
      <c r="U219" s="29" t="s">
        <v>577</v>
      </c>
      <c r="V219" s="31"/>
      <c r="W219" s="31"/>
      <c r="X219" s="31"/>
      <c r="Y219" s="31"/>
      <c r="Z219" s="31"/>
      <c r="AA219" s="31"/>
      <c r="AC219" s="29" t="s">
        <v>358</v>
      </c>
      <c r="AE219" s="29" t="s">
        <v>251</v>
      </c>
      <c r="AG219" s="31"/>
      <c r="AH219" s="31"/>
      <c r="AJ219" s="29" t="str">
        <f>IF(ISBLANK(AI219),  "", _xlfn.CONCAT("haas/entity/sensor/", LOWER(C219), "/", E219, "/config"))</f>
        <v/>
      </c>
      <c r="AK219" s="29" t="str">
        <f>IF(ISBLANK(AI219),  "", _xlfn.CONCAT(LOWER(C219), "/", E219))</f>
        <v/>
      </c>
      <c r="AT219" s="33"/>
      <c r="AV219" s="31"/>
      <c r="BF2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58" s="29" customFormat="1" ht="16" customHeight="1">
      <c r="A220" s="29">
        <v>2112</v>
      </c>
      <c r="B220" s="29" t="s">
        <v>26</v>
      </c>
      <c r="C220" s="29" t="s">
        <v>1075</v>
      </c>
      <c r="D220" s="29" t="s">
        <v>27</v>
      </c>
      <c r="E220" s="29" t="s">
        <v>1078</v>
      </c>
      <c r="F220" s="30" t="str">
        <f>IF(ISBLANK(Table2[[#This Row],[unique_id]]), "", Table2[[#This Row],[unique_id]])</f>
        <v>kitchen_dish_washer_power</v>
      </c>
      <c r="G220" s="29" t="s">
        <v>238</v>
      </c>
      <c r="H220" s="29" t="s">
        <v>250</v>
      </c>
      <c r="I220" s="29" t="s">
        <v>141</v>
      </c>
      <c r="M220" s="29" t="s">
        <v>136</v>
      </c>
      <c r="O220" s="31"/>
      <c r="U220" s="29" t="s">
        <v>577</v>
      </c>
      <c r="V220" s="31"/>
      <c r="W220" s="31"/>
      <c r="X220" s="31"/>
      <c r="Y220" s="31"/>
      <c r="Z220" s="31"/>
      <c r="AA220" s="31"/>
      <c r="AC220" s="29" t="s">
        <v>358</v>
      </c>
      <c r="AE220" s="29" t="s">
        <v>251</v>
      </c>
      <c r="AG220" s="31"/>
      <c r="AH220" s="31"/>
      <c r="AJ220" s="29" t="str">
        <f>IF(ISBLANK(AI220),  "", _xlfn.CONCAT("haas/entity/sensor/", LOWER(C220), "/", E220, "/config"))</f>
        <v/>
      </c>
      <c r="AK220" s="29" t="str">
        <f>IF(ISBLANK(AI220),  "", _xlfn.CONCAT(LOWER(C220), "/", E220))</f>
        <v/>
      </c>
      <c r="AT220" s="33"/>
      <c r="AV220" s="31"/>
      <c r="BF2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1" spans="1:58" s="29" customFormat="1" ht="16" customHeight="1">
      <c r="A221" s="29">
        <v>2113</v>
      </c>
      <c r="B221" s="29" t="s">
        <v>26</v>
      </c>
      <c r="C221" s="29" t="s">
        <v>1075</v>
      </c>
      <c r="D221" s="29" t="s">
        <v>27</v>
      </c>
      <c r="E221" s="29" t="s">
        <v>1079</v>
      </c>
      <c r="F221" s="30" t="str">
        <f>IF(ISBLANK(Table2[[#This Row],[unique_id]]), "", Table2[[#This Row],[unique_id]])</f>
        <v>laundry_clothes_dryer_power</v>
      </c>
      <c r="G221" s="29" t="s">
        <v>239</v>
      </c>
      <c r="H221" s="29" t="s">
        <v>250</v>
      </c>
      <c r="I221" s="29" t="s">
        <v>141</v>
      </c>
      <c r="M221" s="29" t="s">
        <v>136</v>
      </c>
      <c r="O221" s="31"/>
      <c r="U221" s="29" t="s">
        <v>577</v>
      </c>
      <c r="V221" s="31"/>
      <c r="W221" s="31"/>
      <c r="X221" s="31"/>
      <c r="Y221" s="31"/>
      <c r="Z221" s="31"/>
      <c r="AA221" s="31"/>
      <c r="AC221" s="29" t="s">
        <v>358</v>
      </c>
      <c r="AE221" s="29" t="s">
        <v>251</v>
      </c>
      <c r="AG221" s="31"/>
      <c r="AH221" s="31"/>
      <c r="AJ221" s="29" t="str">
        <f>IF(ISBLANK(AI221),  "", _xlfn.CONCAT("haas/entity/sensor/", LOWER(C221), "/", E221, "/config"))</f>
        <v/>
      </c>
      <c r="AK221" s="29" t="str">
        <f>IF(ISBLANK(AI221),  "", _xlfn.CONCAT(LOWER(C221), "/", E221))</f>
        <v/>
      </c>
      <c r="AT221" s="33"/>
      <c r="AV221" s="31"/>
      <c r="BF2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58" s="29" customFormat="1" ht="16" customHeight="1">
      <c r="A222" s="29">
        <v>2114</v>
      </c>
      <c r="B222" s="29" t="s">
        <v>26</v>
      </c>
      <c r="C222" s="29" t="s">
        <v>1075</v>
      </c>
      <c r="D222" s="29" t="s">
        <v>27</v>
      </c>
      <c r="E222" s="29" t="s">
        <v>1073</v>
      </c>
      <c r="F222" s="30" t="str">
        <f>IF(ISBLANK(Table2[[#This Row],[unique_id]]), "", Table2[[#This Row],[unique_id]])</f>
        <v>laundry_washing_machine_power</v>
      </c>
      <c r="G222" s="29" t="s">
        <v>237</v>
      </c>
      <c r="H222" s="29" t="s">
        <v>250</v>
      </c>
      <c r="I222" s="29" t="s">
        <v>141</v>
      </c>
      <c r="M222" s="29" t="s">
        <v>136</v>
      </c>
      <c r="O222" s="31"/>
      <c r="U222" s="29" t="s">
        <v>577</v>
      </c>
      <c r="V222" s="31"/>
      <c r="W222" s="31"/>
      <c r="X222" s="31"/>
      <c r="Y222" s="31"/>
      <c r="Z222" s="31"/>
      <c r="AA222" s="31"/>
      <c r="AC222" s="29" t="s">
        <v>358</v>
      </c>
      <c r="AE222" s="29" t="s">
        <v>251</v>
      </c>
      <c r="AG222" s="31"/>
      <c r="AH222" s="31"/>
      <c r="AJ222" s="29" t="str">
        <f>IF(ISBLANK(AI222),  "", _xlfn.CONCAT("haas/entity/sensor/", LOWER(C222), "/", E222, "/config"))</f>
        <v/>
      </c>
      <c r="AK222" s="29" t="str">
        <f>IF(ISBLANK(AI222),  "", _xlfn.CONCAT(LOWER(C222), "/", E222))</f>
        <v/>
      </c>
      <c r="AT222" s="33"/>
      <c r="AV222" s="31"/>
      <c r="BF2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58" s="29" customFormat="1" ht="16" customHeight="1">
      <c r="A223" s="29">
        <v>2115</v>
      </c>
      <c r="B223" s="29" t="s">
        <v>26</v>
      </c>
      <c r="C223" s="29" t="s">
        <v>1075</v>
      </c>
      <c r="D223" s="29" t="s">
        <v>27</v>
      </c>
      <c r="E223" s="29" t="s">
        <v>1080</v>
      </c>
      <c r="F223" s="30" t="str">
        <f>IF(ISBLANK(Table2[[#This Row],[unique_id]]), "", Table2[[#This Row],[unique_id]])</f>
        <v>kitchen_fridge_power</v>
      </c>
      <c r="G223" s="29" t="s">
        <v>233</v>
      </c>
      <c r="H223" s="29" t="s">
        <v>250</v>
      </c>
      <c r="I223" s="29" t="s">
        <v>141</v>
      </c>
      <c r="M223" s="29" t="s">
        <v>136</v>
      </c>
      <c r="O223" s="31"/>
      <c r="U223" s="29" t="s">
        <v>577</v>
      </c>
      <c r="V223" s="31"/>
      <c r="W223" s="31"/>
      <c r="X223" s="31"/>
      <c r="Y223" s="31"/>
      <c r="Z223" s="31"/>
      <c r="AA223" s="31"/>
      <c r="AC223" s="29" t="s">
        <v>358</v>
      </c>
      <c r="AE223" s="29" t="s">
        <v>251</v>
      </c>
      <c r="AG223" s="31"/>
      <c r="AH223" s="31"/>
      <c r="AJ223" s="29" t="str">
        <f>IF(ISBLANK(AI223),  "", _xlfn.CONCAT("haas/entity/sensor/", LOWER(C223), "/", E223, "/config"))</f>
        <v/>
      </c>
      <c r="AK223" s="29" t="str">
        <f>IF(ISBLANK(AI223),  "", _xlfn.CONCAT(LOWER(C223), "/", E223))</f>
        <v/>
      </c>
      <c r="AT223" s="33"/>
      <c r="AV223" s="31"/>
      <c r="BF2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58" s="29" customFormat="1" ht="16" customHeight="1">
      <c r="A224" s="29">
        <v>2116</v>
      </c>
      <c r="B224" s="29" t="s">
        <v>26</v>
      </c>
      <c r="C224" s="29" t="s">
        <v>1075</v>
      </c>
      <c r="D224" s="29" t="s">
        <v>27</v>
      </c>
      <c r="E224" s="29" t="s">
        <v>1081</v>
      </c>
      <c r="F224" s="30" t="str">
        <f>IF(ISBLANK(Table2[[#This Row],[unique_id]]), "", Table2[[#This Row],[unique_id]])</f>
        <v>deck_freezer_power</v>
      </c>
      <c r="G224" s="29" t="s">
        <v>234</v>
      </c>
      <c r="H224" s="29" t="s">
        <v>250</v>
      </c>
      <c r="I224" s="29" t="s">
        <v>141</v>
      </c>
      <c r="M224" s="29" t="s">
        <v>136</v>
      </c>
      <c r="O224" s="31"/>
      <c r="U224" s="29" t="s">
        <v>577</v>
      </c>
      <c r="V224" s="31"/>
      <c r="W224" s="31"/>
      <c r="X224" s="31"/>
      <c r="Y224" s="31"/>
      <c r="Z224" s="31"/>
      <c r="AA224" s="31"/>
      <c r="AC224" s="29" t="s">
        <v>358</v>
      </c>
      <c r="AE224" s="29" t="s">
        <v>251</v>
      </c>
      <c r="AG224" s="31"/>
      <c r="AH224" s="31"/>
      <c r="AJ224" s="29" t="str">
        <f>IF(ISBLANK(AI224),  "", _xlfn.CONCAT("haas/entity/sensor/", LOWER(C224), "/", E224, "/config"))</f>
        <v/>
      </c>
      <c r="AK224" s="29" t="str">
        <f>IF(ISBLANK(AI224),  "", _xlfn.CONCAT(LOWER(C224), "/", E224))</f>
        <v/>
      </c>
      <c r="AT224" s="33"/>
      <c r="AV224" s="31"/>
      <c r="BF2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58" s="29" customFormat="1" ht="16" customHeight="1">
      <c r="A225" s="29">
        <v>2117</v>
      </c>
      <c r="B225" s="29" t="s">
        <v>26</v>
      </c>
      <c r="C225" s="29" t="s">
        <v>1075</v>
      </c>
      <c r="D225" s="29" t="s">
        <v>27</v>
      </c>
      <c r="E225" s="29" t="s">
        <v>1093</v>
      </c>
      <c r="F225" s="30" t="str">
        <f>IF(ISBLANK(Table2[[#This Row],[unique_id]]), "", Table2[[#This Row],[unique_id]])</f>
        <v>bathroom_towel_rails_power</v>
      </c>
      <c r="G225" s="29" t="s">
        <v>591</v>
      </c>
      <c r="H225" s="29" t="s">
        <v>250</v>
      </c>
      <c r="I225" s="29" t="s">
        <v>141</v>
      </c>
      <c r="M225" s="29" t="s">
        <v>136</v>
      </c>
      <c r="O225" s="31"/>
      <c r="U225" s="29" t="s">
        <v>577</v>
      </c>
      <c r="V225" s="31"/>
      <c r="W225" s="31"/>
      <c r="X225" s="31"/>
      <c r="Y225" s="31"/>
      <c r="Z225" s="31"/>
      <c r="AA225" s="31"/>
      <c r="AC225" s="29" t="s">
        <v>358</v>
      </c>
      <c r="AE225" s="29" t="s">
        <v>251</v>
      </c>
      <c r="AG225" s="31"/>
      <c r="AH225" s="31"/>
      <c r="AJ225" s="29" t="str">
        <f>IF(ISBLANK(AI225),  "", _xlfn.CONCAT("haas/entity/sensor/", LOWER(C225), "/", E225, "/config"))</f>
        <v/>
      </c>
      <c r="AK225" s="29" t="str">
        <f>IF(ISBLANK(AI225),  "", _xlfn.CONCAT(LOWER(C225), "/", E225))</f>
        <v/>
      </c>
      <c r="AT225" s="33"/>
      <c r="AV225" s="31"/>
      <c r="BF2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58" s="29" customFormat="1" ht="16" customHeight="1">
      <c r="A226" s="29">
        <v>2118</v>
      </c>
      <c r="B226" s="29" t="s">
        <v>26</v>
      </c>
      <c r="C226" s="29" t="s">
        <v>1075</v>
      </c>
      <c r="D226" s="29" t="s">
        <v>27</v>
      </c>
      <c r="E226" s="29" t="s">
        <v>1082</v>
      </c>
      <c r="F226" s="30" t="str">
        <f>IF(ISBLANK(Table2[[#This Row],[unique_id]]), "", Table2[[#This Row],[unique_id]])</f>
        <v>study_outlet_power</v>
      </c>
      <c r="G226" s="29" t="s">
        <v>236</v>
      </c>
      <c r="H226" s="29" t="s">
        <v>250</v>
      </c>
      <c r="I226" s="29" t="s">
        <v>141</v>
      </c>
      <c r="M226" s="29" t="s">
        <v>136</v>
      </c>
      <c r="O226" s="31"/>
      <c r="U226" s="29" t="s">
        <v>577</v>
      </c>
      <c r="V226" s="31"/>
      <c r="W226" s="31"/>
      <c r="X226" s="31"/>
      <c r="Y226" s="31"/>
      <c r="Z226" s="31"/>
      <c r="AA226" s="31"/>
      <c r="AC226" s="29" t="s">
        <v>358</v>
      </c>
      <c r="AE226" s="29" t="s">
        <v>251</v>
      </c>
      <c r="AG226" s="31"/>
      <c r="AH226" s="31"/>
      <c r="AJ226" s="29" t="str">
        <f>IF(ISBLANK(AI226),  "", _xlfn.CONCAT("haas/entity/sensor/", LOWER(C226), "/", E226, "/config"))</f>
        <v/>
      </c>
      <c r="AK226" s="29" t="str">
        <f>IF(ISBLANK(AI226),  "", _xlfn.CONCAT(LOWER(C226), "/", E226))</f>
        <v/>
      </c>
      <c r="AT226" s="33"/>
      <c r="AV226" s="31"/>
      <c r="BF2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58" s="29" customFormat="1" ht="16" customHeight="1">
      <c r="A227" s="29">
        <v>2119</v>
      </c>
      <c r="B227" s="29" t="s">
        <v>26</v>
      </c>
      <c r="C227" s="29" t="s">
        <v>1075</v>
      </c>
      <c r="D227" s="29" t="s">
        <v>27</v>
      </c>
      <c r="E227" s="29" t="s">
        <v>1083</v>
      </c>
      <c r="F227" s="30" t="str">
        <f>IF(ISBLANK(Table2[[#This Row],[unique_id]]), "", Table2[[#This Row],[unique_id]])</f>
        <v>office_outlet_power</v>
      </c>
      <c r="G227" s="29" t="s">
        <v>235</v>
      </c>
      <c r="H227" s="29" t="s">
        <v>250</v>
      </c>
      <c r="I227" s="29" t="s">
        <v>141</v>
      </c>
      <c r="M227" s="29" t="s">
        <v>136</v>
      </c>
      <c r="O227" s="31"/>
      <c r="U227" s="29" t="s">
        <v>577</v>
      </c>
      <c r="V227" s="31"/>
      <c r="W227" s="31"/>
      <c r="X227" s="31"/>
      <c r="Y227" s="31"/>
      <c r="Z227" s="31"/>
      <c r="AA227" s="31"/>
      <c r="AC227" s="29" t="s">
        <v>358</v>
      </c>
      <c r="AE227" s="29" t="s">
        <v>251</v>
      </c>
      <c r="AG227" s="31"/>
      <c r="AH227" s="31"/>
      <c r="AJ227" s="29" t="str">
        <f>IF(ISBLANK(AI227),  "", _xlfn.CONCAT("haas/entity/sensor/", LOWER(C227), "/", E227, "/config"))</f>
        <v/>
      </c>
      <c r="AK227" s="29" t="str">
        <f>IF(ISBLANK(AI227),  "", _xlfn.CONCAT(LOWER(C227), "/", E227))</f>
        <v/>
      </c>
      <c r="AT227" s="33"/>
      <c r="AV227" s="31"/>
      <c r="BF2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58" s="29" customFormat="1" ht="16" customHeight="1">
      <c r="A228" s="29">
        <v>2120</v>
      </c>
      <c r="B228" s="29" t="s">
        <v>26</v>
      </c>
      <c r="C228" s="29" t="s">
        <v>1075</v>
      </c>
      <c r="D228" s="29" t="s">
        <v>27</v>
      </c>
      <c r="E228" s="29" t="s">
        <v>1105</v>
      </c>
      <c r="F228" s="30" t="str">
        <f>IF(ISBLANK(Table2[[#This Row],[unique_id]]), "", Table2[[#This Row],[unique_id]])</f>
        <v>audio_visual_devices_power</v>
      </c>
      <c r="G228" s="29" t="s">
        <v>1106</v>
      </c>
      <c r="H228" s="29" t="s">
        <v>250</v>
      </c>
      <c r="I228" s="29" t="s">
        <v>141</v>
      </c>
      <c r="M228" s="29" t="s">
        <v>136</v>
      </c>
      <c r="O228" s="31"/>
      <c r="U228" s="29" t="s">
        <v>577</v>
      </c>
      <c r="V228" s="31"/>
      <c r="W228" s="31"/>
      <c r="X228" s="31"/>
      <c r="Y228" s="31"/>
      <c r="Z228" s="31"/>
      <c r="AA228" s="31"/>
      <c r="AC228" s="29" t="s">
        <v>358</v>
      </c>
      <c r="AE228" s="29" t="s">
        <v>251</v>
      </c>
      <c r="AG228" s="31"/>
      <c r="AH228" s="31"/>
      <c r="AJ228" s="29" t="str">
        <f>IF(ISBLANK(AI228),  "", _xlfn.CONCAT("haas/entity/sensor/", LOWER(C228), "/", E228, "/config"))</f>
        <v/>
      </c>
      <c r="AK228" s="29" t="str">
        <f>IF(ISBLANK(AI228),  "", _xlfn.CONCAT(LOWER(C228), "/", E228))</f>
        <v/>
      </c>
      <c r="AT228" s="33"/>
      <c r="AV228" s="31"/>
      <c r="BF2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58" s="29" customFormat="1" ht="16" customHeight="1">
      <c r="A229" s="29">
        <v>2121</v>
      </c>
      <c r="B229" s="29" t="s">
        <v>26</v>
      </c>
      <c r="C229" s="29" t="s">
        <v>1075</v>
      </c>
      <c r="D229" s="29" t="s">
        <v>27</v>
      </c>
      <c r="E229" s="29" t="s">
        <v>1062</v>
      </c>
      <c r="F229" s="30" t="str">
        <f>IF(ISBLANK(Table2[[#This Row],[unique_id]]), "", Table2[[#This Row],[unique_id]])</f>
        <v>servers_network_power</v>
      </c>
      <c r="G229" s="29" t="s">
        <v>1056</v>
      </c>
      <c r="H229" s="29" t="s">
        <v>250</v>
      </c>
      <c r="I229" s="29" t="s">
        <v>141</v>
      </c>
      <c r="M229" s="29" t="s">
        <v>136</v>
      </c>
      <c r="O229" s="31"/>
      <c r="U229" s="29" t="s">
        <v>577</v>
      </c>
      <c r="V229" s="31"/>
      <c r="W229" s="31"/>
      <c r="X229" s="31"/>
      <c r="Y229" s="31"/>
      <c r="Z229" s="31"/>
      <c r="AA229" s="31"/>
      <c r="AC229" s="29" t="s">
        <v>358</v>
      </c>
      <c r="AE229" s="29" t="s">
        <v>251</v>
      </c>
      <c r="AG229" s="31"/>
      <c r="AH229" s="31"/>
      <c r="AJ229" s="29" t="str">
        <f>IF(ISBLANK(AI229),  "", _xlfn.CONCAT("haas/entity/sensor/", LOWER(C229), "/", E229, "/config"))</f>
        <v/>
      </c>
      <c r="AK229" s="29" t="str">
        <f>IF(ISBLANK(AI229),  "", _xlfn.CONCAT(LOWER(C229), "/", E229))</f>
        <v/>
      </c>
      <c r="AT229" s="33"/>
      <c r="AV229" s="31"/>
      <c r="BF2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58" s="29" customFormat="1" ht="16" customHeight="1">
      <c r="A230" s="29">
        <v>2122</v>
      </c>
      <c r="B230" s="29" t="s">
        <v>26</v>
      </c>
      <c r="C230" s="29" t="s">
        <v>580</v>
      </c>
      <c r="D230" s="29" t="s">
        <v>364</v>
      </c>
      <c r="E230" s="29" t="s">
        <v>363</v>
      </c>
      <c r="F230" s="30" t="str">
        <f>IF(ISBLANK(Table2[[#This Row],[unique_id]]), "", Table2[[#This Row],[unique_id]])</f>
        <v>column_break</v>
      </c>
      <c r="G230" s="29" t="s">
        <v>360</v>
      </c>
      <c r="H230" s="29" t="s">
        <v>250</v>
      </c>
      <c r="I230" s="29" t="s">
        <v>141</v>
      </c>
      <c r="M230" s="29" t="s">
        <v>361</v>
      </c>
      <c r="N230" s="29" t="s">
        <v>362</v>
      </c>
      <c r="O230" s="31"/>
      <c r="V230" s="31"/>
      <c r="W230" s="31"/>
      <c r="X230" s="31"/>
      <c r="Y230" s="31"/>
      <c r="Z230" s="31"/>
      <c r="AA230" s="31"/>
      <c r="AG230" s="31"/>
      <c r="AH230" s="31"/>
      <c r="AK230" s="29" t="str">
        <f>IF(ISBLANK(AI230),  "", _xlfn.CONCAT(LOWER(C230), "/", E230))</f>
        <v/>
      </c>
      <c r="AT230" s="33"/>
      <c r="AV230" s="31"/>
      <c r="BF2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58" s="29" customFormat="1" ht="16" customHeight="1">
      <c r="A231" s="29">
        <v>2123</v>
      </c>
      <c r="B231" s="29" t="s">
        <v>26</v>
      </c>
      <c r="C231" s="29" t="s">
        <v>1075</v>
      </c>
      <c r="D231" s="29" t="s">
        <v>27</v>
      </c>
      <c r="E231" s="29" t="s">
        <v>249</v>
      </c>
      <c r="F231" s="30" t="str">
        <f>IF(ISBLANK(Table2[[#This Row],[unique_id]]), "", Table2[[#This Row],[unique_id]])</f>
        <v>home_energy_daily</v>
      </c>
      <c r="G231" s="29" t="s">
        <v>355</v>
      </c>
      <c r="H231" s="29" t="s">
        <v>229</v>
      </c>
      <c r="I231" s="29" t="s">
        <v>141</v>
      </c>
      <c r="M231" s="29" t="s">
        <v>90</v>
      </c>
      <c r="O231" s="31"/>
      <c r="U231" s="29" t="s">
        <v>576</v>
      </c>
      <c r="V231" s="31"/>
      <c r="W231" s="31"/>
      <c r="X231" s="31"/>
      <c r="Y231" s="31"/>
      <c r="Z231" s="31"/>
      <c r="AA231" s="31"/>
      <c r="AC231" s="29" t="s">
        <v>359</v>
      </c>
      <c r="AE231" s="29" t="s">
        <v>252</v>
      </c>
      <c r="AG231" s="31"/>
      <c r="AH231" s="31"/>
      <c r="AJ231" s="29" t="str">
        <f>IF(ISBLANK(AI231),  "", _xlfn.CONCAT("haas/entity/sensor/", LOWER(C231), "/", E231, "/config"))</f>
        <v/>
      </c>
      <c r="AK231" s="29" t="str">
        <f>IF(ISBLANK(AI231),  "", _xlfn.CONCAT(LOWER(C231), "/", E231))</f>
        <v/>
      </c>
      <c r="AT231" s="33"/>
      <c r="AV231" s="31"/>
      <c r="BF2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58" s="29" customFormat="1" ht="16" customHeight="1">
      <c r="A232" s="29">
        <v>2124</v>
      </c>
      <c r="B232" s="29" t="s">
        <v>26</v>
      </c>
      <c r="C232" s="29" t="s">
        <v>1075</v>
      </c>
      <c r="D232" s="29" t="s">
        <v>27</v>
      </c>
      <c r="E232" s="29" t="s">
        <v>357</v>
      </c>
      <c r="F232" s="30" t="str">
        <f>IF(ISBLANK(Table2[[#This Row],[unique_id]]), "", Table2[[#This Row],[unique_id]])</f>
        <v>home_base_energy_daily</v>
      </c>
      <c r="G232" s="29" t="s">
        <v>353</v>
      </c>
      <c r="H232" s="29" t="s">
        <v>229</v>
      </c>
      <c r="I232" s="29" t="s">
        <v>141</v>
      </c>
      <c r="M232" s="29" t="s">
        <v>90</v>
      </c>
      <c r="O232" s="31"/>
      <c r="U232" s="29" t="s">
        <v>576</v>
      </c>
      <c r="V232" s="31"/>
      <c r="W232" s="31"/>
      <c r="X232" s="31"/>
      <c r="Y232" s="31"/>
      <c r="Z232" s="31"/>
      <c r="AA232" s="31"/>
      <c r="AC232" s="29" t="s">
        <v>359</v>
      </c>
      <c r="AE232" s="29" t="s">
        <v>252</v>
      </c>
      <c r="AG232" s="31"/>
      <c r="AH232" s="31"/>
      <c r="AJ232" s="29" t="str">
        <f>IF(ISBLANK(AI232),  "", _xlfn.CONCAT("haas/entity/sensor/", LOWER(C232), "/", E232, "/config"))</f>
        <v/>
      </c>
      <c r="AK232" s="29" t="str">
        <f>IF(ISBLANK(AI232),  "", _xlfn.CONCAT(LOWER(C232), "/", E232))</f>
        <v/>
      </c>
      <c r="AT232" s="33"/>
      <c r="AV232" s="31"/>
      <c r="BF2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58" s="29" customFormat="1" ht="16" customHeight="1">
      <c r="A233" s="29">
        <v>2125</v>
      </c>
      <c r="B233" s="29" t="s">
        <v>26</v>
      </c>
      <c r="C233" s="29" t="s">
        <v>1075</v>
      </c>
      <c r="D233" s="29" t="s">
        <v>27</v>
      </c>
      <c r="E233" s="29" t="s">
        <v>356</v>
      </c>
      <c r="F233" s="30" t="str">
        <f>IF(ISBLANK(Table2[[#This Row],[unique_id]]), "", Table2[[#This Row],[unique_id]])</f>
        <v>home_peak_energy_daily</v>
      </c>
      <c r="G233" s="29" t="s">
        <v>354</v>
      </c>
      <c r="H233" s="29" t="s">
        <v>229</v>
      </c>
      <c r="I233" s="29" t="s">
        <v>141</v>
      </c>
      <c r="M233" s="29" t="s">
        <v>90</v>
      </c>
      <c r="O233" s="31"/>
      <c r="U233" s="29" t="s">
        <v>576</v>
      </c>
      <c r="V233" s="31"/>
      <c r="W233" s="31"/>
      <c r="X233" s="31"/>
      <c r="Y233" s="31"/>
      <c r="Z233" s="31"/>
      <c r="AA233" s="31"/>
      <c r="AC233" s="29" t="s">
        <v>359</v>
      </c>
      <c r="AE233" s="29" t="s">
        <v>252</v>
      </c>
      <c r="AG233" s="31"/>
      <c r="AH233" s="31"/>
      <c r="AK233" s="29" t="str">
        <f>IF(ISBLANK(AI233),  "", _xlfn.CONCAT(LOWER(C233), "/", E233))</f>
        <v/>
      </c>
      <c r="AT233" s="33"/>
      <c r="AV233" s="31"/>
      <c r="BF2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58" s="29" customFormat="1" ht="16" customHeight="1">
      <c r="A234" s="29">
        <v>2126</v>
      </c>
      <c r="B234" s="29" t="s">
        <v>26</v>
      </c>
      <c r="C234" s="29" t="s">
        <v>580</v>
      </c>
      <c r="D234" s="29" t="s">
        <v>364</v>
      </c>
      <c r="E234" s="29" t="s">
        <v>578</v>
      </c>
      <c r="F234" s="30" t="str">
        <f>IF(ISBLANK(Table2[[#This Row],[unique_id]]), "", Table2[[#This Row],[unique_id]])</f>
        <v>graph_break</v>
      </c>
      <c r="G234" s="29" t="s">
        <v>579</v>
      </c>
      <c r="H234" s="29" t="s">
        <v>229</v>
      </c>
      <c r="I234" s="29" t="s">
        <v>141</v>
      </c>
      <c r="O234" s="31"/>
      <c r="U234" s="29" t="s">
        <v>576</v>
      </c>
      <c r="V234" s="31"/>
      <c r="W234" s="31"/>
      <c r="X234" s="31"/>
      <c r="Y234" s="31"/>
      <c r="Z234" s="31"/>
      <c r="AA234" s="31"/>
      <c r="AG234" s="31"/>
      <c r="AH234" s="31"/>
      <c r="AJ234" s="29" t="str">
        <f>IF(ISBLANK(AI234),  "", _xlfn.CONCAT("haas/entity/sensor/", LOWER(C234), "/", E234, "/config"))</f>
        <v/>
      </c>
      <c r="AK234" s="29" t="str">
        <f>IF(ISBLANK(AI234),  "", _xlfn.CONCAT(LOWER(C234), "/", E234))</f>
        <v/>
      </c>
      <c r="AT234" s="33"/>
      <c r="AV234" s="31"/>
      <c r="BF2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58" s="29" customFormat="1" ht="16" customHeight="1">
      <c r="A235" s="29">
        <v>2127</v>
      </c>
      <c r="B235" s="29" t="s">
        <v>26</v>
      </c>
      <c r="C235" s="29" t="s">
        <v>1075</v>
      </c>
      <c r="D235" s="29" t="s">
        <v>27</v>
      </c>
      <c r="E235" s="29" t="s">
        <v>1059</v>
      </c>
      <c r="F235" s="30" t="str">
        <f>IF(ISBLANK(Table2[[#This Row],[unique_id]]), "", Table2[[#This Row],[unique_id]])</f>
        <v>lights_energy_daily</v>
      </c>
      <c r="G235" s="29" t="s">
        <v>1100</v>
      </c>
      <c r="H235" s="29" t="s">
        <v>229</v>
      </c>
      <c r="I235" s="29" t="s">
        <v>141</v>
      </c>
      <c r="M235" s="29" t="s">
        <v>136</v>
      </c>
      <c r="O235" s="31"/>
      <c r="U235" s="29" t="s">
        <v>576</v>
      </c>
      <c r="V235" s="31"/>
      <c r="W235" s="31"/>
      <c r="X235" s="31"/>
      <c r="Y235" s="31"/>
      <c r="Z235" s="31"/>
      <c r="AA235" s="31"/>
      <c r="AC235" s="29" t="s">
        <v>359</v>
      </c>
      <c r="AE235" s="29" t="s">
        <v>252</v>
      </c>
      <c r="AG235" s="31"/>
      <c r="AH235" s="31"/>
      <c r="AJ235" s="29" t="str">
        <f>IF(ISBLANK(AI235),  "", _xlfn.CONCAT("haas/entity/sensor/", LOWER(C235), "/", E235, "/config"))</f>
        <v/>
      </c>
      <c r="AK235" s="29" t="str">
        <f>IF(ISBLANK(AI235),  "", _xlfn.CONCAT(LOWER(C235), "/", E235))</f>
        <v/>
      </c>
      <c r="AT235" s="33"/>
      <c r="AV235" s="31"/>
      <c r="BF2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58" s="29" customFormat="1" ht="16" customHeight="1">
      <c r="A236" s="29">
        <v>2128</v>
      </c>
      <c r="B236" s="29" t="s">
        <v>26</v>
      </c>
      <c r="C236" s="29" t="s">
        <v>1075</v>
      </c>
      <c r="D236" s="29" t="s">
        <v>27</v>
      </c>
      <c r="E236" s="29" t="s">
        <v>1060</v>
      </c>
      <c r="F236" s="30" t="str">
        <f>IF(ISBLANK(Table2[[#This Row],[unique_id]]), "", Table2[[#This Row],[unique_id]])</f>
        <v>fans_energy_daily</v>
      </c>
      <c r="G236" s="29" t="s">
        <v>1099</v>
      </c>
      <c r="H236" s="29" t="s">
        <v>229</v>
      </c>
      <c r="I236" s="29" t="s">
        <v>141</v>
      </c>
      <c r="M236" s="29" t="s">
        <v>136</v>
      </c>
      <c r="O236" s="31"/>
      <c r="U236" s="29" t="s">
        <v>576</v>
      </c>
      <c r="V236" s="31"/>
      <c r="W236" s="31"/>
      <c r="X236" s="31"/>
      <c r="Y236" s="31"/>
      <c r="Z236" s="31"/>
      <c r="AA236" s="31"/>
      <c r="AC236" s="29" t="s">
        <v>359</v>
      </c>
      <c r="AE236" s="29" t="s">
        <v>252</v>
      </c>
      <c r="AG236" s="31"/>
      <c r="AH236" s="31"/>
      <c r="AJ236" s="29" t="str">
        <f>IF(ISBLANK(AI236),  "", _xlfn.CONCAT("haas/entity/sensor/", LOWER(C236), "/", E236, "/config"))</f>
        <v/>
      </c>
      <c r="AK236" s="29" t="str">
        <f>IF(ISBLANK(AI236),  "", _xlfn.CONCAT(LOWER(C236), "/", E236))</f>
        <v/>
      </c>
      <c r="AT236" s="33"/>
      <c r="AV236" s="31"/>
      <c r="BF2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58" s="29" customFormat="1" ht="16" customHeight="1">
      <c r="A237" s="29">
        <v>2129</v>
      </c>
      <c r="B237" s="29" t="s">
        <v>26</v>
      </c>
      <c r="C237" s="29" t="s">
        <v>1075</v>
      </c>
      <c r="D237" s="29" t="s">
        <v>27</v>
      </c>
      <c r="E237" s="29" t="s">
        <v>1153</v>
      </c>
      <c r="F237" s="30" t="str">
        <f>IF(ISBLANK(Table2[[#This Row],[unique_id]]), "", Table2[[#This Row],[unique_id]])</f>
        <v>all_standby_energy_daily</v>
      </c>
      <c r="G237" s="29" t="s">
        <v>1178</v>
      </c>
      <c r="H237" s="29" t="s">
        <v>229</v>
      </c>
      <c r="I237" s="29" t="s">
        <v>141</v>
      </c>
      <c r="M237" s="29" t="s">
        <v>136</v>
      </c>
      <c r="O237" s="31"/>
      <c r="U237" s="29" t="s">
        <v>576</v>
      </c>
      <c r="V237" s="31"/>
      <c r="W237" s="31"/>
      <c r="X237" s="31"/>
      <c r="Y237" s="31"/>
      <c r="Z237" s="31"/>
      <c r="AA237" s="31"/>
      <c r="AC237" s="29" t="s">
        <v>359</v>
      </c>
      <c r="AE237" s="29" t="s">
        <v>252</v>
      </c>
      <c r="AG237" s="31"/>
      <c r="AH237" s="31"/>
      <c r="AK237" s="29" t="str">
        <f>IF(ISBLANK(AI237),  "", _xlfn.CONCAT(LOWER(C237), "/", E237))</f>
        <v/>
      </c>
      <c r="AT237" s="33"/>
      <c r="AV237" s="31"/>
      <c r="BF2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58" s="29" customFormat="1" ht="16" customHeight="1">
      <c r="A238" s="29">
        <v>2130</v>
      </c>
      <c r="B238" s="29" t="s">
        <v>26</v>
      </c>
      <c r="C238" s="29" t="s">
        <v>1075</v>
      </c>
      <c r="D238" s="29" t="s">
        <v>27</v>
      </c>
      <c r="E238" s="29" t="s">
        <v>1098</v>
      </c>
      <c r="F238" s="30" t="str">
        <f>IF(ISBLANK(Table2[[#This Row],[unique_id]]), "", Table2[[#This Row],[unique_id]])</f>
        <v>kitchen_coffee_machine_energy_daily</v>
      </c>
      <c r="G238" s="29" t="s">
        <v>135</v>
      </c>
      <c r="H238" s="29" t="s">
        <v>229</v>
      </c>
      <c r="I238" s="29" t="s">
        <v>141</v>
      </c>
      <c r="M238" s="29" t="s">
        <v>136</v>
      </c>
      <c r="O238" s="31"/>
      <c r="U238" s="29" t="s">
        <v>576</v>
      </c>
      <c r="V238" s="31"/>
      <c r="W238" s="31"/>
      <c r="X238" s="31"/>
      <c r="Y238" s="31"/>
      <c r="Z238" s="31"/>
      <c r="AA238" s="31"/>
      <c r="AC238" s="29" t="s">
        <v>359</v>
      </c>
      <c r="AE238" s="29" t="s">
        <v>252</v>
      </c>
      <c r="AG238" s="31"/>
      <c r="AH238" s="31"/>
      <c r="AJ238" s="29" t="str">
        <f>IF(ISBLANK(AI238),  "", _xlfn.CONCAT("haas/entity/sensor/", LOWER(C238), "/", E238, "/config"))</f>
        <v/>
      </c>
      <c r="AK238" s="29" t="str">
        <f>IF(ISBLANK(AI238),  "", _xlfn.CONCAT(LOWER(C238), "/", E238))</f>
        <v/>
      </c>
      <c r="AT238" s="33"/>
      <c r="AV238" s="31"/>
      <c r="BF2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58" s="29" customFormat="1" ht="16" customHeight="1">
      <c r="A239" s="29">
        <v>2131</v>
      </c>
      <c r="B239" s="29" t="s">
        <v>26</v>
      </c>
      <c r="C239" s="29" t="s">
        <v>1075</v>
      </c>
      <c r="D239" s="29" t="s">
        <v>27</v>
      </c>
      <c r="E239" s="29" t="s">
        <v>1084</v>
      </c>
      <c r="F239" s="30" t="str">
        <f>IF(ISBLANK(Table2[[#This Row],[unique_id]]), "", Table2[[#This Row],[unique_id]])</f>
        <v>study_battery_charger_energy_daily</v>
      </c>
      <c r="G239" s="29" t="s">
        <v>241</v>
      </c>
      <c r="H239" s="29" t="s">
        <v>229</v>
      </c>
      <c r="I239" s="29" t="s">
        <v>141</v>
      </c>
      <c r="M239" s="29" t="s">
        <v>136</v>
      </c>
      <c r="O239" s="31"/>
      <c r="U239" s="29" t="s">
        <v>576</v>
      </c>
      <c r="V239" s="31"/>
      <c r="W239" s="31"/>
      <c r="X239" s="31"/>
      <c r="Y239" s="31"/>
      <c r="Z239" s="31"/>
      <c r="AA239" s="31"/>
      <c r="AC239" s="29" t="s">
        <v>359</v>
      </c>
      <c r="AE239" s="29" t="s">
        <v>252</v>
      </c>
      <c r="AG239" s="31"/>
      <c r="AH239" s="31"/>
      <c r="AJ239" s="29" t="str">
        <f>IF(ISBLANK(AI239),  "", _xlfn.CONCAT("haas/entity/sensor/", LOWER(C239), "/", E239, "/config"))</f>
        <v/>
      </c>
      <c r="AK239" s="29" t="str">
        <f>IF(ISBLANK(AI239),  "", _xlfn.CONCAT(LOWER(C239), "/", E239))</f>
        <v/>
      </c>
      <c r="AT239" s="33"/>
      <c r="AV239" s="31"/>
      <c r="BF2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58" s="29" customFormat="1" ht="16" customHeight="1">
      <c r="A240" s="29">
        <v>2132</v>
      </c>
      <c r="B240" s="29" t="s">
        <v>26</v>
      </c>
      <c r="C240" s="29" t="s">
        <v>1075</v>
      </c>
      <c r="D240" s="29" t="s">
        <v>27</v>
      </c>
      <c r="E240" s="29" t="s">
        <v>1085</v>
      </c>
      <c r="F240" s="30" t="str">
        <f>IF(ISBLANK(Table2[[#This Row],[unique_id]]), "", Table2[[#This Row],[unique_id]])</f>
        <v>laundry_vacuum_charger_energy_daily</v>
      </c>
      <c r="G240" s="29" t="s">
        <v>240</v>
      </c>
      <c r="H240" s="29" t="s">
        <v>229</v>
      </c>
      <c r="I240" s="29" t="s">
        <v>141</v>
      </c>
      <c r="M240" s="29" t="s">
        <v>136</v>
      </c>
      <c r="O240" s="31"/>
      <c r="U240" s="29" t="s">
        <v>576</v>
      </c>
      <c r="V240" s="31"/>
      <c r="W240" s="31"/>
      <c r="X240" s="31"/>
      <c r="Y240" s="31"/>
      <c r="Z240" s="31"/>
      <c r="AA240" s="31"/>
      <c r="AC240" s="29" t="s">
        <v>359</v>
      </c>
      <c r="AE240" s="29" t="s">
        <v>252</v>
      </c>
      <c r="AG240" s="31"/>
      <c r="AH240" s="31"/>
      <c r="AJ240" s="29" t="str">
        <f>IF(ISBLANK(AI240),  "", _xlfn.CONCAT("haas/entity/sensor/", LOWER(C240), "/", E240, "/config"))</f>
        <v/>
      </c>
      <c r="AK240" s="29" t="str">
        <f>IF(ISBLANK(AI240),  "", _xlfn.CONCAT(LOWER(C240), "/", E240))</f>
        <v/>
      </c>
      <c r="AT240" s="33"/>
      <c r="AV240" s="31"/>
      <c r="BF2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58" s="29" customFormat="1" ht="16" customHeight="1">
      <c r="A241" s="29">
        <v>2133</v>
      </c>
      <c r="B241" s="29" t="s">
        <v>228</v>
      </c>
      <c r="C241" s="29" t="s">
        <v>1075</v>
      </c>
      <c r="D241" s="29" t="s">
        <v>27</v>
      </c>
      <c r="E241" s="29" t="s">
        <v>587</v>
      </c>
      <c r="F241" s="30" t="str">
        <f>IF(ISBLANK(Table2[[#This Row],[unique_id]]), "", Table2[[#This Row],[unique_id]])</f>
        <v>outdoor_pool_filter_energy_daily</v>
      </c>
      <c r="G241" s="29" t="s">
        <v>350</v>
      </c>
      <c r="H241" s="29" t="s">
        <v>229</v>
      </c>
      <c r="I241" s="29" t="s">
        <v>141</v>
      </c>
      <c r="M241" s="29" t="s">
        <v>136</v>
      </c>
      <c r="O241" s="31"/>
      <c r="U241" s="29" t="s">
        <v>576</v>
      </c>
      <c r="V241" s="31"/>
      <c r="W241" s="31"/>
      <c r="X241" s="31"/>
      <c r="Y241" s="31"/>
      <c r="Z241" s="31"/>
      <c r="AA241" s="31"/>
      <c r="AC241" s="29" t="s">
        <v>359</v>
      </c>
      <c r="AE241" s="29" t="s">
        <v>252</v>
      </c>
      <c r="AG241" s="31"/>
      <c r="AH241" s="31"/>
      <c r="AJ241" s="29" t="str">
        <f>IF(ISBLANK(AI241),  "", _xlfn.CONCAT("haas/entity/sensor/", LOWER(C241), "/", E241, "/config"))</f>
        <v/>
      </c>
      <c r="AK241" s="29" t="str">
        <f>IF(ISBLANK(AI241),  "", _xlfn.CONCAT(LOWER(C241), "/", E241))</f>
        <v/>
      </c>
      <c r="AT241" s="33"/>
      <c r="AV241" s="31"/>
      <c r="BF2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58" s="29" customFormat="1" ht="16" customHeight="1">
      <c r="A242" s="29">
        <v>2134</v>
      </c>
      <c r="B242" s="29" t="s">
        <v>26</v>
      </c>
      <c r="C242" s="29" t="s">
        <v>1075</v>
      </c>
      <c r="D242" s="29" t="s">
        <v>27</v>
      </c>
      <c r="E242" s="29" t="s">
        <v>1353</v>
      </c>
      <c r="F242" s="30" t="str">
        <f>IF(ISBLANK(Table2[[#This Row],[unique_id]]), "", Table2[[#This Row],[unique_id]])</f>
        <v>roof_water_booster_energy_daily</v>
      </c>
      <c r="G242" s="29" t="s">
        <v>588</v>
      </c>
      <c r="H242" s="29" t="s">
        <v>229</v>
      </c>
      <c r="I242" s="29" t="s">
        <v>141</v>
      </c>
      <c r="M242" s="29" t="s">
        <v>136</v>
      </c>
      <c r="O242" s="31"/>
      <c r="U242" s="29" t="s">
        <v>576</v>
      </c>
      <c r="V242" s="31"/>
      <c r="W242" s="31"/>
      <c r="X242" s="31"/>
      <c r="Y242" s="31"/>
      <c r="Z242" s="31"/>
      <c r="AA242" s="31"/>
      <c r="AC242" s="29" t="s">
        <v>359</v>
      </c>
      <c r="AE242" s="29" t="s">
        <v>252</v>
      </c>
      <c r="AG242" s="31"/>
      <c r="AH242" s="31"/>
      <c r="AJ242" s="29" t="str">
        <f>IF(ISBLANK(AI242),  "", _xlfn.CONCAT("haas/entity/sensor/", LOWER(C242), "/", E242, "/config"))</f>
        <v/>
      </c>
      <c r="AK242" s="29" t="str">
        <f>IF(ISBLANK(AI242),  "", _xlfn.CONCAT(LOWER(C242), "/", E242))</f>
        <v/>
      </c>
      <c r="AT242" s="33"/>
      <c r="AV242" s="31"/>
      <c r="BF2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58" s="29" customFormat="1" ht="16" customHeight="1">
      <c r="A243" s="29">
        <v>2135</v>
      </c>
      <c r="B243" s="29" t="s">
        <v>26</v>
      </c>
      <c r="C243" s="29" t="s">
        <v>1075</v>
      </c>
      <c r="D243" s="29" t="s">
        <v>27</v>
      </c>
      <c r="E243" s="29" t="s">
        <v>1086</v>
      </c>
      <c r="F243" s="30" t="str">
        <f>IF(ISBLANK(Table2[[#This Row],[unique_id]]), "", Table2[[#This Row],[unique_id]])</f>
        <v>kitchen_dish_washer_energy_daily</v>
      </c>
      <c r="G243" s="29" t="s">
        <v>238</v>
      </c>
      <c r="H243" s="29" t="s">
        <v>229</v>
      </c>
      <c r="I243" s="29" t="s">
        <v>141</v>
      </c>
      <c r="M243" s="29" t="s">
        <v>136</v>
      </c>
      <c r="O243" s="31"/>
      <c r="U243" s="29" t="s">
        <v>576</v>
      </c>
      <c r="V243" s="31"/>
      <c r="W243" s="31"/>
      <c r="X243" s="31"/>
      <c r="Y243" s="31"/>
      <c r="Z243" s="31"/>
      <c r="AA243" s="31"/>
      <c r="AC243" s="29" t="s">
        <v>359</v>
      </c>
      <c r="AE243" s="29" t="s">
        <v>252</v>
      </c>
      <c r="AG243" s="31"/>
      <c r="AH243" s="31"/>
      <c r="AJ243" s="29" t="str">
        <f>IF(ISBLANK(AI243),  "", _xlfn.CONCAT("haas/entity/sensor/", LOWER(C243), "/", E243, "/config"))</f>
        <v/>
      </c>
      <c r="AK243" s="29" t="str">
        <f>IF(ISBLANK(AI243),  "", _xlfn.CONCAT(LOWER(C243), "/", E243))</f>
        <v/>
      </c>
      <c r="AT243" s="33"/>
      <c r="AV243" s="31"/>
      <c r="BF2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58" s="29" customFormat="1" ht="16" customHeight="1">
      <c r="A244" s="29">
        <v>2136</v>
      </c>
      <c r="B244" s="29" t="s">
        <v>26</v>
      </c>
      <c r="C244" s="29" t="s">
        <v>1075</v>
      </c>
      <c r="D244" s="29" t="s">
        <v>27</v>
      </c>
      <c r="E244" s="29" t="s">
        <v>1087</v>
      </c>
      <c r="F244" s="30" t="str">
        <f>IF(ISBLANK(Table2[[#This Row],[unique_id]]), "", Table2[[#This Row],[unique_id]])</f>
        <v>laundry_clothes_dryer_energy_daily</v>
      </c>
      <c r="G244" s="29" t="s">
        <v>239</v>
      </c>
      <c r="H244" s="29" t="s">
        <v>229</v>
      </c>
      <c r="I244" s="29" t="s">
        <v>141</v>
      </c>
      <c r="M244" s="29" t="s">
        <v>136</v>
      </c>
      <c r="O244" s="31"/>
      <c r="U244" s="29" t="s">
        <v>576</v>
      </c>
      <c r="V244" s="31"/>
      <c r="W244" s="31"/>
      <c r="X244" s="31"/>
      <c r="Y244" s="31"/>
      <c r="Z244" s="31"/>
      <c r="AA244" s="31"/>
      <c r="AC244" s="29" t="s">
        <v>359</v>
      </c>
      <c r="AE244" s="29" t="s">
        <v>252</v>
      </c>
      <c r="AG244" s="31"/>
      <c r="AH244" s="31"/>
      <c r="AJ244" s="29" t="str">
        <f>IF(ISBLANK(AI244),  "", _xlfn.CONCAT("haas/entity/sensor/", LOWER(C244), "/", E244, "/config"))</f>
        <v/>
      </c>
      <c r="AK244" s="29" t="str">
        <f>IF(ISBLANK(AI244),  "", _xlfn.CONCAT(LOWER(C244), "/", E244))</f>
        <v/>
      </c>
      <c r="AT244" s="33"/>
      <c r="AV244" s="31"/>
      <c r="BF2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58" s="29" customFormat="1" ht="16" customHeight="1">
      <c r="A245" s="29">
        <v>2137</v>
      </c>
      <c r="B245" s="29" t="s">
        <v>26</v>
      </c>
      <c r="C245" s="29" t="s">
        <v>1075</v>
      </c>
      <c r="D245" s="29" t="s">
        <v>27</v>
      </c>
      <c r="E245" s="29" t="s">
        <v>1074</v>
      </c>
      <c r="F245" s="30" t="str">
        <f>IF(ISBLANK(Table2[[#This Row],[unique_id]]), "", Table2[[#This Row],[unique_id]])</f>
        <v>laundry_washing_machine_energy_daily</v>
      </c>
      <c r="G245" s="29" t="s">
        <v>237</v>
      </c>
      <c r="H245" s="29" t="s">
        <v>229</v>
      </c>
      <c r="I245" s="29" t="s">
        <v>141</v>
      </c>
      <c r="M245" s="29" t="s">
        <v>136</v>
      </c>
      <c r="O245" s="31"/>
      <c r="U245" s="29" t="s">
        <v>576</v>
      </c>
      <c r="V245" s="31"/>
      <c r="W245" s="31"/>
      <c r="X245" s="31"/>
      <c r="Y245" s="31"/>
      <c r="Z245" s="31"/>
      <c r="AA245" s="31"/>
      <c r="AC245" s="29" t="s">
        <v>359</v>
      </c>
      <c r="AE245" s="29" t="s">
        <v>252</v>
      </c>
      <c r="AG245" s="31"/>
      <c r="AH245" s="31"/>
      <c r="AJ245" s="29" t="str">
        <f>IF(ISBLANK(AI245),  "", _xlfn.CONCAT("haas/entity/sensor/", LOWER(C245), "/", E245, "/config"))</f>
        <v/>
      </c>
      <c r="AK245" s="29" t="str">
        <f>IF(ISBLANK(AI245),  "", _xlfn.CONCAT(LOWER(C245), "/", E245))</f>
        <v/>
      </c>
      <c r="AT245" s="33"/>
      <c r="AV245" s="31"/>
      <c r="BF2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58" s="29" customFormat="1" ht="16" customHeight="1">
      <c r="A246" s="29">
        <v>2138</v>
      </c>
      <c r="B246" s="29" t="s">
        <v>26</v>
      </c>
      <c r="C246" s="29" t="s">
        <v>1075</v>
      </c>
      <c r="D246" s="29" t="s">
        <v>27</v>
      </c>
      <c r="E246" s="29" t="s">
        <v>1088</v>
      </c>
      <c r="F246" s="30" t="str">
        <f>IF(ISBLANK(Table2[[#This Row],[unique_id]]), "", Table2[[#This Row],[unique_id]])</f>
        <v>kitchen_fridge_energy_daily</v>
      </c>
      <c r="G246" s="29" t="s">
        <v>233</v>
      </c>
      <c r="H246" s="29" t="s">
        <v>229</v>
      </c>
      <c r="I246" s="29" t="s">
        <v>141</v>
      </c>
      <c r="M246" s="29" t="s">
        <v>136</v>
      </c>
      <c r="O246" s="31"/>
      <c r="U246" s="29" t="s">
        <v>576</v>
      </c>
      <c r="V246" s="31"/>
      <c r="W246" s="31"/>
      <c r="X246" s="31"/>
      <c r="Y246" s="31"/>
      <c r="Z246" s="31"/>
      <c r="AA246" s="31"/>
      <c r="AC246" s="29" t="s">
        <v>359</v>
      </c>
      <c r="AE246" s="29" t="s">
        <v>252</v>
      </c>
      <c r="AG246" s="31"/>
      <c r="AH246" s="31"/>
      <c r="AJ246" s="29" t="str">
        <f>IF(ISBLANK(AI246),  "", _xlfn.CONCAT("haas/entity/sensor/", LOWER(C246), "/", E246, "/config"))</f>
        <v/>
      </c>
      <c r="AK246" s="29" t="str">
        <f>IF(ISBLANK(AI246),  "", _xlfn.CONCAT(LOWER(C246), "/", E246))</f>
        <v/>
      </c>
      <c r="AT246" s="33"/>
      <c r="AV246" s="31"/>
      <c r="BF2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58" s="29" customFormat="1" ht="16" customHeight="1">
      <c r="A247" s="29">
        <v>2139</v>
      </c>
      <c r="B247" s="29" t="s">
        <v>26</v>
      </c>
      <c r="C247" s="29" t="s">
        <v>1075</v>
      </c>
      <c r="D247" s="29" t="s">
        <v>27</v>
      </c>
      <c r="E247" s="29" t="s">
        <v>1089</v>
      </c>
      <c r="F247" s="30" t="str">
        <f>IF(ISBLANK(Table2[[#This Row],[unique_id]]), "", Table2[[#This Row],[unique_id]])</f>
        <v>deck_freezer_energy_daily</v>
      </c>
      <c r="G247" s="29" t="s">
        <v>234</v>
      </c>
      <c r="H247" s="29" t="s">
        <v>229</v>
      </c>
      <c r="I247" s="29" t="s">
        <v>141</v>
      </c>
      <c r="M247" s="29" t="s">
        <v>136</v>
      </c>
      <c r="O247" s="31"/>
      <c r="U247" s="29" t="s">
        <v>576</v>
      </c>
      <c r="V247" s="31"/>
      <c r="W247" s="31"/>
      <c r="X247" s="31"/>
      <c r="Y247" s="31"/>
      <c r="Z247" s="31"/>
      <c r="AA247" s="31"/>
      <c r="AC247" s="29" t="s">
        <v>359</v>
      </c>
      <c r="AE247" s="29" t="s">
        <v>252</v>
      </c>
      <c r="AG247" s="31"/>
      <c r="AH247" s="31"/>
      <c r="AJ247" s="29" t="str">
        <f>IF(ISBLANK(AI247),  "", _xlfn.CONCAT("haas/entity/sensor/", LOWER(C247), "/", E247, "/config"))</f>
        <v/>
      </c>
      <c r="AK247" s="29" t="str">
        <f>IF(ISBLANK(AI247),  "", _xlfn.CONCAT(LOWER(C247), "/", E247))</f>
        <v/>
      </c>
      <c r="AT247" s="33"/>
      <c r="AV247" s="31"/>
      <c r="BF2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58" s="29" customFormat="1" ht="16" customHeight="1">
      <c r="A248" s="29">
        <v>2140</v>
      </c>
      <c r="B248" s="29" t="s">
        <v>26</v>
      </c>
      <c r="C248" s="29" t="s">
        <v>1075</v>
      </c>
      <c r="D248" s="29" t="s">
        <v>27</v>
      </c>
      <c r="E248" s="29" t="s">
        <v>1092</v>
      </c>
      <c r="F248" s="30" t="str">
        <f>IF(ISBLANK(Table2[[#This Row],[unique_id]]), "", Table2[[#This Row],[unique_id]])</f>
        <v>bathroom_towel_rails_energy_daily</v>
      </c>
      <c r="G248" s="29" t="s">
        <v>591</v>
      </c>
      <c r="H248" s="29" t="s">
        <v>229</v>
      </c>
      <c r="I248" s="29" t="s">
        <v>141</v>
      </c>
      <c r="M248" s="29" t="s">
        <v>136</v>
      </c>
      <c r="O248" s="31"/>
      <c r="U248" s="29" t="s">
        <v>576</v>
      </c>
      <c r="V248" s="31"/>
      <c r="W248" s="31"/>
      <c r="X248" s="31"/>
      <c r="Y248" s="31"/>
      <c r="Z248" s="31"/>
      <c r="AA248" s="31"/>
      <c r="AC248" s="29" t="s">
        <v>359</v>
      </c>
      <c r="AE248" s="29" t="s">
        <v>252</v>
      </c>
      <c r="AG248" s="31"/>
      <c r="AH248" s="31"/>
      <c r="AJ248" s="29" t="str">
        <f>IF(ISBLANK(AI248),  "", _xlfn.CONCAT("haas/entity/sensor/", LOWER(C248), "/", E248, "/config"))</f>
        <v/>
      </c>
      <c r="AK248" s="29" t="str">
        <f>IF(ISBLANK(AI248),  "", _xlfn.CONCAT(LOWER(C248), "/", E248))</f>
        <v/>
      </c>
      <c r="AT248" s="33"/>
      <c r="AV248" s="31"/>
      <c r="BF2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58" s="29" customFormat="1" ht="16" customHeight="1">
      <c r="A249" s="29">
        <v>2141</v>
      </c>
      <c r="B249" s="29" t="s">
        <v>26</v>
      </c>
      <c r="C249" s="29" t="s">
        <v>1075</v>
      </c>
      <c r="D249" s="29" t="s">
        <v>27</v>
      </c>
      <c r="E249" s="29" t="s">
        <v>1090</v>
      </c>
      <c r="F249" s="30" t="str">
        <f>IF(ISBLANK(Table2[[#This Row],[unique_id]]), "", Table2[[#This Row],[unique_id]])</f>
        <v>study_outlet_energy_daily</v>
      </c>
      <c r="G249" s="29" t="s">
        <v>236</v>
      </c>
      <c r="H249" s="29" t="s">
        <v>229</v>
      </c>
      <c r="I249" s="29" t="s">
        <v>141</v>
      </c>
      <c r="M249" s="29" t="s">
        <v>136</v>
      </c>
      <c r="O249" s="31"/>
      <c r="U249" s="29" t="s">
        <v>576</v>
      </c>
      <c r="V249" s="31"/>
      <c r="W249" s="31"/>
      <c r="X249" s="31"/>
      <c r="Y249" s="31"/>
      <c r="Z249" s="31"/>
      <c r="AA249" s="31"/>
      <c r="AC249" s="29" t="s">
        <v>359</v>
      </c>
      <c r="AE249" s="29" t="s">
        <v>252</v>
      </c>
      <c r="AG249" s="31"/>
      <c r="AH249" s="31"/>
      <c r="AJ249" s="29" t="str">
        <f>IF(ISBLANK(AI249),  "", _xlfn.CONCAT("haas/entity/sensor/", LOWER(C249), "/", E249, "/config"))</f>
        <v/>
      </c>
      <c r="AK249" s="29" t="str">
        <f>IF(ISBLANK(AI249),  "", _xlfn.CONCAT(LOWER(C249), "/", E249))</f>
        <v/>
      </c>
      <c r="AT249" s="33"/>
      <c r="AV249" s="31"/>
      <c r="BF2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58" s="29" customFormat="1" ht="16" customHeight="1">
      <c r="A250" s="29">
        <v>2142</v>
      </c>
      <c r="B250" s="29" t="s">
        <v>26</v>
      </c>
      <c r="C250" s="29" t="s">
        <v>1075</v>
      </c>
      <c r="D250" s="29" t="s">
        <v>27</v>
      </c>
      <c r="E250" s="29" t="s">
        <v>1091</v>
      </c>
      <c r="F250" s="30" t="str">
        <f>IF(ISBLANK(Table2[[#This Row],[unique_id]]), "", Table2[[#This Row],[unique_id]])</f>
        <v>office_outlet_energy_daily</v>
      </c>
      <c r="G250" s="29" t="s">
        <v>235</v>
      </c>
      <c r="H250" s="29" t="s">
        <v>229</v>
      </c>
      <c r="I250" s="29" t="s">
        <v>141</v>
      </c>
      <c r="M250" s="29" t="s">
        <v>136</v>
      </c>
      <c r="O250" s="31"/>
      <c r="U250" s="29" t="s">
        <v>576</v>
      </c>
      <c r="V250" s="31"/>
      <c r="W250" s="31"/>
      <c r="X250" s="31"/>
      <c r="Y250" s="31"/>
      <c r="Z250" s="31"/>
      <c r="AA250" s="31"/>
      <c r="AC250" s="29" t="s">
        <v>359</v>
      </c>
      <c r="AE250" s="29" t="s">
        <v>252</v>
      </c>
      <c r="AG250" s="31"/>
      <c r="AH250" s="31"/>
      <c r="AJ250" s="29" t="str">
        <f>IF(ISBLANK(AI250),  "", _xlfn.CONCAT("haas/entity/sensor/", LOWER(C250), "/", E250, "/config"))</f>
        <v/>
      </c>
      <c r="AK250" s="29" t="str">
        <f>IF(ISBLANK(AI250),  "", _xlfn.CONCAT(LOWER(C250), "/", E250))</f>
        <v/>
      </c>
      <c r="AT250" s="33"/>
      <c r="AV250" s="31"/>
      <c r="BF2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58" s="29" customFormat="1" ht="16" customHeight="1">
      <c r="A251" s="29">
        <v>2143</v>
      </c>
      <c r="B251" s="29" t="s">
        <v>26</v>
      </c>
      <c r="C251" s="29" t="s">
        <v>1075</v>
      </c>
      <c r="D251" s="29" t="s">
        <v>27</v>
      </c>
      <c r="E251" s="29" t="s">
        <v>1107</v>
      </c>
      <c r="F251" s="30" t="str">
        <f>IF(ISBLANK(Table2[[#This Row],[unique_id]]), "", Table2[[#This Row],[unique_id]])</f>
        <v>audio_visual_devices_energy_daily</v>
      </c>
      <c r="G251" s="29" t="s">
        <v>1106</v>
      </c>
      <c r="H251" s="29" t="s">
        <v>229</v>
      </c>
      <c r="I251" s="29" t="s">
        <v>141</v>
      </c>
      <c r="M251" s="29" t="s">
        <v>136</v>
      </c>
      <c r="O251" s="31"/>
      <c r="U251" s="29" t="s">
        <v>576</v>
      </c>
      <c r="V251" s="31"/>
      <c r="W251" s="31"/>
      <c r="X251" s="31"/>
      <c r="Y251" s="31"/>
      <c r="Z251" s="31"/>
      <c r="AA251" s="31"/>
      <c r="AC251" s="29" t="s">
        <v>359</v>
      </c>
      <c r="AE251" s="29" t="s">
        <v>252</v>
      </c>
      <c r="AG251" s="31"/>
      <c r="AH251" s="31"/>
      <c r="AJ251" s="29" t="str">
        <f>IF(ISBLANK(AI251),  "", _xlfn.CONCAT("haas/entity/sensor/", LOWER(C251), "/", E251, "/config"))</f>
        <v/>
      </c>
      <c r="AK251" s="29" t="str">
        <f>IF(ISBLANK(AI251),  "", _xlfn.CONCAT(LOWER(C251), "/", E251))</f>
        <v/>
      </c>
      <c r="AT251" s="33"/>
      <c r="AV251" s="31"/>
      <c r="BF2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58" s="29" customFormat="1" ht="16" customHeight="1">
      <c r="A252" s="29">
        <v>2144</v>
      </c>
      <c r="B252" s="29" t="s">
        <v>26</v>
      </c>
      <c r="C252" s="29" t="s">
        <v>1075</v>
      </c>
      <c r="D252" s="29" t="s">
        <v>27</v>
      </c>
      <c r="E252" s="29" t="s">
        <v>1063</v>
      </c>
      <c r="F252" s="30" t="str">
        <f>IF(ISBLANK(Table2[[#This Row],[unique_id]]), "", Table2[[#This Row],[unique_id]])</f>
        <v>servers_network_energy_daily</v>
      </c>
      <c r="G252" s="29" t="s">
        <v>1056</v>
      </c>
      <c r="H252" s="29" t="s">
        <v>229</v>
      </c>
      <c r="I252" s="29" t="s">
        <v>141</v>
      </c>
      <c r="M252" s="29" t="s">
        <v>136</v>
      </c>
      <c r="O252" s="31"/>
      <c r="U252" s="29" t="s">
        <v>576</v>
      </c>
      <c r="V252" s="31"/>
      <c r="W252" s="31"/>
      <c r="X252" s="31"/>
      <c r="Y252" s="31"/>
      <c r="Z252" s="31"/>
      <c r="AA252" s="31"/>
      <c r="AC252" s="29" t="s">
        <v>359</v>
      </c>
      <c r="AE252" s="29" t="s">
        <v>252</v>
      </c>
      <c r="AG252" s="31"/>
      <c r="AH252" s="31"/>
      <c r="AJ252" s="29" t="str">
        <f>IF(ISBLANK(AI252),  "", _xlfn.CONCAT("haas/entity/sensor/", LOWER(C252), "/", E252, "/config"))</f>
        <v/>
      </c>
      <c r="AK252" s="29" t="str">
        <f>IF(ISBLANK(AI252),  "", _xlfn.CONCAT(LOWER(C252), "/", E252))</f>
        <v/>
      </c>
      <c r="AT252" s="33"/>
      <c r="AV252" s="31"/>
      <c r="BF2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58" s="29" customFormat="1" ht="16" customHeight="1">
      <c r="A253" s="29">
        <v>2145</v>
      </c>
      <c r="B253" s="29" t="s">
        <v>26</v>
      </c>
      <c r="C253" s="29" t="s">
        <v>580</v>
      </c>
      <c r="D253" s="29" t="s">
        <v>364</v>
      </c>
      <c r="E253" s="29" t="s">
        <v>363</v>
      </c>
      <c r="F253" s="30" t="str">
        <f>IF(ISBLANK(Table2[[#This Row],[unique_id]]), "", Table2[[#This Row],[unique_id]])</f>
        <v>column_break</v>
      </c>
      <c r="G253" s="29" t="s">
        <v>360</v>
      </c>
      <c r="H253" s="29" t="s">
        <v>229</v>
      </c>
      <c r="I253" s="29" t="s">
        <v>141</v>
      </c>
      <c r="M253" s="29" t="s">
        <v>361</v>
      </c>
      <c r="N253" s="29" t="s">
        <v>362</v>
      </c>
      <c r="O253" s="31"/>
      <c r="V253" s="31"/>
      <c r="W253" s="31"/>
      <c r="X253" s="31"/>
      <c r="Y253" s="31"/>
      <c r="Z253" s="31"/>
      <c r="AA253" s="31"/>
      <c r="AG253" s="31"/>
      <c r="AH253" s="31"/>
      <c r="AK253" s="29" t="str">
        <f>IF(ISBLANK(AI253),  "", _xlfn.CONCAT(LOWER(C253), "/", E253))</f>
        <v/>
      </c>
      <c r="AT253" s="33"/>
      <c r="AV253" s="31"/>
      <c r="BF2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58" s="29" customFormat="1" ht="16" customHeight="1">
      <c r="A254" s="29">
        <v>2400</v>
      </c>
      <c r="B254" s="29" t="s">
        <v>26</v>
      </c>
      <c r="C254" s="29" t="s">
        <v>188</v>
      </c>
      <c r="D254" s="29" t="s">
        <v>27</v>
      </c>
      <c r="E254" s="29" t="s">
        <v>142</v>
      </c>
      <c r="F254" s="30" t="str">
        <f>IF(ISBLANK(Table2[[#This Row],[unique_id]]), "", Table2[[#This Row],[unique_id]])</f>
        <v>withings_weight_kg_graham</v>
      </c>
      <c r="G254" s="29" t="s">
        <v>309</v>
      </c>
      <c r="H254" s="29" t="s">
        <v>310</v>
      </c>
      <c r="I254" s="29" t="s">
        <v>143</v>
      </c>
      <c r="O254" s="31"/>
      <c r="V254" s="31"/>
      <c r="W254" s="31"/>
      <c r="X254" s="31"/>
      <c r="Y254" s="31"/>
      <c r="Z254" s="31"/>
      <c r="AA254" s="31"/>
      <c r="AG254" s="31"/>
      <c r="AH254" s="31"/>
      <c r="AJ254" s="29" t="str">
        <f>IF(ISBLANK(AI254),  "", _xlfn.CONCAT("haas/entity/sensor/", LOWER(C254), "/", E254, "/config"))</f>
        <v/>
      </c>
      <c r="AK254" s="29" t="str">
        <f>IF(ISBLANK(AI254),  "", _xlfn.CONCAT(LOWER(C254), "/", E254))</f>
        <v/>
      </c>
      <c r="AT254" s="33"/>
      <c r="AU254" s="29" t="s">
        <v>462</v>
      </c>
      <c r="AV254" s="63" t="s">
        <v>465</v>
      </c>
      <c r="AW254" s="29" t="s">
        <v>464</v>
      </c>
      <c r="AX254" s="29" t="s">
        <v>466</v>
      </c>
      <c r="AY254" s="29" t="s">
        <v>188</v>
      </c>
      <c r="BA254" s="29" t="s">
        <v>463</v>
      </c>
      <c r="BC254" s="29" t="s">
        <v>478</v>
      </c>
      <c r="BD254" s="34" t="s">
        <v>560</v>
      </c>
      <c r="BF2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55" spans="1:58" s="29" customFormat="1" ht="16" customHeight="1">
      <c r="A255" s="29">
        <v>2500</v>
      </c>
      <c r="B255" s="29" t="s">
        <v>765</v>
      </c>
      <c r="C255" s="29" t="s">
        <v>299</v>
      </c>
      <c r="D255" s="29" t="s">
        <v>27</v>
      </c>
      <c r="E255" s="29" t="s">
        <v>290</v>
      </c>
      <c r="F255" s="30" t="str">
        <f>IF(ISBLANK(Table2[[#This Row],[unique_id]]), "", Table2[[#This Row],[unique_id]])</f>
        <v>network_internet_uptime</v>
      </c>
      <c r="G255" s="29" t="s">
        <v>302</v>
      </c>
      <c r="H255" s="29" t="s">
        <v>1011</v>
      </c>
      <c r="I255" s="29" t="s">
        <v>307</v>
      </c>
      <c r="M255" s="29" t="s">
        <v>136</v>
      </c>
      <c r="O255" s="31"/>
      <c r="V255" s="31"/>
      <c r="W255" s="31"/>
      <c r="X255" s="31"/>
      <c r="Y255" s="31"/>
      <c r="Z255" s="31"/>
      <c r="AA255" s="31"/>
      <c r="AB255" s="29" t="s">
        <v>31</v>
      </c>
      <c r="AC255" s="29" t="s">
        <v>291</v>
      </c>
      <c r="AE255" s="29" t="s">
        <v>304</v>
      </c>
      <c r="AF255" s="29">
        <v>200</v>
      </c>
      <c r="AG255" s="31" t="s">
        <v>34</v>
      </c>
      <c r="AH255" s="31"/>
      <c r="AI255" s="29" t="s">
        <v>295</v>
      </c>
      <c r="AJ255" s="29" t="str">
        <f>IF(ISBLANK(AI255),  "", _xlfn.CONCAT("haas/entity/sensor/", LOWER(C255), "/", E255, "/config"))</f>
        <v>haas/entity/sensor/internet/network_internet_uptime/config</v>
      </c>
      <c r="AK255" s="29" t="s">
        <v>1000</v>
      </c>
      <c r="AS255" s="29">
        <v>1</v>
      </c>
      <c r="AT255" s="14"/>
      <c r="AU255" s="29" t="s">
        <v>1003</v>
      </c>
      <c r="AV255" s="63" t="s">
        <v>1001</v>
      </c>
      <c r="AW255" s="29" t="s">
        <v>1002</v>
      </c>
      <c r="AX255" s="29" t="s">
        <v>1004</v>
      </c>
      <c r="AY255" s="29" t="s">
        <v>294</v>
      </c>
      <c r="BA255" s="29" t="s">
        <v>172</v>
      </c>
      <c r="BF2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58" s="29" customFormat="1" ht="16" customHeight="1">
      <c r="A256" s="29">
        <v>2501</v>
      </c>
      <c r="B256" s="29" t="s">
        <v>26</v>
      </c>
      <c r="C256" s="29" t="s">
        <v>299</v>
      </c>
      <c r="D256" s="29" t="s">
        <v>27</v>
      </c>
      <c r="E256" s="29" t="s">
        <v>286</v>
      </c>
      <c r="F256" s="30" t="str">
        <f>IF(ISBLANK(Table2[[#This Row],[unique_id]]), "", Table2[[#This Row],[unique_id]])</f>
        <v>network_internet_ping</v>
      </c>
      <c r="G256" s="29" t="s">
        <v>287</v>
      </c>
      <c r="H256" s="29" t="s">
        <v>1011</v>
      </c>
      <c r="I256" s="29" t="s">
        <v>307</v>
      </c>
      <c r="M256" s="29" t="s">
        <v>136</v>
      </c>
      <c r="O256" s="31"/>
      <c r="V256" s="31"/>
      <c r="W256" s="31"/>
      <c r="X256" s="31"/>
      <c r="Y256" s="31"/>
      <c r="Z256" s="31"/>
      <c r="AA256" s="31"/>
      <c r="AB256" s="29" t="s">
        <v>31</v>
      </c>
      <c r="AC256" s="29" t="s">
        <v>292</v>
      </c>
      <c r="AD256" s="29" t="s">
        <v>1005</v>
      </c>
      <c r="AE256" s="29" t="s">
        <v>303</v>
      </c>
      <c r="AF256" s="29">
        <v>200</v>
      </c>
      <c r="AG256" s="31" t="s">
        <v>34</v>
      </c>
      <c r="AH256" s="31"/>
      <c r="AI256" s="29" t="s">
        <v>296</v>
      </c>
      <c r="AJ256" s="29" t="str">
        <f>IF(ISBLANK(AI256),  "", _xlfn.CONCAT("haas/entity/sensor/", LOWER(C256), "/", E256, "/config"))</f>
        <v>haas/entity/sensor/internet/network_internet_ping/config</v>
      </c>
      <c r="AK256" s="29" t="s">
        <v>1000</v>
      </c>
      <c r="AR256" s="51" t="s">
        <v>1007</v>
      </c>
      <c r="AS256" s="29">
        <v>1</v>
      </c>
      <c r="AT256" s="14"/>
      <c r="AU256" s="29" t="s">
        <v>1003</v>
      </c>
      <c r="AV256" s="63" t="s">
        <v>1001</v>
      </c>
      <c r="AW256" s="29" t="s">
        <v>1002</v>
      </c>
      <c r="AX256" s="29" t="s">
        <v>1004</v>
      </c>
      <c r="AY256" s="29" t="s">
        <v>294</v>
      </c>
      <c r="BA256" s="29" t="s">
        <v>172</v>
      </c>
      <c r="BF2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58" s="29" customFormat="1" ht="16" customHeight="1">
      <c r="A257" s="29">
        <v>2502</v>
      </c>
      <c r="B257" s="29" t="s">
        <v>26</v>
      </c>
      <c r="C257" s="29" t="s">
        <v>299</v>
      </c>
      <c r="D257" s="29" t="s">
        <v>27</v>
      </c>
      <c r="E257" s="29" t="s">
        <v>284</v>
      </c>
      <c r="F257" s="30" t="str">
        <f>IF(ISBLANK(Table2[[#This Row],[unique_id]]), "", Table2[[#This Row],[unique_id]])</f>
        <v>network_internet_upload</v>
      </c>
      <c r="G257" s="29" t="s">
        <v>288</v>
      </c>
      <c r="H257" s="29" t="s">
        <v>1011</v>
      </c>
      <c r="I257" s="29" t="s">
        <v>307</v>
      </c>
      <c r="M257" s="29" t="s">
        <v>136</v>
      </c>
      <c r="O257" s="31"/>
      <c r="V257" s="31"/>
      <c r="W257" s="31"/>
      <c r="X257" s="31"/>
      <c r="Y257" s="31"/>
      <c r="Z257" s="31"/>
      <c r="AA257" s="31"/>
      <c r="AB257" s="29" t="s">
        <v>31</v>
      </c>
      <c r="AC257" s="29" t="s">
        <v>293</v>
      </c>
      <c r="AD257" s="29" t="s">
        <v>1006</v>
      </c>
      <c r="AE257" s="29" t="s">
        <v>305</v>
      </c>
      <c r="AF257" s="29">
        <v>200</v>
      </c>
      <c r="AG257" s="31" t="s">
        <v>34</v>
      </c>
      <c r="AH257" s="31"/>
      <c r="AI257" s="29" t="s">
        <v>297</v>
      </c>
      <c r="AJ257" s="29" t="str">
        <f>IF(ISBLANK(AI257),  "", _xlfn.CONCAT("haas/entity/sensor/", LOWER(C257), "/", E257, "/config"))</f>
        <v>haas/entity/sensor/internet/network_internet_upload/config</v>
      </c>
      <c r="AK257" s="29" t="s">
        <v>1000</v>
      </c>
      <c r="AR257" s="51" t="s">
        <v>1008</v>
      </c>
      <c r="AS257" s="29">
        <v>1</v>
      </c>
      <c r="AT257" s="14"/>
      <c r="AU257" s="29" t="s">
        <v>1003</v>
      </c>
      <c r="AV257" s="63" t="s">
        <v>1001</v>
      </c>
      <c r="AW257" s="29" t="s">
        <v>1002</v>
      </c>
      <c r="AX257" s="29" t="s">
        <v>1004</v>
      </c>
      <c r="AY257" s="29" t="s">
        <v>294</v>
      </c>
      <c r="BA257" s="29" t="s">
        <v>172</v>
      </c>
      <c r="BF2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58" s="29" customFormat="1" ht="16" customHeight="1">
      <c r="A258" s="29">
        <v>2503</v>
      </c>
      <c r="B258" s="29" t="s">
        <v>26</v>
      </c>
      <c r="C258" s="29" t="s">
        <v>299</v>
      </c>
      <c r="D258" s="29" t="s">
        <v>27</v>
      </c>
      <c r="E258" s="29" t="s">
        <v>285</v>
      </c>
      <c r="F258" s="30" t="str">
        <f>IF(ISBLANK(Table2[[#This Row],[unique_id]]), "", Table2[[#This Row],[unique_id]])</f>
        <v>network_internet_download</v>
      </c>
      <c r="G258" s="29" t="s">
        <v>289</v>
      </c>
      <c r="H258" s="29" t="s">
        <v>1011</v>
      </c>
      <c r="I258" s="29" t="s">
        <v>307</v>
      </c>
      <c r="M258" s="29" t="s">
        <v>136</v>
      </c>
      <c r="O258" s="31"/>
      <c r="V258" s="31"/>
      <c r="W258" s="31"/>
      <c r="X258" s="31"/>
      <c r="Y258" s="31"/>
      <c r="Z258" s="31"/>
      <c r="AA258" s="31"/>
      <c r="AB258" s="29" t="s">
        <v>31</v>
      </c>
      <c r="AC258" s="29" t="s">
        <v>293</v>
      </c>
      <c r="AD258" s="29" t="s">
        <v>1006</v>
      </c>
      <c r="AE258" s="29" t="s">
        <v>306</v>
      </c>
      <c r="AF258" s="29">
        <v>200</v>
      </c>
      <c r="AG258" s="31" t="s">
        <v>34</v>
      </c>
      <c r="AH258" s="31"/>
      <c r="AI258" s="29" t="s">
        <v>298</v>
      </c>
      <c r="AJ258" s="29" t="str">
        <f>IF(ISBLANK(AI258),  "", _xlfn.CONCAT("haas/entity/sensor/", LOWER(C258), "/", E258, "/config"))</f>
        <v>haas/entity/sensor/internet/network_internet_download/config</v>
      </c>
      <c r="AK258" s="29" t="s">
        <v>1000</v>
      </c>
      <c r="AR258" s="51" t="s">
        <v>1009</v>
      </c>
      <c r="AS258" s="29">
        <v>1</v>
      </c>
      <c r="AT258" s="14"/>
      <c r="AU258" s="29" t="s">
        <v>1003</v>
      </c>
      <c r="AV258" s="63" t="s">
        <v>1001</v>
      </c>
      <c r="AW258" s="29" t="s">
        <v>1002</v>
      </c>
      <c r="AX258" s="29" t="s">
        <v>1004</v>
      </c>
      <c r="AY258" s="29" t="s">
        <v>294</v>
      </c>
      <c r="BA258" s="29" t="s">
        <v>172</v>
      </c>
      <c r="BF2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58" s="29" customFormat="1" ht="16" customHeight="1">
      <c r="A259" s="29">
        <v>2504</v>
      </c>
      <c r="B259" s="29" t="s">
        <v>26</v>
      </c>
      <c r="C259" s="29" t="s">
        <v>299</v>
      </c>
      <c r="D259" s="29" t="s">
        <v>27</v>
      </c>
      <c r="E259" s="29" t="s">
        <v>996</v>
      </c>
      <c r="F259" s="30" t="str">
        <f>IF(ISBLANK(Table2[[#This Row],[unique_id]]), "", Table2[[#This Row],[unique_id]])</f>
        <v>network_certifcate_expiry</v>
      </c>
      <c r="G259" s="29" t="s">
        <v>997</v>
      </c>
      <c r="H259" s="29" t="s">
        <v>1011</v>
      </c>
      <c r="I259" s="29" t="s">
        <v>307</v>
      </c>
      <c r="M259" s="29" t="s">
        <v>136</v>
      </c>
      <c r="O259" s="31"/>
      <c r="V259" s="31"/>
      <c r="W259" s="31"/>
      <c r="X259" s="31"/>
      <c r="Y259" s="31"/>
      <c r="Z259" s="31"/>
      <c r="AA259" s="31"/>
      <c r="AB259" s="29" t="s">
        <v>31</v>
      </c>
      <c r="AC259" s="29" t="s">
        <v>291</v>
      </c>
      <c r="AE259" s="29" t="s">
        <v>998</v>
      </c>
      <c r="AF259" s="29">
        <v>200</v>
      </c>
      <c r="AG259" s="31" t="s">
        <v>34</v>
      </c>
      <c r="AH259" s="31"/>
      <c r="AI259" s="29" t="s">
        <v>999</v>
      </c>
      <c r="AJ259" s="29" t="str">
        <f>IF(ISBLANK(AI259),  "", _xlfn.CONCAT("haas/entity/sensor/", LOWER(C259), "/", E259, "/config"))</f>
        <v>haas/entity/sensor/internet/network_certifcate_expiry/config</v>
      </c>
      <c r="AK259" s="29" t="s">
        <v>1000</v>
      </c>
      <c r="AR259" s="51" t="s">
        <v>1010</v>
      </c>
      <c r="AS259" s="29">
        <v>1</v>
      </c>
      <c r="AT259" s="14"/>
      <c r="AU259" s="29" t="s">
        <v>1003</v>
      </c>
      <c r="AV259" s="63" t="s">
        <v>1001</v>
      </c>
      <c r="AW259" s="29" t="s">
        <v>1002</v>
      </c>
      <c r="AX259" s="29" t="s">
        <v>1004</v>
      </c>
      <c r="AY259" s="29" t="s">
        <v>294</v>
      </c>
      <c r="BA259" s="29" t="s">
        <v>172</v>
      </c>
      <c r="BF2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58" s="29" customFormat="1" ht="16" customHeight="1">
      <c r="A260" s="29">
        <v>2505</v>
      </c>
      <c r="B260" s="29" t="s">
        <v>765</v>
      </c>
      <c r="C260" s="29" t="s">
        <v>151</v>
      </c>
      <c r="D260" s="29" t="s">
        <v>330</v>
      </c>
      <c r="E260" s="29" t="s">
        <v>993</v>
      </c>
      <c r="F260" s="30" t="str">
        <f>IF(ISBLANK(Table2[[#This Row],[unique_id]]), "", Table2[[#This Row],[unique_id]])</f>
        <v>network_refresh_zigbee_router_lqi</v>
      </c>
      <c r="G260" s="29" t="s">
        <v>994</v>
      </c>
      <c r="H260" s="29" t="s">
        <v>991</v>
      </c>
      <c r="I260" s="29" t="s">
        <v>307</v>
      </c>
      <c r="M260" s="29" t="s">
        <v>268</v>
      </c>
      <c r="O260" s="31"/>
      <c r="V260" s="31"/>
      <c r="W260" s="31"/>
      <c r="X260" s="31"/>
      <c r="Y260" s="31"/>
      <c r="Z260" s="31"/>
      <c r="AA260" s="31"/>
      <c r="AE260" s="29" t="s">
        <v>995</v>
      </c>
      <c r="AG260" s="31"/>
      <c r="AH260" s="31"/>
      <c r="AJ260" s="29" t="str">
        <f>IF(ISBLANK(AI260),  "", _xlfn.CONCAT("haas/entity/sensor/", LOWER(C260), "/", E260, "/config"))</f>
        <v/>
      </c>
      <c r="AK260" s="29" t="str">
        <f>IF(ISBLANK(AI260),  "", _xlfn.CONCAT(LOWER(C260), "/", E260))</f>
        <v/>
      </c>
      <c r="AR260" s="27"/>
      <c r="AT260" s="15"/>
      <c r="AV260" s="31"/>
      <c r="BF2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58" s="29" customFormat="1" ht="16" customHeight="1">
      <c r="A261" s="29">
        <v>2506</v>
      </c>
      <c r="B261" s="29" t="s">
        <v>26</v>
      </c>
      <c r="C261" s="29" t="s">
        <v>593</v>
      </c>
      <c r="D261" s="29" t="s">
        <v>27</v>
      </c>
      <c r="E261" s="29" t="s">
        <v>985</v>
      </c>
      <c r="F261" s="30" t="str">
        <f>IF(ISBLANK(Table2[[#This Row],[unique_id]]), "", Table2[[#This Row],[unique_id]])</f>
        <v>template_driveway_repeater_linkquality_percentage</v>
      </c>
      <c r="G261" s="29" t="s">
        <v>976</v>
      </c>
      <c r="H261" s="29" t="s">
        <v>991</v>
      </c>
      <c r="I261" s="29" t="s">
        <v>307</v>
      </c>
      <c r="M261" s="29" t="s">
        <v>268</v>
      </c>
      <c r="O261" s="31"/>
      <c r="V261" s="31"/>
      <c r="W261" s="31"/>
      <c r="X261" s="31"/>
      <c r="Y261" s="31"/>
      <c r="Z261" s="31"/>
      <c r="AA261" s="31"/>
      <c r="AG261" s="31"/>
      <c r="AH261" s="31"/>
      <c r="AJ261" s="29" t="str">
        <f>IF(ISBLANK(AI261),  "", _xlfn.CONCAT("haas/entity/sensor/", LOWER(C261), "/", E261, "/config"))</f>
        <v/>
      </c>
      <c r="AK261" s="29" t="str">
        <f>IF(ISBLANK(AI261),  "", _xlfn.CONCAT(LOWER(C261), "/", E261))</f>
        <v/>
      </c>
      <c r="AR261" s="27"/>
      <c r="AT261" s="15"/>
      <c r="AV261" s="31"/>
      <c r="BF2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58" s="29" customFormat="1" ht="16" customHeight="1">
      <c r="A262" s="29">
        <v>2507</v>
      </c>
      <c r="B262" s="29" t="s">
        <v>26</v>
      </c>
      <c r="C262" s="29" t="s">
        <v>593</v>
      </c>
      <c r="D262" s="29" t="s">
        <v>27</v>
      </c>
      <c r="E262" s="29" t="s">
        <v>986</v>
      </c>
      <c r="F262" s="30" t="str">
        <f>IF(ISBLANK(Table2[[#This Row],[unique_id]]), "", Table2[[#This Row],[unique_id]])</f>
        <v>template_landing_repeater_linkquality_percentage</v>
      </c>
      <c r="G262" s="29" t="s">
        <v>977</v>
      </c>
      <c r="H262" s="29" t="s">
        <v>991</v>
      </c>
      <c r="I262" s="29" t="s">
        <v>307</v>
      </c>
      <c r="M262" s="29" t="s">
        <v>268</v>
      </c>
      <c r="O262" s="31"/>
      <c r="V262" s="31"/>
      <c r="W262" s="31"/>
      <c r="X262" s="31"/>
      <c r="Y262" s="31"/>
      <c r="Z262" s="31"/>
      <c r="AA262" s="31"/>
      <c r="AG262" s="31"/>
      <c r="AH262" s="31"/>
      <c r="AJ262" s="29" t="str">
        <f>IF(ISBLANK(AI262),  "", _xlfn.CONCAT("haas/entity/sensor/", LOWER(C262), "/", E262, "/config"))</f>
        <v/>
      </c>
      <c r="AK262" s="29" t="str">
        <f>IF(ISBLANK(AI262),  "", _xlfn.CONCAT(LOWER(C262), "/", E262))</f>
        <v/>
      </c>
      <c r="AR262" s="27"/>
      <c r="AT262" s="15"/>
      <c r="AV262" s="31"/>
      <c r="BF2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58" s="29" customFormat="1" ht="16" customHeight="1">
      <c r="A263" s="29">
        <v>2508</v>
      </c>
      <c r="B263" s="29" t="s">
        <v>26</v>
      </c>
      <c r="C263" s="29" t="s">
        <v>593</v>
      </c>
      <c r="D263" s="29" t="s">
        <v>27</v>
      </c>
      <c r="E263" s="29" t="s">
        <v>987</v>
      </c>
      <c r="F263" s="30" t="str">
        <f>IF(ISBLANK(Table2[[#This Row],[unique_id]]), "", Table2[[#This Row],[unique_id]])</f>
        <v>template_garden_repeater_linkquality_percentage</v>
      </c>
      <c r="G263" s="29" t="s">
        <v>974</v>
      </c>
      <c r="H263" s="29" t="s">
        <v>991</v>
      </c>
      <c r="I263" s="29" t="s">
        <v>307</v>
      </c>
      <c r="M263" s="29" t="s">
        <v>268</v>
      </c>
      <c r="O263" s="31"/>
      <c r="V263" s="31"/>
      <c r="W263" s="31"/>
      <c r="X263" s="31"/>
      <c r="Y263" s="31"/>
      <c r="Z263" s="31"/>
      <c r="AA263" s="31"/>
      <c r="AG263" s="31"/>
      <c r="AH263" s="31"/>
      <c r="AJ263" s="29" t="str">
        <f>IF(ISBLANK(AI263),  "", _xlfn.CONCAT("haas/entity/sensor/", LOWER(C263), "/", E263, "/config"))</f>
        <v/>
      </c>
      <c r="AK263" s="29" t="str">
        <f>IF(ISBLANK(AI263),  "", _xlfn.CONCAT(LOWER(C263), "/", E263))</f>
        <v/>
      </c>
      <c r="AR263" s="27"/>
      <c r="AT263" s="15"/>
      <c r="AV263" s="31"/>
      <c r="BF2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58" s="29" customFormat="1" ht="16" customHeight="1">
      <c r="A264" s="29">
        <v>2509</v>
      </c>
      <c r="B264" s="29" t="s">
        <v>26</v>
      </c>
      <c r="C264" s="29" t="s">
        <v>429</v>
      </c>
      <c r="D264" s="29" t="s">
        <v>27</v>
      </c>
      <c r="E264" s="29" t="s">
        <v>989</v>
      </c>
      <c r="F264" s="30" t="str">
        <f>IF(ISBLANK(Table2[[#This Row],[unique_id]]), "", Table2[[#This Row],[unique_id]])</f>
        <v>template_kitchen_fan_outlet_linkquality_percentage</v>
      </c>
      <c r="G264" s="29" t="s">
        <v>859</v>
      </c>
      <c r="H264" s="29" t="s">
        <v>991</v>
      </c>
      <c r="I264" s="29" t="s">
        <v>307</v>
      </c>
      <c r="M264" s="29" t="s">
        <v>268</v>
      </c>
      <c r="O264" s="31"/>
      <c r="V264" s="31"/>
      <c r="W264" s="31"/>
      <c r="X264" s="31"/>
      <c r="Y264" s="31"/>
      <c r="Z264" s="31"/>
      <c r="AA264" s="31"/>
      <c r="AG264" s="31"/>
      <c r="AH264" s="31"/>
      <c r="AJ264" s="29" t="str">
        <f>IF(ISBLANK(AI264),  "", _xlfn.CONCAT("haas/entity/sensor/", LOWER(C264), "/", E264, "/config"))</f>
        <v/>
      </c>
      <c r="AK264" s="29" t="str">
        <f>IF(ISBLANK(AI264),  "", _xlfn.CONCAT(LOWER(C264), "/", E264))</f>
        <v/>
      </c>
      <c r="AR264" s="27"/>
      <c r="AT264" s="15"/>
      <c r="AV264" s="31"/>
      <c r="BF2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58" s="29" customFormat="1" ht="16" customHeight="1">
      <c r="A265" s="29">
        <v>2510</v>
      </c>
      <c r="B265" s="29" t="s">
        <v>26</v>
      </c>
      <c r="C265" s="29" t="s">
        <v>429</v>
      </c>
      <c r="D265" s="29" t="s">
        <v>27</v>
      </c>
      <c r="E265" s="29" t="s">
        <v>988</v>
      </c>
      <c r="F265" s="30" t="str">
        <f>IF(ISBLANK(Table2[[#This Row],[unique_id]]), "", Table2[[#This Row],[unique_id]])</f>
        <v>template_deck_fans_outlet_linkquality_percentage</v>
      </c>
      <c r="G265" s="29" t="s">
        <v>860</v>
      </c>
      <c r="H265" s="29" t="s">
        <v>991</v>
      </c>
      <c r="I265" s="29" t="s">
        <v>307</v>
      </c>
      <c r="M265" s="29" t="s">
        <v>268</v>
      </c>
      <c r="O265" s="31"/>
      <c r="V265" s="31"/>
      <c r="W265" s="31"/>
      <c r="X265" s="31"/>
      <c r="Y265" s="31"/>
      <c r="Z265" s="31"/>
      <c r="AA265" s="31"/>
      <c r="AG265" s="31"/>
      <c r="AH265" s="31"/>
      <c r="AJ265" s="29" t="str">
        <f>IF(ISBLANK(AI265),  "", _xlfn.CONCAT("haas/entity/sensor/", LOWER(C265), "/", E265, "/config"))</f>
        <v/>
      </c>
      <c r="AK265" s="29" t="str">
        <f>IF(ISBLANK(AI265),  "", _xlfn.CONCAT(LOWER(C265), "/", E265))</f>
        <v/>
      </c>
      <c r="AR265" s="27"/>
      <c r="AT265" s="15"/>
      <c r="AV265" s="31"/>
      <c r="BF2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58" s="29" customFormat="1" ht="16" customHeight="1">
      <c r="A266" s="29">
        <v>2511</v>
      </c>
      <c r="B266" s="29" t="s">
        <v>26</v>
      </c>
      <c r="C266" s="29" t="s">
        <v>429</v>
      </c>
      <c r="D266" s="29" t="s">
        <v>27</v>
      </c>
      <c r="E266" s="29" t="s">
        <v>990</v>
      </c>
      <c r="F266" s="30" t="str">
        <f>IF(ISBLANK(Table2[[#This Row],[unique_id]]), "", Table2[[#This Row],[unique_id]])</f>
        <v>template_edwin_wardrobe_outlet_linkquality_percentage</v>
      </c>
      <c r="G266" s="29" t="s">
        <v>983</v>
      </c>
      <c r="H266" s="29" t="s">
        <v>991</v>
      </c>
      <c r="I266" s="29" t="s">
        <v>307</v>
      </c>
      <c r="M266" s="29" t="s">
        <v>268</v>
      </c>
      <c r="O266" s="31"/>
      <c r="V266" s="31"/>
      <c r="W266" s="31"/>
      <c r="X266" s="31"/>
      <c r="Y266" s="31"/>
      <c r="Z266" s="31"/>
      <c r="AA266" s="31"/>
      <c r="AG266" s="31"/>
      <c r="AH266" s="31"/>
      <c r="AJ266" s="29" t="str">
        <f>IF(ISBLANK(AI266),  "", _xlfn.CONCAT("haas/entity/sensor/", LOWER(C266), "/", E266, "/config"))</f>
        <v/>
      </c>
      <c r="AK266" s="29" t="str">
        <f>IF(ISBLANK(AI266),  "", _xlfn.CONCAT(LOWER(C266), "/", E266))</f>
        <v/>
      </c>
      <c r="AR266" s="27"/>
      <c r="AT266" s="15"/>
      <c r="AV266" s="31"/>
      <c r="BF2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58" s="29" customFormat="1" ht="16" customHeight="1">
      <c r="A267" s="29">
        <v>2512</v>
      </c>
      <c r="B267" s="29" t="s">
        <v>26</v>
      </c>
      <c r="C267" s="29" t="s">
        <v>39</v>
      </c>
      <c r="D267" s="29" t="s">
        <v>27</v>
      </c>
      <c r="E267" s="29" t="s">
        <v>178</v>
      </c>
      <c r="F267" s="30" t="str">
        <f>IF(ISBLANK(Table2[[#This Row],[unique_id]]), "", Table2[[#This Row],[unique_id]])</f>
        <v>weatherstation_coms_signal_quality</v>
      </c>
      <c r="G267" s="29" t="s">
        <v>922</v>
      </c>
      <c r="H267" s="29" t="s">
        <v>992</v>
      </c>
      <c r="I267" s="29" t="s">
        <v>307</v>
      </c>
      <c r="O267" s="31"/>
      <c r="V267" s="31"/>
      <c r="W267" s="31"/>
      <c r="X267" s="31"/>
      <c r="Y267" s="31"/>
      <c r="Z267" s="31"/>
      <c r="AA267" s="31"/>
      <c r="AF267" s="29">
        <v>300</v>
      </c>
      <c r="AG267" s="31" t="s">
        <v>34</v>
      </c>
      <c r="AH267" s="31"/>
      <c r="AI267" s="29" t="s">
        <v>86</v>
      </c>
      <c r="AJ267" s="29" t="str">
        <f>IF(ISBLANK(AI267),  "", _xlfn.CONCAT("haas/entity/sensor/", LOWER(C267), "/", E267, "/config"))</f>
        <v>haas/entity/sensor/weewx/weatherstation_coms_signal_quality/config</v>
      </c>
      <c r="AK267" s="29" t="str">
        <f>IF(ISBLANK(AI267),  "", _xlfn.CONCAT(LOWER(C267), "/", E267))</f>
        <v>weewx/weatherstation_coms_signal_quality</v>
      </c>
      <c r="AR267" s="27" t="s">
        <v>312</v>
      </c>
      <c r="AS267" s="29">
        <v>1</v>
      </c>
      <c r="AT267" s="14"/>
      <c r="AU267" s="29" t="s">
        <v>421</v>
      </c>
      <c r="AV267" s="63">
        <v>3.15</v>
      </c>
      <c r="AW267" s="29" t="s">
        <v>396</v>
      </c>
      <c r="AX267" s="29" t="s">
        <v>36</v>
      </c>
      <c r="AY267" s="29" t="s">
        <v>37</v>
      </c>
      <c r="BA267" s="29" t="s">
        <v>28</v>
      </c>
      <c r="BF2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8" spans="1:58" s="29" customFormat="1" ht="16" customHeight="1">
      <c r="A268" s="29">
        <v>2513</v>
      </c>
      <c r="B268" s="29" t="s">
        <v>26</v>
      </c>
      <c r="C268" s="29" t="s">
        <v>39</v>
      </c>
      <c r="D268" s="29" t="s">
        <v>27</v>
      </c>
      <c r="E268" s="29" t="s">
        <v>984</v>
      </c>
      <c r="F268" s="30" t="str">
        <f>IF(ISBLANK(Table2[[#This Row],[unique_id]]), "", Table2[[#This Row],[unique_id]])</f>
        <v>template_weatherstation_coms_signal_quality_percentage</v>
      </c>
      <c r="G268" s="29" t="s">
        <v>922</v>
      </c>
      <c r="H268" s="29" t="s">
        <v>992</v>
      </c>
      <c r="I268" s="29" t="s">
        <v>307</v>
      </c>
      <c r="M268" s="29" t="s">
        <v>136</v>
      </c>
      <c r="O268" s="31"/>
      <c r="V268" s="31"/>
      <c r="W268" s="31"/>
      <c r="X268" s="31"/>
      <c r="Y268" s="31"/>
      <c r="Z268" s="31"/>
      <c r="AA268" s="31"/>
      <c r="AG268" s="31"/>
      <c r="AH268" s="31"/>
      <c r="AR268" s="27"/>
      <c r="AT268" s="14"/>
      <c r="AV268" s="31"/>
      <c r="BF2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58" s="29" customFormat="1" ht="16" customHeight="1">
      <c r="A269" s="29">
        <v>2514</v>
      </c>
      <c r="B269" s="29" t="s">
        <v>26</v>
      </c>
      <c r="C269" s="29" t="s">
        <v>580</v>
      </c>
      <c r="D269" s="29" t="s">
        <v>364</v>
      </c>
      <c r="E269" s="29" t="s">
        <v>363</v>
      </c>
      <c r="F269" s="30" t="str">
        <f>IF(ISBLANK(Table2[[#This Row],[unique_id]]), "", Table2[[#This Row],[unique_id]])</f>
        <v>column_break</v>
      </c>
      <c r="G269" s="29" t="s">
        <v>360</v>
      </c>
      <c r="H269" s="29" t="s">
        <v>992</v>
      </c>
      <c r="I269" s="29" t="s">
        <v>307</v>
      </c>
      <c r="M269" s="29" t="s">
        <v>361</v>
      </c>
      <c r="N269" s="29" t="s">
        <v>362</v>
      </c>
      <c r="O269" s="31"/>
      <c r="V269" s="31"/>
      <c r="W269" s="31"/>
      <c r="X269" s="31"/>
      <c r="Y269" s="31"/>
      <c r="Z269" s="31"/>
      <c r="AA269" s="31"/>
      <c r="AG269" s="31"/>
      <c r="AH269" s="31"/>
      <c r="AK269" s="29" t="str">
        <f>IF(ISBLANK(AI269),  "", _xlfn.CONCAT(LOWER(C269), "/", E269))</f>
        <v/>
      </c>
      <c r="AR269" s="27"/>
      <c r="AT269" s="15"/>
      <c r="AV269" s="31"/>
      <c r="BF2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58" s="29" customFormat="1" ht="16" customHeight="1">
      <c r="A270" s="29">
        <v>2520</v>
      </c>
      <c r="B270" s="29" t="s">
        <v>26</v>
      </c>
      <c r="C270" s="29" t="s">
        <v>877</v>
      </c>
      <c r="D270" s="29" t="s">
        <v>27</v>
      </c>
      <c r="E270" s="29" t="s">
        <v>927</v>
      </c>
      <c r="F270" s="30" t="str">
        <f>IF(ISBLANK(Table2[[#This Row],[unique_id]]), "", Table2[[#This Row],[unique_id]])</f>
        <v>back_door_lock_battery</v>
      </c>
      <c r="G270" s="29" t="s">
        <v>913</v>
      </c>
      <c r="H270" s="29" t="s">
        <v>693</v>
      </c>
      <c r="I270" s="29" t="s">
        <v>307</v>
      </c>
      <c r="M270" s="29" t="s">
        <v>136</v>
      </c>
      <c r="O270" s="31"/>
      <c r="V270" s="31"/>
      <c r="W270" s="31"/>
      <c r="X270" s="31"/>
      <c r="Y270" s="31"/>
      <c r="Z270" s="31"/>
      <c r="AA270" s="31"/>
      <c r="AG270" s="31"/>
      <c r="AH270" s="31"/>
      <c r="AJ270" s="29" t="str">
        <f>IF(ISBLANK(AI270),  "", _xlfn.CONCAT("haas/entity/sensor/", LOWER(C270), "/", E270, "/config"))</f>
        <v/>
      </c>
      <c r="AK270" s="29" t="str">
        <f>IF(ISBLANK(AI270),  "", _xlfn.CONCAT(LOWER(C270), "/", E270))</f>
        <v/>
      </c>
      <c r="AT270" s="33"/>
      <c r="AV270" s="31"/>
      <c r="BF2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58" s="29" customFormat="1" ht="16" customHeight="1">
      <c r="A271" s="29">
        <v>2521</v>
      </c>
      <c r="B271" s="29" t="s">
        <v>26</v>
      </c>
      <c r="C271" s="29" t="s">
        <v>877</v>
      </c>
      <c r="D271" s="29" t="s">
        <v>27</v>
      </c>
      <c r="E271" s="29" t="s">
        <v>928</v>
      </c>
      <c r="F271" s="30" t="str">
        <f>IF(ISBLANK(Table2[[#This Row],[unique_id]]), "", Table2[[#This Row],[unique_id]])</f>
        <v>front_door_lock_battery</v>
      </c>
      <c r="G271" s="29" t="s">
        <v>912</v>
      </c>
      <c r="H271" s="29" t="s">
        <v>693</v>
      </c>
      <c r="I271" s="29" t="s">
        <v>307</v>
      </c>
      <c r="M271" s="29" t="s">
        <v>136</v>
      </c>
      <c r="O271" s="31"/>
      <c r="V271" s="31"/>
      <c r="W271" s="31"/>
      <c r="X271" s="31"/>
      <c r="Y271" s="31"/>
      <c r="Z271" s="31"/>
      <c r="AA271" s="31"/>
      <c r="AG271" s="31"/>
      <c r="AH271" s="31"/>
      <c r="AJ271" s="29" t="str">
        <f>IF(ISBLANK(AI271),  "", _xlfn.CONCAT("haas/entity/sensor/", LOWER(C271), "/", E271, "/config"))</f>
        <v/>
      </c>
      <c r="AK271" s="29" t="str">
        <f>IF(ISBLANK(AI271),  "", _xlfn.CONCAT(LOWER(C271), "/", E271))</f>
        <v/>
      </c>
      <c r="AT271" s="33"/>
      <c r="AV271" s="31"/>
      <c r="BF2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58" s="29" customFormat="1" ht="16" customHeight="1">
      <c r="A272" s="29">
        <v>2522</v>
      </c>
      <c r="B272" s="29" t="s">
        <v>26</v>
      </c>
      <c r="C272" s="29" t="s">
        <v>365</v>
      </c>
      <c r="D272" s="29" t="s">
        <v>27</v>
      </c>
      <c r="E272" s="29" t="s">
        <v>930</v>
      </c>
      <c r="F272" s="30" t="str">
        <f>IF(ISBLANK(Table2[[#This Row],[unique_id]]), "", Table2[[#This Row],[unique_id]])</f>
        <v>template_back_door_sensor_battery_last</v>
      </c>
      <c r="G272" s="29" t="s">
        <v>915</v>
      </c>
      <c r="H272" s="29" t="s">
        <v>693</v>
      </c>
      <c r="I272" s="29" t="s">
        <v>307</v>
      </c>
      <c r="M272" s="29" t="s">
        <v>136</v>
      </c>
      <c r="O272" s="31"/>
      <c r="V272" s="31"/>
      <c r="W272" s="31"/>
      <c r="X272" s="31"/>
      <c r="Y272" s="31"/>
      <c r="Z272" s="31"/>
      <c r="AA272" s="31"/>
      <c r="AG272" s="31"/>
      <c r="AH272" s="31"/>
      <c r="AJ272" s="29" t="str">
        <f>IF(ISBLANK(AI272),  "", _xlfn.CONCAT("haas/entity/sensor/", LOWER(C272), "/", E272, "/config"))</f>
        <v/>
      </c>
      <c r="AK272" s="29" t="str">
        <f>IF(ISBLANK(AI272),  "", _xlfn.CONCAT(LOWER(C272), "/", E272))</f>
        <v/>
      </c>
      <c r="AT272" s="33"/>
      <c r="AV272" s="31"/>
      <c r="BF2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58" s="29" customFormat="1" ht="16" customHeight="1">
      <c r="A273" s="29">
        <v>2523</v>
      </c>
      <c r="B273" s="29" t="s">
        <v>26</v>
      </c>
      <c r="C273" s="29" t="s">
        <v>365</v>
      </c>
      <c r="D273" s="29" t="s">
        <v>27</v>
      </c>
      <c r="E273" s="29" t="s">
        <v>929</v>
      </c>
      <c r="F273" s="30" t="str">
        <f>IF(ISBLANK(Table2[[#This Row],[unique_id]]), "", Table2[[#This Row],[unique_id]])</f>
        <v>template_front_door_sensor_battery_last</v>
      </c>
      <c r="G273" s="29" t="s">
        <v>914</v>
      </c>
      <c r="H273" s="29" t="s">
        <v>693</v>
      </c>
      <c r="I273" s="29" t="s">
        <v>307</v>
      </c>
      <c r="M273" s="29" t="s">
        <v>136</v>
      </c>
      <c r="O273" s="31"/>
      <c r="V273" s="31"/>
      <c r="W273" s="31"/>
      <c r="X273" s="31"/>
      <c r="Y273" s="31"/>
      <c r="Z273" s="31"/>
      <c r="AA273" s="31"/>
      <c r="AG273" s="31"/>
      <c r="AH273" s="31"/>
      <c r="AJ273" s="29" t="str">
        <f>IF(ISBLANK(AI273),  "", _xlfn.CONCAT("haas/entity/sensor/", LOWER(C273), "/", E273, "/config"))</f>
        <v/>
      </c>
      <c r="AK273" s="29" t="str">
        <f>IF(ISBLANK(AI273),  "", _xlfn.CONCAT(LOWER(C273), "/", E273))</f>
        <v/>
      </c>
      <c r="AT273" s="33"/>
      <c r="AV273" s="31"/>
      <c r="BF2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58" s="29" customFormat="1" ht="16" customHeight="1">
      <c r="A274" s="29">
        <v>2524</v>
      </c>
      <c r="B274" s="29" t="s">
        <v>765</v>
      </c>
      <c r="C274" s="29" t="s">
        <v>600</v>
      </c>
      <c r="D274" s="29" t="s">
        <v>27</v>
      </c>
      <c r="E274" s="29" t="s">
        <v>641</v>
      </c>
      <c r="F274" s="30" t="str">
        <f>IF(ISBLANK(Table2[[#This Row],[unique_id]]), "", Table2[[#This Row],[unique_id]])</f>
        <v>home_cube_remote_battery</v>
      </c>
      <c r="G274" s="29" t="s">
        <v>608</v>
      </c>
      <c r="H274" s="29" t="s">
        <v>693</v>
      </c>
      <c r="I274" s="29" t="s">
        <v>307</v>
      </c>
      <c r="M274" s="29" t="s">
        <v>136</v>
      </c>
      <c r="O274" s="31"/>
      <c r="V274" s="31"/>
      <c r="W274" s="31"/>
      <c r="X274" s="31"/>
      <c r="Y274" s="31"/>
      <c r="Z274" s="31"/>
      <c r="AA274" s="31"/>
      <c r="AG274" s="31"/>
      <c r="AH274" s="31"/>
      <c r="AJ274" s="29" t="str">
        <f>IF(ISBLANK(AI274),  "", _xlfn.CONCAT("haas/entity/sensor/", LOWER(C274), "/", E274, "/config"))</f>
        <v/>
      </c>
      <c r="AK274" s="29" t="str">
        <f>IF(ISBLANK(AI274),  "", _xlfn.CONCAT(LOWER(C274), "/", E274))</f>
        <v/>
      </c>
      <c r="AT274" s="33"/>
      <c r="AV274" s="31"/>
      <c r="BF2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58" s="29" customFormat="1" ht="16" customHeight="1">
      <c r="A275" s="29">
        <v>2525</v>
      </c>
      <c r="B275" s="29" t="s">
        <v>26</v>
      </c>
      <c r="C275" s="29" t="s">
        <v>151</v>
      </c>
      <c r="D275" s="29" t="s">
        <v>27</v>
      </c>
      <c r="E275" s="29" t="s">
        <v>924</v>
      </c>
      <c r="F275" s="30" t="str">
        <f>IF(ISBLANK(Table2[[#This Row],[unique_id]]), "", Table2[[#This Row],[unique_id]])</f>
        <v>template_weatherstation_console_battery_percent_int</v>
      </c>
      <c r="G275" s="29" t="s">
        <v>922</v>
      </c>
      <c r="H275" s="29" t="s">
        <v>693</v>
      </c>
      <c r="I275" s="29" t="s">
        <v>307</v>
      </c>
      <c r="M275" s="29" t="s">
        <v>136</v>
      </c>
      <c r="O275" s="31"/>
      <c r="V275" s="31"/>
      <c r="W275" s="31"/>
      <c r="X275" s="31"/>
      <c r="Y275" s="31"/>
      <c r="Z275" s="31"/>
      <c r="AA275" s="31"/>
      <c r="AB275" s="29" t="s">
        <v>31</v>
      </c>
      <c r="AC275" s="29" t="s">
        <v>32</v>
      </c>
      <c r="AD275" s="29" t="s">
        <v>923</v>
      </c>
      <c r="AG275" s="31"/>
      <c r="AH275" s="31"/>
      <c r="AR275" s="27"/>
      <c r="AT275" s="14"/>
      <c r="AV275" s="31"/>
      <c r="BF2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58" s="29" customFormat="1" ht="16" customHeight="1">
      <c r="A276" s="29">
        <v>2526</v>
      </c>
      <c r="B276" s="29" t="s">
        <v>26</v>
      </c>
      <c r="C276" s="29" t="s">
        <v>39</v>
      </c>
      <c r="D276" s="29" t="s">
        <v>27</v>
      </c>
      <c r="E276" s="29" t="s">
        <v>177</v>
      </c>
      <c r="F276" s="30" t="str">
        <f>IF(ISBLANK(Table2[[#This Row],[unique_id]]), "", Table2[[#This Row],[unique_id]])</f>
        <v>weatherstation_console_battery_voltage</v>
      </c>
      <c r="G276" s="29" t="s">
        <v>607</v>
      </c>
      <c r="H276" s="29" t="s">
        <v>693</v>
      </c>
      <c r="I276" s="29" t="s">
        <v>307</v>
      </c>
      <c r="O276" s="31"/>
      <c r="V276" s="31"/>
      <c r="W276" s="31"/>
      <c r="X276" s="31"/>
      <c r="Y276" s="31"/>
      <c r="Z276" s="31"/>
      <c r="AA276" s="31"/>
      <c r="AB276" s="29" t="s">
        <v>31</v>
      </c>
      <c r="AC276" s="29" t="s">
        <v>83</v>
      </c>
      <c r="AD276" s="29" t="s">
        <v>84</v>
      </c>
      <c r="AE276" s="29" t="s">
        <v>283</v>
      </c>
      <c r="AF276" s="29">
        <v>300</v>
      </c>
      <c r="AG276" s="31" t="s">
        <v>34</v>
      </c>
      <c r="AH276" s="31"/>
      <c r="AI276" s="29" t="s">
        <v>85</v>
      </c>
      <c r="AJ276" s="29" t="str">
        <f>IF(ISBLANK(AI276),  "", _xlfn.CONCAT("haas/entity/sensor/", LOWER(C276), "/", E276, "/config"))</f>
        <v>haas/entity/sensor/weewx/weatherstation_console_battery_voltage/config</v>
      </c>
      <c r="AK276" s="29" t="str">
        <f>IF(ISBLANK(AI276),  "", _xlfn.CONCAT(LOWER(C276), "/", E276))</f>
        <v>weewx/weatherstation_console_battery_voltage</v>
      </c>
      <c r="AR276" s="27" t="s">
        <v>311</v>
      </c>
      <c r="AS276" s="29">
        <v>1</v>
      </c>
      <c r="AT276" s="14"/>
      <c r="AU276" s="29" t="s">
        <v>421</v>
      </c>
      <c r="AV276" s="63">
        <v>3.15</v>
      </c>
      <c r="AW276" s="29" t="s">
        <v>396</v>
      </c>
      <c r="AX276" s="29" t="s">
        <v>36</v>
      </c>
      <c r="AY276" s="29" t="s">
        <v>37</v>
      </c>
      <c r="BA276" s="29" t="s">
        <v>28</v>
      </c>
      <c r="BF2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58" s="29" customFormat="1" ht="16" customHeight="1">
      <c r="A277" s="29">
        <v>2527</v>
      </c>
      <c r="B277" s="29" t="s">
        <v>26</v>
      </c>
      <c r="C277" s="29" t="s">
        <v>128</v>
      </c>
      <c r="D277" s="29" t="s">
        <v>27</v>
      </c>
      <c r="E277" s="27" t="s">
        <v>825</v>
      </c>
      <c r="F277" s="30" t="str">
        <f>IF(ISBLANK(Table2[[#This Row],[unique_id]]), "", Table2[[#This Row],[unique_id]])</f>
        <v>bertram_2_office_pantry_battery_percent</v>
      </c>
      <c r="G277" s="29" t="s">
        <v>601</v>
      </c>
      <c r="H277" s="29" t="s">
        <v>693</v>
      </c>
      <c r="I277" s="29" t="s">
        <v>307</v>
      </c>
      <c r="M277" s="29" t="s">
        <v>136</v>
      </c>
      <c r="O277" s="31"/>
      <c r="V277" s="31"/>
      <c r="W277" s="31"/>
      <c r="X277" s="31"/>
      <c r="Y277" s="31"/>
      <c r="Z277" s="31"/>
      <c r="AA277" s="31"/>
      <c r="AG277" s="31"/>
      <c r="AH277" s="31"/>
      <c r="AJ277" s="29" t="str">
        <f>IF(ISBLANK(AI277),  "", _xlfn.CONCAT("haas/entity/sensor/", LOWER(C277), "/", E277, "/config"))</f>
        <v/>
      </c>
      <c r="AK277" s="29" t="str">
        <f>IF(ISBLANK(AI277),  "", _xlfn.CONCAT(LOWER(C277), "/", E277))</f>
        <v/>
      </c>
      <c r="AT277" s="33"/>
      <c r="AU277" s="29" t="s">
        <v>628</v>
      </c>
      <c r="AV277" s="63" t="s">
        <v>552</v>
      </c>
      <c r="AW277" s="29" t="s">
        <v>553</v>
      </c>
      <c r="AX277" s="29" t="s">
        <v>550</v>
      </c>
      <c r="AY277" s="29" t="s">
        <v>128</v>
      </c>
      <c r="BA277" s="29" t="s">
        <v>221</v>
      </c>
      <c r="BF2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58" s="29" customFormat="1" ht="16" customHeight="1">
      <c r="A278" s="29">
        <v>2528</v>
      </c>
      <c r="B278" s="29" t="s">
        <v>26</v>
      </c>
      <c r="C278" s="29" t="s">
        <v>128</v>
      </c>
      <c r="D278" s="29" t="s">
        <v>27</v>
      </c>
      <c r="E278" s="27" t="s">
        <v>826</v>
      </c>
      <c r="F278" s="30" t="str">
        <f>IF(ISBLANK(Table2[[#This Row],[unique_id]]), "", Table2[[#This Row],[unique_id]])</f>
        <v>bertram_2_office_lounge_battery_percent</v>
      </c>
      <c r="G278" s="29" t="s">
        <v>602</v>
      </c>
      <c r="H278" s="29" t="s">
        <v>693</v>
      </c>
      <c r="I278" s="29" t="s">
        <v>307</v>
      </c>
      <c r="M278" s="29" t="s">
        <v>136</v>
      </c>
      <c r="O278" s="31"/>
      <c r="V278" s="31"/>
      <c r="W278" s="31"/>
      <c r="X278" s="31"/>
      <c r="Y278" s="31"/>
      <c r="Z278" s="31"/>
      <c r="AA278" s="31"/>
      <c r="AG278" s="31"/>
      <c r="AH278" s="31"/>
      <c r="AJ278" s="29" t="str">
        <f>IF(ISBLANK(AI278),  "", _xlfn.CONCAT("haas/entity/sensor/", LOWER(C278), "/", E278, "/config"))</f>
        <v/>
      </c>
      <c r="AK278" s="29" t="str">
        <f>IF(ISBLANK(AI278),  "", _xlfn.CONCAT(LOWER(C278), "/", E278))</f>
        <v/>
      </c>
      <c r="AT278" s="33"/>
      <c r="AU278" s="29" t="s">
        <v>627</v>
      </c>
      <c r="AV278" s="63" t="s">
        <v>552</v>
      </c>
      <c r="AW278" s="29" t="s">
        <v>553</v>
      </c>
      <c r="AX278" s="29" t="s">
        <v>550</v>
      </c>
      <c r="AY278" s="29" t="s">
        <v>128</v>
      </c>
      <c r="BA278" s="29" t="s">
        <v>203</v>
      </c>
      <c r="BF2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58" s="29" customFormat="1" ht="16" customHeight="1">
      <c r="A279" s="29">
        <v>2529</v>
      </c>
      <c r="B279" s="29" t="s">
        <v>26</v>
      </c>
      <c r="C279" s="29" t="s">
        <v>128</v>
      </c>
      <c r="D279" s="29" t="s">
        <v>27</v>
      </c>
      <c r="E279" s="27" t="s">
        <v>827</v>
      </c>
      <c r="F279" s="30" t="str">
        <f>IF(ISBLANK(Table2[[#This Row],[unique_id]]), "", Table2[[#This Row],[unique_id]])</f>
        <v>bertram_2_office_dining_battery_percent</v>
      </c>
      <c r="G279" s="29" t="s">
        <v>603</v>
      </c>
      <c r="H279" s="29" t="s">
        <v>693</v>
      </c>
      <c r="I279" s="29" t="s">
        <v>307</v>
      </c>
      <c r="M279" s="29" t="s">
        <v>136</v>
      </c>
      <c r="O279" s="31"/>
      <c r="V279" s="31"/>
      <c r="W279" s="31"/>
      <c r="X279" s="31"/>
      <c r="Y279" s="31"/>
      <c r="Z279" s="31"/>
      <c r="AA279" s="31"/>
      <c r="AG279" s="31"/>
      <c r="AH279" s="31"/>
      <c r="AJ279" s="29" t="str">
        <f>IF(ISBLANK(AI279),  "", _xlfn.CONCAT("haas/entity/sensor/", LOWER(C279), "/", E279, "/config"))</f>
        <v/>
      </c>
      <c r="AK279" s="29" t="str">
        <f>IF(ISBLANK(AI279),  "", _xlfn.CONCAT(LOWER(C279), "/", E279))</f>
        <v/>
      </c>
      <c r="AT279" s="33"/>
      <c r="AU279" s="29" t="s">
        <v>629</v>
      </c>
      <c r="AV279" s="63" t="s">
        <v>552</v>
      </c>
      <c r="AW279" s="29" t="s">
        <v>553</v>
      </c>
      <c r="AX279" s="29" t="s">
        <v>550</v>
      </c>
      <c r="AY279" s="29" t="s">
        <v>128</v>
      </c>
      <c r="BA279" s="29" t="s">
        <v>202</v>
      </c>
      <c r="BF2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58" s="29" customFormat="1" ht="16" customHeight="1">
      <c r="A280" s="29">
        <v>2530</v>
      </c>
      <c r="B280" s="29" t="s">
        <v>26</v>
      </c>
      <c r="C280" s="29" t="s">
        <v>128</v>
      </c>
      <c r="D280" s="29" t="s">
        <v>27</v>
      </c>
      <c r="E280" s="27" t="s">
        <v>828</v>
      </c>
      <c r="F280" s="30" t="str">
        <f>IF(ISBLANK(Table2[[#This Row],[unique_id]]), "", Table2[[#This Row],[unique_id]])</f>
        <v>bertram_2_office_basement_battery_percent</v>
      </c>
      <c r="G280" s="29" t="s">
        <v>604</v>
      </c>
      <c r="H280" s="29" t="s">
        <v>693</v>
      </c>
      <c r="I280" s="29" t="s">
        <v>307</v>
      </c>
      <c r="M280" s="29" t="s">
        <v>136</v>
      </c>
      <c r="O280" s="31"/>
      <c r="V280" s="31"/>
      <c r="W280" s="31"/>
      <c r="X280" s="31"/>
      <c r="Y280" s="31"/>
      <c r="Z280" s="31"/>
      <c r="AA280" s="31"/>
      <c r="AG280" s="31"/>
      <c r="AH280" s="31"/>
      <c r="AJ280" s="29" t="str">
        <f>IF(ISBLANK(AI280),  "", _xlfn.CONCAT("haas/entity/sensor/", LOWER(C280), "/", E280, "/config"))</f>
        <v/>
      </c>
      <c r="AK280" s="29" t="str">
        <f>IF(ISBLANK(AI280),  "", _xlfn.CONCAT(LOWER(C280), "/", E280))</f>
        <v/>
      </c>
      <c r="AT280" s="33"/>
      <c r="AU280" s="29" t="s">
        <v>630</v>
      </c>
      <c r="AV280" s="63" t="s">
        <v>552</v>
      </c>
      <c r="AW280" s="29" t="s">
        <v>553</v>
      </c>
      <c r="AX280" s="29" t="s">
        <v>550</v>
      </c>
      <c r="AY280" s="29" t="s">
        <v>128</v>
      </c>
      <c r="BA280" s="29" t="s">
        <v>220</v>
      </c>
      <c r="BF2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58" s="29" customFormat="1" ht="16" customHeight="1">
      <c r="A281" s="29">
        <v>2531</v>
      </c>
      <c r="B281" s="29" t="s">
        <v>26</v>
      </c>
      <c r="C281" s="29" t="s">
        <v>189</v>
      </c>
      <c r="D281" s="29" t="s">
        <v>27</v>
      </c>
      <c r="E281" s="29" t="s">
        <v>1030</v>
      </c>
      <c r="F281" s="30" t="str">
        <f>IF(ISBLANK(Table2[[#This Row],[unique_id]]), "", Table2[[#This Row],[unique_id]])</f>
        <v>parents_move_battery</v>
      </c>
      <c r="G281" s="29" t="s">
        <v>605</v>
      </c>
      <c r="H281" s="29" t="s">
        <v>693</v>
      </c>
      <c r="I281" s="29" t="s">
        <v>307</v>
      </c>
      <c r="M281" s="29" t="s">
        <v>136</v>
      </c>
      <c r="O281" s="31"/>
      <c r="V281" s="31"/>
      <c r="W281" s="31"/>
      <c r="X281" s="31"/>
      <c r="Y281" s="31"/>
      <c r="Z281" s="31"/>
      <c r="AA281" s="31"/>
      <c r="AG281" s="31"/>
      <c r="AH281" s="31"/>
      <c r="AJ281" s="29" t="str">
        <f>IF(ISBLANK(AI281),  "", _xlfn.CONCAT("haas/entity/sensor/", LOWER(C281), "/", E281, "/config"))</f>
        <v/>
      </c>
      <c r="AK281" s="29" t="str">
        <f>IF(ISBLANK(AI281),  "", _xlfn.CONCAT(LOWER(C281), "/", E281))</f>
        <v/>
      </c>
      <c r="AT281" s="33"/>
      <c r="AV281" s="31"/>
      <c r="BF2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58" s="29" customFormat="1" ht="16" customHeight="1">
      <c r="A282" s="29">
        <v>2532</v>
      </c>
      <c r="B282" s="29" t="s">
        <v>26</v>
      </c>
      <c r="C282" s="29" t="s">
        <v>189</v>
      </c>
      <c r="D282" s="29" t="s">
        <v>27</v>
      </c>
      <c r="E282" s="29" t="s">
        <v>1029</v>
      </c>
      <c r="F282" s="30" t="str">
        <f>IF(ISBLANK(Table2[[#This Row],[unique_id]]), "", Table2[[#This Row],[unique_id]])</f>
        <v>kitchen_move_battery</v>
      </c>
      <c r="G282" s="29" t="s">
        <v>606</v>
      </c>
      <c r="H282" s="29" t="s">
        <v>693</v>
      </c>
      <c r="I282" s="29" t="s">
        <v>307</v>
      </c>
      <c r="M282" s="29" t="s">
        <v>136</v>
      </c>
      <c r="O282" s="31"/>
      <c r="V282" s="31"/>
      <c r="W282" s="31"/>
      <c r="X282" s="31"/>
      <c r="Y282" s="31"/>
      <c r="Z282" s="31"/>
      <c r="AA282" s="31"/>
      <c r="AG282" s="31"/>
      <c r="AH282" s="31"/>
      <c r="AJ282" s="29" t="str">
        <f>IF(ISBLANK(AI282),  "", _xlfn.CONCAT("haas/entity/sensor/", LOWER(C282), "/", E282, "/config"))</f>
        <v/>
      </c>
      <c r="AK282" s="29" t="str">
        <f>IF(ISBLANK(AI282),  "", _xlfn.CONCAT(LOWER(C282), "/", E282))</f>
        <v/>
      </c>
      <c r="AT282" s="33"/>
      <c r="AV282" s="31"/>
      <c r="BF2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58" s="29" customFormat="1" ht="16" customHeight="1">
      <c r="A283" s="29">
        <v>2533</v>
      </c>
      <c r="B283" s="29" t="s">
        <v>26</v>
      </c>
      <c r="C283" s="29" t="s">
        <v>580</v>
      </c>
      <c r="D283" s="29" t="s">
        <v>364</v>
      </c>
      <c r="E283" s="29" t="s">
        <v>363</v>
      </c>
      <c r="F283" s="30" t="str">
        <f>IF(ISBLANK(Table2[[#This Row],[unique_id]]), "", Table2[[#This Row],[unique_id]])</f>
        <v>column_break</v>
      </c>
      <c r="G283" s="29" t="s">
        <v>360</v>
      </c>
      <c r="H283" s="29" t="s">
        <v>693</v>
      </c>
      <c r="I283" s="29" t="s">
        <v>307</v>
      </c>
      <c r="M283" s="29" t="s">
        <v>361</v>
      </c>
      <c r="N283" s="29" t="s">
        <v>362</v>
      </c>
      <c r="O283" s="31"/>
      <c r="V283" s="31"/>
      <c r="W283" s="31"/>
      <c r="X283" s="31"/>
      <c r="Y283" s="31"/>
      <c r="Z283" s="31"/>
      <c r="AA283" s="31"/>
      <c r="AG283" s="31"/>
      <c r="AH283" s="31"/>
      <c r="AK283" s="29" t="str">
        <f>IF(ISBLANK(AI283),  "", _xlfn.CONCAT(LOWER(C283), "/", E283))</f>
        <v/>
      </c>
      <c r="AR283" s="27"/>
      <c r="AT283" s="15"/>
      <c r="AV283" s="31"/>
      <c r="BF2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58" s="29" customFormat="1" ht="16" customHeight="1">
      <c r="A284" s="29">
        <v>2550</v>
      </c>
      <c r="B284" s="29" t="s">
        <v>26</v>
      </c>
      <c r="C284" s="29" t="s">
        <v>1075</v>
      </c>
      <c r="D284" s="29" t="s">
        <v>27</v>
      </c>
      <c r="E284" s="29" t="s">
        <v>1151</v>
      </c>
      <c r="F284" s="30" t="str">
        <f>IF(ISBLANK(Table2[[#This Row],[unique_id]]), "", Table2[[#This Row],[unique_id]])</f>
        <v>all_standby</v>
      </c>
      <c r="G284" s="29" t="s">
        <v>1152</v>
      </c>
      <c r="H284" s="29" t="s">
        <v>694</v>
      </c>
      <c r="I284" s="29" t="s">
        <v>307</v>
      </c>
      <c r="O284" s="31" t="s">
        <v>1096</v>
      </c>
      <c r="R284" s="52"/>
      <c r="T284" s="32" t="s">
        <v>1150</v>
      </c>
      <c r="V284" s="31"/>
      <c r="W284" s="31"/>
      <c r="X284" s="31"/>
      <c r="Y284" s="31"/>
      <c r="Z284" s="31"/>
      <c r="AA284" s="31"/>
      <c r="AG284" s="31"/>
      <c r="AH284" s="31"/>
      <c r="AJ284" s="29" t="str">
        <f>IF(ISBLANK(AI284),  "", _xlfn.CONCAT("haas/entity/sensor/", LOWER(C284), "/", E284, "/config"))</f>
        <v/>
      </c>
      <c r="AK284" s="29" t="str">
        <f>IF(ISBLANK(AI284),  "", _xlfn.CONCAT(LOWER(C284), "/", E284))</f>
        <v/>
      </c>
      <c r="AT284" s="33"/>
      <c r="AV284" s="31"/>
      <c r="BF2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58" s="29" customFormat="1" ht="16" customHeight="1">
      <c r="A285" s="29">
        <v>2551</v>
      </c>
      <c r="B285" s="29" t="s">
        <v>26</v>
      </c>
      <c r="C285" s="29" t="s">
        <v>1122</v>
      </c>
      <c r="D285" s="29" t="s">
        <v>149</v>
      </c>
      <c r="E285" s="32" t="s">
        <v>1327</v>
      </c>
      <c r="F285" s="30" t="str">
        <f>IF(ISBLANK(Table2[[#This Row],[unique_id]]), "", Table2[[#This Row],[unique_id]])</f>
        <v>template_lounge_tv_outlet_plug_proxy</v>
      </c>
      <c r="G285" s="29" t="s">
        <v>187</v>
      </c>
      <c r="H285" s="29" t="s">
        <v>694</v>
      </c>
      <c r="I285" s="29" t="s">
        <v>307</v>
      </c>
      <c r="O285" s="31" t="s">
        <v>1096</v>
      </c>
      <c r="P285" s="29" t="s">
        <v>172</v>
      </c>
      <c r="Q285" s="29" t="s">
        <v>1054</v>
      </c>
      <c r="R285" s="52" t="s">
        <v>1039</v>
      </c>
      <c r="S285" s="29" t="str">
        <f>S286</f>
        <v>Lounge TV</v>
      </c>
      <c r="T285" s="32" t="str">
        <f>_xlfn.CONCAT("standby_power: 1.54", CHAR(10), "unavailable_power: 0", CHAR(10), "fixed:", CHAR(10), "  power: 2.19", CHAR(10))</f>
        <v xml:space="preserve">standby_power: 1.54
unavailable_power: 0
fixed:
  power: 2.19
</v>
      </c>
      <c r="V285" s="31"/>
      <c r="W285" s="31"/>
      <c r="X285" s="31"/>
      <c r="Y285" s="31"/>
      <c r="Z285" s="31"/>
      <c r="AA285" s="31"/>
      <c r="AG285" s="31"/>
      <c r="AH285" s="31"/>
      <c r="AJ285" s="29" t="str">
        <f>IF(ISBLANK(AI285),  "", _xlfn.CONCAT("haas/entity/sensor/", LOWER(C285), "/", E285, "/config"))</f>
        <v/>
      </c>
      <c r="AK285" s="29" t="str">
        <f>IF(ISBLANK(AI285),  "", _xlfn.CONCAT(LOWER(C285), "/", E285))</f>
        <v/>
      </c>
      <c r="AR285" s="27"/>
      <c r="AT285" s="15"/>
      <c r="AU285" s="29" t="s">
        <v>1449</v>
      </c>
      <c r="AV285" s="63" t="s">
        <v>394</v>
      </c>
      <c r="AW285" s="68" t="s">
        <v>134</v>
      </c>
      <c r="AX285" s="29" t="s">
        <v>391</v>
      </c>
      <c r="AY285" s="29" t="s">
        <v>243</v>
      </c>
      <c r="BA285" s="29" t="s">
        <v>203</v>
      </c>
      <c r="BF2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58" s="29" customFormat="1" ht="16" customHeight="1">
      <c r="A286" s="29">
        <v>2552</v>
      </c>
      <c r="B286" s="29" t="s">
        <v>26</v>
      </c>
      <c r="C286" s="29" t="s">
        <v>243</v>
      </c>
      <c r="D286" s="29" t="s">
        <v>134</v>
      </c>
      <c r="E286" s="29" t="s">
        <v>1160</v>
      </c>
      <c r="F286" s="30" t="str">
        <f>IF(ISBLANK(Table2[[#This Row],[unique_id]]), "", Table2[[#This Row],[unique_id]])</f>
        <v>lounge_tv_outlet_plug</v>
      </c>
      <c r="G286" s="29" t="s">
        <v>187</v>
      </c>
      <c r="H286" s="29" t="s">
        <v>694</v>
      </c>
      <c r="I286" s="29" t="s">
        <v>307</v>
      </c>
      <c r="M286" s="29" t="s">
        <v>268</v>
      </c>
      <c r="O286" s="31" t="s">
        <v>1096</v>
      </c>
      <c r="P286" s="29" t="s">
        <v>172</v>
      </c>
      <c r="Q286" s="29" t="s">
        <v>1054</v>
      </c>
      <c r="R286" s="52" t="s">
        <v>1039</v>
      </c>
      <c r="S286" s="29" t="str">
        <f>_xlfn.CONCAT( "", "",Table2[[#This Row],[friendly_name]])</f>
        <v>Lounge TV</v>
      </c>
      <c r="T286" s="32" t="str">
        <f>_xlfn.CONCAT("power_sensor_id: sensor.", Table2[[#This Row],[unique_id]], "_current_consumption", CHAR(10), "force_energy_sensor_creation: true", CHAR(10))</f>
        <v xml:space="preserve">power_sensor_id: sensor.lounge_tv_outlet_plug_current_consumption
force_energy_sensor_creation: true
</v>
      </c>
      <c r="V286" s="31"/>
      <c r="W286" s="31"/>
      <c r="X286" s="31"/>
      <c r="Y286" s="31"/>
      <c r="Z286" s="31"/>
      <c r="AA286" s="31"/>
      <c r="AE286" s="29" t="s">
        <v>261</v>
      </c>
      <c r="AG286" s="31"/>
      <c r="AH286" s="31"/>
      <c r="AJ286" s="29" t="str">
        <f>IF(ISBLANK(AI286),  "", _xlfn.CONCAT("haas/entity/sensor/", LOWER(C286), "/", E286, "/config"))</f>
        <v/>
      </c>
      <c r="AK286" s="29" t="str">
        <f>IF(ISBLANK(AI286),  "", _xlfn.CONCAT(LOWER(C286), "/", E286))</f>
        <v/>
      </c>
      <c r="AT286" s="33"/>
      <c r="AU286" s="29" t="s">
        <v>1449</v>
      </c>
      <c r="AV286" s="63" t="s">
        <v>394</v>
      </c>
      <c r="AW286" s="29" t="s">
        <v>401</v>
      </c>
      <c r="AX286" s="29" t="s">
        <v>391</v>
      </c>
      <c r="AY286" s="29" t="s">
        <v>243</v>
      </c>
      <c r="AZ286" s="29" t="s">
        <v>1495</v>
      </c>
      <c r="BA286" s="29" t="s">
        <v>203</v>
      </c>
      <c r="BC286" s="29" t="s">
        <v>520</v>
      </c>
      <c r="BD286" s="29" t="s">
        <v>381</v>
      </c>
      <c r="BE286" s="29" t="s">
        <v>512</v>
      </c>
      <c r="BF2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"10.0.6.80"]]</v>
      </c>
    </row>
    <row r="287" spans="1:58" s="29" customFormat="1" ht="16" customHeight="1">
      <c r="A287" s="29">
        <v>2553</v>
      </c>
      <c r="B287" s="29" t="s">
        <v>26</v>
      </c>
      <c r="C287" s="29" t="s">
        <v>1122</v>
      </c>
      <c r="D287" s="29" t="s">
        <v>149</v>
      </c>
      <c r="E287" s="32" t="s">
        <v>1328</v>
      </c>
      <c r="F287" s="30" t="str">
        <f>IF(ISBLANK(Table2[[#This Row],[unique_id]]), "", Table2[[#This Row],[unique_id]])</f>
        <v>template_lounge_sub_plug_proxy</v>
      </c>
      <c r="G287" s="29" t="s">
        <v>1102</v>
      </c>
      <c r="H287" s="29" t="s">
        <v>694</v>
      </c>
      <c r="I287" s="29" t="s">
        <v>307</v>
      </c>
      <c r="O287" s="31" t="s">
        <v>1096</v>
      </c>
      <c r="P287" s="29" t="s">
        <v>172</v>
      </c>
      <c r="Q287" s="29" t="s">
        <v>1054</v>
      </c>
      <c r="R287" s="52" t="s">
        <v>1039</v>
      </c>
      <c r="S287" s="29" t="str">
        <f>S288</f>
        <v>Lounge Sub</v>
      </c>
      <c r="T287" s="32" t="str">
        <f>_xlfn.CONCAT("standby_power: 1.54", CHAR(10), "unavailable_power: 0", CHAR(10), "fixed:", CHAR(10), "  power: 2.19", CHAR(10))</f>
        <v xml:space="preserve">standby_power: 1.54
unavailable_power: 0
fixed:
  power: 2.19
</v>
      </c>
      <c r="V287" s="31"/>
      <c r="W287" s="31"/>
      <c r="X287" s="31"/>
      <c r="Y287" s="31"/>
      <c r="Z287" s="31"/>
      <c r="AA287" s="31"/>
      <c r="AG287" s="31"/>
      <c r="AH287" s="31"/>
      <c r="AJ287" s="29" t="str">
        <f>IF(ISBLANK(AI287),  "", _xlfn.CONCAT("haas/entity/sensor/", LOWER(C287), "/", E287, "/config"))</f>
        <v/>
      </c>
      <c r="AK287" s="29" t="str">
        <f>IF(ISBLANK(AI287),  "", _xlfn.CONCAT(LOWER(C287), "/", E287))</f>
        <v/>
      </c>
      <c r="AR287" s="27"/>
      <c r="AT287" s="15"/>
      <c r="AU287" s="29" t="s">
        <v>1450</v>
      </c>
      <c r="AV287" s="63" t="s">
        <v>393</v>
      </c>
      <c r="AW287" s="68" t="s">
        <v>134</v>
      </c>
      <c r="AX287" s="27" t="s">
        <v>392</v>
      </c>
      <c r="AY287" s="29" t="s">
        <v>243</v>
      </c>
      <c r="BA287" s="29" t="s">
        <v>203</v>
      </c>
      <c r="BF2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58" s="29" customFormat="1" ht="16" customHeight="1">
      <c r="A288" s="29">
        <v>2554</v>
      </c>
      <c r="B288" s="29" t="s">
        <v>26</v>
      </c>
      <c r="C288" s="29" t="s">
        <v>243</v>
      </c>
      <c r="D288" s="29" t="s">
        <v>134</v>
      </c>
      <c r="E288" s="29" t="s">
        <v>1161</v>
      </c>
      <c r="F288" s="30" t="str">
        <f>IF(ISBLANK(Table2[[#This Row],[unique_id]]), "", Table2[[#This Row],[unique_id]])</f>
        <v>lounge_sub_plug</v>
      </c>
      <c r="G288" s="29" t="s">
        <v>1102</v>
      </c>
      <c r="H288" s="29" t="s">
        <v>694</v>
      </c>
      <c r="I288" s="29" t="s">
        <v>307</v>
      </c>
      <c r="M288" s="29" t="s">
        <v>268</v>
      </c>
      <c r="O288" s="31" t="s">
        <v>1096</v>
      </c>
      <c r="P288" s="29" t="s">
        <v>172</v>
      </c>
      <c r="Q288" s="29" t="s">
        <v>1054</v>
      </c>
      <c r="R288" s="52" t="s">
        <v>1039</v>
      </c>
      <c r="S288" s="29" t="str">
        <f>_xlfn.CONCAT( "", "",Table2[[#This Row],[friendly_name]])</f>
        <v>Lounge Sub</v>
      </c>
      <c r="T288" s="32" t="str">
        <f>_xlfn.CONCAT("power_sensor_id: sensor.", Table2[[#This Row],[unique_id]], "_current_consumption", CHAR(10), "force_energy_sensor_creation: true", CHAR(10))</f>
        <v xml:space="preserve">power_sensor_id: sensor.lounge_sub_plug_current_consumption
force_energy_sensor_creation: true
</v>
      </c>
      <c r="V288" s="31"/>
      <c r="W288" s="31"/>
      <c r="X288" s="31"/>
      <c r="Y288" s="31"/>
      <c r="Z288" s="31"/>
      <c r="AA288" s="31"/>
      <c r="AE288" s="29" t="s">
        <v>1103</v>
      </c>
      <c r="AG288" s="31"/>
      <c r="AH288" s="31"/>
      <c r="AJ288" s="29" t="str">
        <f>IF(ISBLANK(AI288),  "", _xlfn.CONCAT("haas/entity/sensor/", LOWER(C288), "/", E288, "/config"))</f>
        <v/>
      </c>
      <c r="AK288" s="29" t="str">
        <f>IF(ISBLANK(AI288),  "", _xlfn.CONCAT(LOWER(C288), "/", E288))</f>
        <v/>
      </c>
      <c r="AT288" s="33"/>
      <c r="AU288" s="29" t="s">
        <v>1450</v>
      </c>
      <c r="AV288" s="63" t="s">
        <v>393</v>
      </c>
      <c r="AW288" s="29" t="s">
        <v>1104</v>
      </c>
      <c r="AX288" s="27" t="s">
        <v>392</v>
      </c>
      <c r="AY288" s="29" t="s">
        <v>243</v>
      </c>
      <c r="AZ288" s="29" t="s">
        <v>1495</v>
      </c>
      <c r="BA288" s="29" t="s">
        <v>203</v>
      </c>
      <c r="BC288" s="29" t="s">
        <v>520</v>
      </c>
      <c r="BD288" s="29" t="s">
        <v>371</v>
      </c>
      <c r="BE288" s="29" t="s">
        <v>502</v>
      </c>
      <c r="BF2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"10.0.6.70"]]</v>
      </c>
    </row>
    <row r="289" spans="1:58" s="29" customFormat="1" ht="16" customHeight="1">
      <c r="A289" s="29">
        <v>2555</v>
      </c>
      <c r="B289" s="29" t="s">
        <v>26</v>
      </c>
      <c r="C289" s="29" t="s">
        <v>1122</v>
      </c>
      <c r="D289" s="29" t="s">
        <v>149</v>
      </c>
      <c r="E289" s="32" t="s">
        <v>1329</v>
      </c>
      <c r="F289" s="30" t="str">
        <f>IF(ISBLANK(Table2[[#This Row],[unique_id]]), "", Table2[[#This Row],[unique_id]])</f>
        <v>template_study_outlet_plug_proxy</v>
      </c>
      <c r="G289" s="29" t="s">
        <v>236</v>
      </c>
      <c r="H289" s="29" t="s">
        <v>694</v>
      </c>
      <c r="I289" s="29" t="s">
        <v>307</v>
      </c>
      <c r="O289" s="31" t="s">
        <v>1096</v>
      </c>
      <c r="P289" s="29" t="s">
        <v>172</v>
      </c>
      <c r="Q289" s="29" t="s">
        <v>1054</v>
      </c>
      <c r="R289" s="29" t="s">
        <v>694</v>
      </c>
      <c r="S289" s="29" t="str">
        <f>S290</f>
        <v>Study Outlet</v>
      </c>
      <c r="T289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89" s="31"/>
      <c r="W289" s="31"/>
      <c r="X289" s="31"/>
      <c r="Y289" s="31"/>
      <c r="Z289" s="31"/>
      <c r="AA289" s="31"/>
      <c r="AG289" s="31"/>
      <c r="AH289" s="31"/>
      <c r="AJ289" s="29" t="str">
        <f>IF(ISBLANK(AI289),  "", _xlfn.CONCAT("haas/entity/sensor/", LOWER(C289), "/", E289, "/config"))</f>
        <v/>
      </c>
      <c r="AK289" s="29" t="str">
        <f>IF(ISBLANK(AI289),  "", _xlfn.CONCAT(LOWER(C289), "/", E289))</f>
        <v/>
      </c>
      <c r="AT289" s="33"/>
      <c r="AU289" s="29" t="s">
        <v>1451</v>
      </c>
      <c r="AV289" s="63" t="s">
        <v>393</v>
      </c>
      <c r="AW289" s="68" t="s">
        <v>134</v>
      </c>
      <c r="AX289" s="27" t="s">
        <v>392</v>
      </c>
      <c r="AY289" s="29" t="s">
        <v>243</v>
      </c>
      <c r="BA289" s="29" t="s">
        <v>388</v>
      </c>
      <c r="BF2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58" s="29" customFormat="1" ht="16" customHeight="1">
      <c r="A290" s="29">
        <v>2556</v>
      </c>
      <c r="B290" s="29" t="s">
        <v>26</v>
      </c>
      <c r="C290" s="29" t="s">
        <v>243</v>
      </c>
      <c r="D290" s="29" t="s">
        <v>134</v>
      </c>
      <c r="E290" s="29" t="s">
        <v>1162</v>
      </c>
      <c r="F290" s="30" t="str">
        <f>IF(ISBLANK(Table2[[#This Row],[unique_id]]), "", Table2[[#This Row],[unique_id]])</f>
        <v>study_outlet_plug</v>
      </c>
      <c r="G290" s="29" t="s">
        <v>236</v>
      </c>
      <c r="H290" s="29" t="s">
        <v>694</v>
      </c>
      <c r="I290" s="29" t="s">
        <v>307</v>
      </c>
      <c r="M290" s="29" t="s">
        <v>268</v>
      </c>
      <c r="O290" s="31" t="s">
        <v>1096</v>
      </c>
      <c r="P290" s="29" t="s">
        <v>172</v>
      </c>
      <c r="Q290" s="29" t="s">
        <v>1054</v>
      </c>
      <c r="R290" s="29" t="s">
        <v>694</v>
      </c>
      <c r="S290" s="29" t="str">
        <f>_xlfn.CONCAT( "", "",Table2[[#This Row],[friendly_name]])</f>
        <v>Study Outlet</v>
      </c>
      <c r="T290" s="32" t="str">
        <f>_xlfn.CONCAT("power_sensor_id: sensor.", Table2[[#This Row],[unique_id]], "_current_consumption", CHAR(10), "force_energy_sensor_creation: true", CHAR(10))</f>
        <v xml:space="preserve">power_sensor_id: sensor.study_outlet_plug_current_consumption
force_energy_sensor_creation: true
</v>
      </c>
      <c r="V290" s="31"/>
      <c r="W290" s="31"/>
      <c r="X290" s="31"/>
      <c r="Y290" s="31"/>
      <c r="Z290" s="31"/>
      <c r="AA290" s="31"/>
      <c r="AE290" s="29" t="s">
        <v>262</v>
      </c>
      <c r="AG290" s="31"/>
      <c r="AH290" s="31"/>
      <c r="AJ290" s="29" t="str">
        <f>IF(ISBLANK(AI290),  "", _xlfn.CONCAT("haas/entity/sensor/", LOWER(C290), "/", E290, "/config"))</f>
        <v/>
      </c>
      <c r="AK290" s="29" t="str">
        <f>IF(ISBLANK(AI290),  "", _xlfn.CONCAT(LOWER(C290), "/", E290))</f>
        <v/>
      </c>
      <c r="AT290" s="33"/>
      <c r="AU290" s="29" t="s">
        <v>1451</v>
      </c>
      <c r="AV290" s="63" t="s">
        <v>393</v>
      </c>
      <c r="AW290" s="29" t="s">
        <v>403</v>
      </c>
      <c r="AX290" s="27" t="s">
        <v>392</v>
      </c>
      <c r="AY290" s="29" t="s">
        <v>243</v>
      </c>
      <c r="AZ290" s="29" t="s">
        <v>1495</v>
      </c>
      <c r="BA290" s="29" t="s">
        <v>388</v>
      </c>
      <c r="BC290" s="29" t="s">
        <v>520</v>
      </c>
      <c r="BD290" s="29" t="s">
        <v>383</v>
      </c>
      <c r="BE290" s="29" t="s">
        <v>514</v>
      </c>
      <c r="BF2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"10.0.6.82"]]</v>
      </c>
    </row>
    <row r="291" spans="1:58" s="29" customFormat="1" ht="16" customHeight="1">
      <c r="A291" s="29">
        <v>2557</v>
      </c>
      <c r="B291" s="29" t="s">
        <v>26</v>
      </c>
      <c r="C291" s="29" t="s">
        <v>1122</v>
      </c>
      <c r="D291" s="29" t="s">
        <v>149</v>
      </c>
      <c r="E291" s="32" t="s">
        <v>1330</v>
      </c>
      <c r="F291" s="30" t="str">
        <f>IF(ISBLANK(Table2[[#This Row],[unique_id]]), "", Table2[[#This Row],[unique_id]])</f>
        <v>template_office_outlet_plug_proxy</v>
      </c>
      <c r="G291" s="29" t="s">
        <v>235</v>
      </c>
      <c r="H291" s="29" t="s">
        <v>694</v>
      </c>
      <c r="I291" s="29" t="s">
        <v>307</v>
      </c>
      <c r="O291" s="31" t="s">
        <v>1096</v>
      </c>
      <c r="P291" s="29" t="s">
        <v>172</v>
      </c>
      <c r="Q291" s="29" t="s">
        <v>1054</v>
      </c>
      <c r="R291" s="29" t="s">
        <v>694</v>
      </c>
      <c r="S291" s="29" t="str">
        <f>S292</f>
        <v>Office Outlet</v>
      </c>
      <c r="T291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91" s="31"/>
      <c r="W291" s="31"/>
      <c r="X291" s="31"/>
      <c r="Y291" s="31"/>
      <c r="Z291" s="31"/>
      <c r="AA291" s="31"/>
      <c r="AG291" s="31"/>
      <c r="AH291" s="31"/>
      <c r="AJ291" s="29" t="str">
        <f>IF(ISBLANK(AI291),  "", _xlfn.CONCAT("haas/entity/sensor/", LOWER(C291), "/", E291, "/config"))</f>
        <v/>
      </c>
      <c r="AK291" s="29" t="str">
        <f>IF(ISBLANK(AI291),  "", _xlfn.CONCAT(LOWER(C291), "/", E291))</f>
        <v/>
      </c>
      <c r="AT291" s="33"/>
      <c r="AU291" s="29" t="s">
        <v>1452</v>
      </c>
      <c r="AV291" s="63" t="s">
        <v>393</v>
      </c>
      <c r="AW291" s="68" t="s">
        <v>134</v>
      </c>
      <c r="AX291" s="27" t="s">
        <v>392</v>
      </c>
      <c r="AY291" s="29" t="s">
        <v>243</v>
      </c>
      <c r="BA291" s="29" t="s">
        <v>222</v>
      </c>
      <c r="BF2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58" s="29" customFormat="1" ht="16" customHeight="1">
      <c r="A292" s="29">
        <v>2558</v>
      </c>
      <c r="B292" s="29" t="s">
        <v>26</v>
      </c>
      <c r="C292" s="29" t="s">
        <v>243</v>
      </c>
      <c r="D292" s="29" t="s">
        <v>134</v>
      </c>
      <c r="E292" s="29" t="s">
        <v>1163</v>
      </c>
      <c r="F292" s="30" t="str">
        <f>IF(ISBLANK(Table2[[#This Row],[unique_id]]), "", Table2[[#This Row],[unique_id]])</f>
        <v>office_outlet_plug</v>
      </c>
      <c r="G292" s="29" t="s">
        <v>235</v>
      </c>
      <c r="H292" s="29" t="s">
        <v>694</v>
      </c>
      <c r="I292" s="29" t="s">
        <v>307</v>
      </c>
      <c r="M292" s="29" t="s">
        <v>268</v>
      </c>
      <c r="O292" s="31" t="s">
        <v>1096</v>
      </c>
      <c r="P292" s="29" t="s">
        <v>172</v>
      </c>
      <c r="Q292" s="29" t="s">
        <v>1054</v>
      </c>
      <c r="R292" s="29" t="s">
        <v>694</v>
      </c>
      <c r="S292" s="29" t="str">
        <f>_xlfn.CONCAT( "", "",Table2[[#This Row],[friendly_name]])</f>
        <v>Office Outlet</v>
      </c>
      <c r="T292" s="32" t="str">
        <f>_xlfn.CONCAT("power_sensor_id: sensor.", Table2[[#This Row],[unique_id]], "_current_consumption", CHAR(10), "force_energy_sensor_creation: true", CHAR(10))</f>
        <v xml:space="preserve">power_sensor_id: sensor.office_outlet_plug_current_consumption
force_energy_sensor_creation: true
</v>
      </c>
      <c r="V292" s="31"/>
      <c r="W292" s="31"/>
      <c r="X292" s="31"/>
      <c r="Y292" s="31"/>
      <c r="Z292" s="31"/>
      <c r="AA292" s="31"/>
      <c r="AE292" s="29" t="s">
        <v>262</v>
      </c>
      <c r="AG292" s="31"/>
      <c r="AH292" s="31"/>
      <c r="AJ292" s="29" t="str">
        <f>IF(ISBLANK(AI292),  "", _xlfn.CONCAT("haas/entity/sensor/", LOWER(C292), "/", E292, "/config"))</f>
        <v/>
      </c>
      <c r="AK292" s="29" t="str">
        <f>IF(ISBLANK(AI292),  "", _xlfn.CONCAT(LOWER(C292), "/", E292))</f>
        <v/>
      </c>
      <c r="AT292" s="33"/>
      <c r="AU292" s="29" t="s">
        <v>1452</v>
      </c>
      <c r="AV292" s="63" t="s">
        <v>393</v>
      </c>
      <c r="AW292" s="29" t="s">
        <v>403</v>
      </c>
      <c r="AX292" s="27" t="s">
        <v>392</v>
      </c>
      <c r="AY292" s="29" t="s">
        <v>243</v>
      </c>
      <c r="AZ292" s="29" t="s">
        <v>1496</v>
      </c>
      <c r="BA292" s="29" t="s">
        <v>222</v>
      </c>
      <c r="BC292" s="29" t="s">
        <v>520</v>
      </c>
      <c r="BD292" s="29" t="s">
        <v>384</v>
      </c>
      <c r="BE292" s="29" t="s">
        <v>515</v>
      </c>
      <c r="BF2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"10.0.6.83"]]</v>
      </c>
    </row>
    <row r="293" spans="1:58" s="29" customFormat="1" ht="16" customHeight="1">
      <c r="A293" s="29">
        <v>2559</v>
      </c>
      <c r="B293" s="29" t="s">
        <v>26</v>
      </c>
      <c r="C293" s="29" t="s">
        <v>1122</v>
      </c>
      <c r="D293" s="29" t="s">
        <v>149</v>
      </c>
      <c r="E293" s="32" t="s">
        <v>1331</v>
      </c>
      <c r="F293" s="30" t="str">
        <f>IF(ISBLANK(Table2[[#This Row],[unique_id]]), "", Table2[[#This Row],[unique_id]])</f>
        <v>template_kitchen_dish_washer_plug_proxy</v>
      </c>
      <c r="G293" s="29" t="s">
        <v>238</v>
      </c>
      <c r="H293" s="29" t="s">
        <v>694</v>
      </c>
      <c r="I293" s="29" t="s">
        <v>307</v>
      </c>
      <c r="O293" s="31" t="s">
        <v>1096</v>
      </c>
      <c r="P293" s="29" t="s">
        <v>172</v>
      </c>
      <c r="Q293" s="29" t="s">
        <v>1055</v>
      </c>
      <c r="R293" s="29" t="s">
        <v>1065</v>
      </c>
      <c r="S293" s="29" t="str">
        <f>S294</f>
        <v>Kitchen Dish Washer</v>
      </c>
      <c r="T293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93" s="31"/>
      <c r="W293" s="31"/>
      <c r="X293" s="31"/>
      <c r="Y293" s="31"/>
      <c r="Z293" s="31"/>
      <c r="AA293" s="31"/>
      <c r="AG293" s="31"/>
      <c r="AH293" s="31"/>
      <c r="AJ293" s="29" t="str">
        <f>IF(ISBLANK(AI293),  "", _xlfn.CONCAT("haas/entity/sensor/", LOWER(C293), "/", E293, "/config"))</f>
        <v/>
      </c>
      <c r="AK293" s="29" t="str">
        <f>IF(ISBLANK(AI293),  "", _xlfn.CONCAT(LOWER(C293), "/", E293))</f>
        <v/>
      </c>
      <c r="AT293" s="33"/>
      <c r="AU293" s="29" t="s">
        <v>1453</v>
      </c>
      <c r="AV293" s="63" t="s">
        <v>393</v>
      </c>
      <c r="AW293" s="68" t="s">
        <v>134</v>
      </c>
      <c r="AX293" s="27" t="s">
        <v>392</v>
      </c>
      <c r="AY293" s="29" t="s">
        <v>243</v>
      </c>
      <c r="BA293" s="29" t="s">
        <v>215</v>
      </c>
      <c r="BF2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58" s="29" customFormat="1" ht="16" customHeight="1">
      <c r="A294" s="29">
        <v>2560</v>
      </c>
      <c r="B294" s="29" t="s">
        <v>26</v>
      </c>
      <c r="C294" s="29" t="s">
        <v>243</v>
      </c>
      <c r="D294" s="29" t="s">
        <v>134</v>
      </c>
      <c r="E294" s="29" t="s">
        <v>1164</v>
      </c>
      <c r="F294" s="30" t="str">
        <f>IF(ISBLANK(Table2[[#This Row],[unique_id]]), "", Table2[[#This Row],[unique_id]])</f>
        <v>kitchen_dish_washer_plug</v>
      </c>
      <c r="G294" s="29" t="s">
        <v>238</v>
      </c>
      <c r="H294" s="29" t="s">
        <v>694</v>
      </c>
      <c r="I294" s="29" t="s">
        <v>307</v>
      </c>
      <c r="M294" s="29" t="s">
        <v>268</v>
      </c>
      <c r="O294" s="31" t="s">
        <v>1096</v>
      </c>
      <c r="P294" s="29" t="s">
        <v>172</v>
      </c>
      <c r="Q294" s="29" t="s">
        <v>1055</v>
      </c>
      <c r="R294" s="29" t="s">
        <v>1065</v>
      </c>
      <c r="S294" s="29" t="str">
        <f>_xlfn.CONCAT( Table2[[#This Row],[device_suggested_area]], " ",Table2[[#This Row],[friendly_name]])</f>
        <v>Kitchen Dish Washer</v>
      </c>
      <c r="T294" s="32" t="str">
        <f>_xlfn.CONCAT("power_sensor_id: sensor.", Table2[[#This Row],[unique_id]], "_current_consumption", CHAR(10), "force_energy_sensor_creation: true", CHAR(10))</f>
        <v xml:space="preserve">power_sensor_id: sensor.kitchen_dish_washer_plug_current_consumption
force_energy_sensor_creation: true
</v>
      </c>
      <c r="V294" s="31"/>
      <c r="W294" s="31"/>
      <c r="X294" s="31"/>
      <c r="Y294" s="31"/>
      <c r="Z294" s="31"/>
      <c r="AA294" s="31"/>
      <c r="AE294" s="29" t="s">
        <v>255</v>
      </c>
      <c r="AG294" s="31"/>
      <c r="AH294" s="31"/>
      <c r="AJ294" s="29" t="str">
        <f>IF(ISBLANK(AI294),  "", _xlfn.CONCAT("haas/entity/sensor/", LOWER(C294), "/", E294, "/config"))</f>
        <v/>
      </c>
      <c r="AK294" s="29" t="str">
        <f>IF(ISBLANK(AI294),  "", _xlfn.CONCAT(LOWER(C294), "/", E294))</f>
        <v/>
      </c>
      <c r="AT294" s="33"/>
      <c r="AU294" s="29" t="s">
        <v>1453</v>
      </c>
      <c r="AV294" s="63" t="s">
        <v>393</v>
      </c>
      <c r="AW294" s="29" t="s">
        <v>405</v>
      </c>
      <c r="AX294" s="27" t="s">
        <v>392</v>
      </c>
      <c r="AY294" s="29" t="s">
        <v>243</v>
      </c>
      <c r="AZ294" s="29" t="s">
        <v>1495</v>
      </c>
      <c r="BA294" s="29" t="s">
        <v>215</v>
      </c>
      <c r="BC294" s="29" t="s">
        <v>520</v>
      </c>
      <c r="BD294" s="29" t="s">
        <v>374</v>
      </c>
      <c r="BE294" s="29" t="s">
        <v>505</v>
      </c>
      <c r="BF2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"10.0.6.73"]]</v>
      </c>
    </row>
    <row r="295" spans="1:58" s="29" customFormat="1" ht="16" customHeight="1">
      <c r="A295" s="29">
        <v>2561</v>
      </c>
      <c r="B295" s="29" t="s">
        <v>26</v>
      </c>
      <c r="C295" s="29" t="s">
        <v>1122</v>
      </c>
      <c r="D295" s="29" t="s">
        <v>149</v>
      </c>
      <c r="E295" s="32" t="s">
        <v>1332</v>
      </c>
      <c r="F295" s="30" t="str">
        <f>IF(ISBLANK(Table2[[#This Row],[unique_id]]), "", Table2[[#This Row],[unique_id]])</f>
        <v>template_laundry_clothes_dryer_plug_proxy</v>
      </c>
      <c r="G295" s="29" t="s">
        <v>239</v>
      </c>
      <c r="H295" s="29" t="s">
        <v>694</v>
      </c>
      <c r="I295" s="29" t="s">
        <v>307</v>
      </c>
      <c r="O295" s="31" t="s">
        <v>1096</v>
      </c>
      <c r="P295" s="29" t="s">
        <v>172</v>
      </c>
      <c r="Q295" s="29" t="s">
        <v>1055</v>
      </c>
      <c r="R295" s="29" t="s">
        <v>1065</v>
      </c>
      <c r="S295" s="29" t="str">
        <f>S296</f>
        <v>Laundry Clothes Dryer</v>
      </c>
      <c r="T295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95" s="31"/>
      <c r="W295" s="31"/>
      <c r="X295" s="31"/>
      <c r="Y295" s="31"/>
      <c r="Z295" s="31"/>
      <c r="AA295" s="31"/>
      <c r="AG295" s="31"/>
      <c r="AH295" s="31"/>
      <c r="AJ295" s="29" t="str">
        <f>IF(ISBLANK(AI295),  "", _xlfn.CONCAT("haas/entity/sensor/", LOWER(C295), "/", E295, "/config"))</f>
        <v/>
      </c>
      <c r="AK295" s="29" t="str">
        <f>IF(ISBLANK(AI295),  "", _xlfn.CONCAT(LOWER(C295), "/", E295))</f>
        <v/>
      </c>
      <c r="AT295" s="33"/>
      <c r="AU295" s="29" t="s">
        <v>1454</v>
      </c>
      <c r="AV295" s="63" t="s">
        <v>393</v>
      </c>
      <c r="AW295" s="68" t="s">
        <v>134</v>
      </c>
      <c r="AX295" s="27" t="s">
        <v>392</v>
      </c>
      <c r="AY295" s="29" t="s">
        <v>243</v>
      </c>
      <c r="BA295" s="29" t="s">
        <v>223</v>
      </c>
      <c r="BF2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58" s="29" customFormat="1" ht="16" customHeight="1">
      <c r="A296" s="29">
        <v>2562</v>
      </c>
      <c r="B296" s="29" t="s">
        <v>26</v>
      </c>
      <c r="C296" s="29" t="s">
        <v>243</v>
      </c>
      <c r="D296" s="29" t="s">
        <v>134</v>
      </c>
      <c r="E296" s="29" t="s">
        <v>1165</v>
      </c>
      <c r="F296" s="30" t="str">
        <f>IF(ISBLANK(Table2[[#This Row],[unique_id]]), "", Table2[[#This Row],[unique_id]])</f>
        <v>laundry_clothes_dryer_plug</v>
      </c>
      <c r="G296" s="29" t="s">
        <v>239</v>
      </c>
      <c r="H296" s="29" t="s">
        <v>694</v>
      </c>
      <c r="I296" s="29" t="s">
        <v>307</v>
      </c>
      <c r="M296" s="29" t="s">
        <v>268</v>
      </c>
      <c r="O296" s="31" t="s">
        <v>1096</v>
      </c>
      <c r="P296" s="29" t="s">
        <v>172</v>
      </c>
      <c r="Q296" s="29" t="s">
        <v>1055</v>
      </c>
      <c r="R296" s="29" t="s">
        <v>1065</v>
      </c>
      <c r="S296" s="29" t="str">
        <f>_xlfn.CONCAT( Table2[[#This Row],[device_suggested_area]], " ",Table2[[#This Row],[friendly_name]])</f>
        <v>Laundry Clothes Dryer</v>
      </c>
      <c r="T296" s="32" t="str">
        <f>_xlfn.CONCAT("power_sensor_id: sensor.", Table2[[#This Row],[unique_id]], "_current_consumption", CHAR(10), "force_energy_sensor_creation: true", CHAR(10))</f>
        <v xml:space="preserve">power_sensor_id: sensor.laundry_clothes_dryer_plug_current_consumption
force_energy_sensor_creation: true
</v>
      </c>
      <c r="V296" s="31"/>
      <c r="W296" s="31"/>
      <c r="X296" s="31"/>
      <c r="Y296" s="31"/>
      <c r="Z296" s="31"/>
      <c r="AA296" s="31"/>
      <c r="AE296" s="29" t="s">
        <v>256</v>
      </c>
      <c r="AG296" s="31"/>
      <c r="AH296" s="31"/>
      <c r="AJ296" s="29" t="str">
        <f>IF(ISBLANK(AI296),  "", _xlfn.CONCAT("haas/entity/sensor/", LOWER(C296), "/", E296, "/config"))</f>
        <v/>
      </c>
      <c r="AK296" s="29" t="str">
        <f>IF(ISBLANK(AI296),  "", _xlfn.CONCAT(LOWER(C296), "/", E296))</f>
        <v/>
      </c>
      <c r="AT296" s="33"/>
      <c r="AU296" s="29" t="s">
        <v>1454</v>
      </c>
      <c r="AV296" s="63" t="s">
        <v>393</v>
      </c>
      <c r="AW296" s="29" t="s">
        <v>426</v>
      </c>
      <c r="AX296" s="27" t="s">
        <v>392</v>
      </c>
      <c r="AY296" s="29" t="s">
        <v>243</v>
      </c>
      <c r="AZ296" s="29" t="s">
        <v>1495</v>
      </c>
      <c r="BA296" s="29" t="s">
        <v>223</v>
      </c>
      <c r="BC296" s="29" t="s">
        <v>520</v>
      </c>
      <c r="BD296" s="29" t="s">
        <v>375</v>
      </c>
      <c r="BE296" s="29" t="s">
        <v>506</v>
      </c>
      <c r="BF2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"10.0.6.74"]]</v>
      </c>
    </row>
    <row r="297" spans="1:58" s="29" customFormat="1" ht="16" customHeight="1">
      <c r="A297" s="29">
        <v>2563</v>
      </c>
      <c r="B297" s="29" t="s">
        <v>26</v>
      </c>
      <c r="C297" s="29" t="s">
        <v>1122</v>
      </c>
      <c r="D297" s="29" t="s">
        <v>149</v>
      </c>
      <c r="E297" s="32" t="s">
        <v>1333</v>
      </c>
      <c r="F297" s="30" t="str">
        <f>IF(ISBLANK(Table2[[#This Row],[unique_id]]), "", Table2[[#This Row],[unique_id]])</f>
        <v>template_laundry_washing_machine_plug_proxy</v>
      </c>
      <c r="G297" s="29" t="s">
        <v>237</v>
      </c>
      <c r="H297" s="29" t="s">
        <v>694</v>
      </c>
      <c r="I297" s="29" t="s">
        <v>307</v>
      </c>
      <c r="O297" s="31" t="s">
        <v>1096</v>
      </c>
      <c r="P297" s="29" t="s">
        <v>172</v>
      </c>
      <c r="Q297" s="29" t="s">
        <v>1055</v>
      </c>
      <c r="R297" s="29" t="s">
        <v>1065</v>
      </c>
      <c r="S297" s="29" t="str">
        <f>S298</f>
        <v>Laundry Washing Machine</v>
      </c>
      <c r="T297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97" s="31"/>
      <c r="W297" s="31"/>
      <c r="X297" s="31"/>
      <c r="Y297" s="31"/>
      <c r="Z297" s="31"/>
      <c r="AA297" s="31"/>
      <c r="AG297" s="31"/>
      <c r="AH297" s="31"/>
      <c r="AT297" s="33"/>
      <c r="AU297" s="29" t="s">
        <v>1455</v>
      </c>
      <c r="AV297" s="63" t="s">
        <v>393</v>
      </c>
      <c r="AW297" s="68" t="s">
        <v>134</v>
      </c>
      <c r="AX297" s="27" t="s">
        <v>392</v>
      </c>
      <c r="AY297" s="29" t="s">
        <v>243</v>
      </c>
      <c r="BA297" s="29" t="s">
        <v>223</v>
      </c>
      <c r="BF2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58" s="29" customFormat="1" ht="16" customHeight="1">
      <c r="A298" s="29">
        <v>2564</v>
      </c>
      <c r="B298" s="29" t="s">
        <v>26</v>
      </c>
      <c r="C298" s="29" t="s">
        <v>243</v>
      </c>
      <c r="D298" s="29" t="s">
        <v>134</v>
      </c>
      <c r="E298" s="29" t="s">
        <v>1166</v>
      </c>
      <c r="F298" s="30" t="str">
        <f>IF(ISBLANK(Table2[[#This Row],[unique_id]]), "", Table2[[#This Row],[unique_id]])</f>
        <v>laundry_washing_machine_plug</v>
      </c>
      <c r="G298" s="29" t="s">
        <v>237</v>
      </c>
      <c r="H298" s="29" t="s">
        <v>694</v>
      </c>
      <c r="I298" s="29" t="s">
        <v>307</v>
      </c>
      <c r="M298" s="29" t="s">
        <v>268</v>
      </c>
      <c r="O298" s="31" t="s">
        <v>1096</v>
      </c>
      <c r="P298" s="29" t="s">
        <v>172</v>
      </c>
      <c r="Q298" s="29" t="s">
        <v>1055</v>
      </c>
      <c r="R298" s="29" t="s">
        <v>1065</v>
      </c>
      <c r="S298" s="29" t="str">
        <f>_xlfn.CONCAT( Table2[[#This Row],[device_suggested_area]], " ",Table2[[#This Row],[friendly_name]])</f>
        <v>Laundry Washing Machine</v>
      </c>
      <c r="T298" s="32" t="str">
        <f>_xlfn.CONCAT("power_sensor_id: sensor.", Table2[[#This Row],[unique_id]], "_current_consumption", CHAR(10), "force_energy_sensor_creation: true", CHAR(10))</f>
        <v xml:space="preserve">power_sensor_id: sensor.laundry_washing_machine_plug_current_consumption
force_energy_sensor_creation: true
</v>
      </c>
      <c r="V298" s="31"/>
      <c r="W298" s="31"/>
      <c r="X298" s="31"/>
      <c r="Y298" s="31"/>
      <c r="Z298" s="31"/>
      <c r="AA298" s="31"/>
      <c r="AE298" s="29" t="s">
        <v>257</v>
      </c>
      <c r="AG298" s="31"/>
      <c r="AH298" s="31"/>
      <c r="AJ298" s="29" t="str">
        <f>IF(ISBLANK(AI298),  "", _xlfn.CONCAT("haas/entity/sensor/", LOWER(C298), "/", E298, "/config"))</f>
        <v/>
      </c>
      <c r="AK298" s="29" t="str">
        <f>IF(ISBLANK(AI298),  "", _xlfn.CONCAT(LOWER(C298), "/", E298))</f>
        <v/>
      </c>
      <c r="AT298" s="33"/>
      <c r="AU298" s="29" t="s">
        <v>1455</v>
      </c>
      <c r="AV298" s="63" t="s">
        <v>393</v>
      </c>
      <c r="AW298" s="29" t="s">
        <v>427</v>
      </c>
      <c r="AX298" s="27" t="s">
        <v>392</v>
      </c>
      <c r="AY298" s="29" t="s">
        <v>243</v>
      </c>
      <c r="AZ298" s="29" t="s">
        <v>1495</v>
      </c>
      <c r="BA298" s="29" t="s">
        <v>223</v>
      </c>
      <c r="BC298" s="29" t="s">
        <v>520</v>
      </c>
      <c r="BD298" s="29" t="s">
        <v>376</v>
      </c>
      <c r="BE298" s="29" t="s">
        <v>507</v>
      </c>
      <c r="BF2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"10.0.6.75"]]</v>
      </c>
    </row>
    <row r="299" spans="1:58" s="29" customFormat="1" ht="16" customHeight="1">
      <c r="A299" s="29">
        <v>2565</v>
      </c>
      <c r="B299" s="29" t="s">
        <v>26</v>
      </c>
      <c r="C299" s="29" t="s">
        <v>1122</v>
      </c>
      <c r="D299" s="29" t="s">
        <v>149</v>
      </c>
      <c r="E299" s="32" t="s">
        <v>1334</v>
      </c>
      <c r="F299" s="30" t="str">
        <f>IF(ISBLANK(Table2[[#This Row],[unique_id]]), "", Table2[[#This Row],[unique_id]])</f>
        <v>template_kitchen_coffee_machine_plug_proxy</v>
      </c>
      <c r="G299" s="29" t="s">
        <v>135</v>
      </c>
      <c r="H299" s="29" t="s">
        <v>694</v>
      </c>
      <c r="I299" s="29" t="s">
        <v>307</v>
      </c>
      <c r="O299" s="31" t="s">
        <v>1096</v>
      </c>
      <c r="P299" s="29" t="s">
        <v>172</v>
      </c>
      <c r="Q299" s="29" t="s">
        <v>1055</v>
      </c>
      <c r="R299" s="29" t="s">
        <v>1065</v>
      </c>
      <c r="S299" s="29" t="str">
        <f>S300</f>
        <v>Kitchen Coffee Machine</v>
      </c>
      <c r="T299" s="32" t="str">
        <f>_xlfn.CONCAT("standby_power: 0.5", CHAR(10), "unavailable_power: 0", CHAR(10), "fixed:", CHAR(10), "  power: 0.9", CHAR(10))</f>
        <v xml:space="preserve">standby_power: 0.5
unavailable_power: 0
fixed:
  power: 0.9
</v>
      </c>
      <c r="V299" s="31"/>
      <c r="W299" s="31"/>
      <c r="X299" s="31"/>
      <c r="Y299" s="31"/>
      <c r="Z299" s="31"/>
      <c r="AA299" s="31"/>
      <c r="AG299" s="31"/>
      <c r="AH299" s="31"/>
      <c r="AJ299" s="29" t="str">
        <f>IF(ISBLANK(AI299),  "", _xlfn.CONCAT("haas/entity/sensor/", LOWER(C299), "/", E299, "/config"))</f>
        <v/>
      </c>
      <c r="AK299" s="29" t="str">
        <f>IF(ISBLANK(AI299),  "", _xlfn.CONCAT(LOWER(C299), "/", E299))</f>
        <v/>
      </c>
      <c r="AT299" s="33"/>
      <c r="AU299" s="29" t="s">
        <v>1456</v>
      </c>
      <c r="AV299" s="63" t="s">
        <v>393</v>
      </c>
      <c r="AW299" s="68" t="s">
        <v>134</v>
      </c>
      <c r="AX299" s="27" t="s">
        <v>392</v>
      </c>
      <c r="AY299" s="29" t="s">
        <v>243</v>
      </c>
      <c r="BA299" s="29" t="s">
        <v>215</v>
      </c>
      <c r="BF2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0" spans="1:58" s="29" customFormat="1" ht="16" customHeight="1">
      <c r="A300" s="29">
        <v>2566</v>
      </c>
      <c r="B300" s="29" t="s">
        <v>26</v>
      </c>
      <c r="C300" s="29" t="s">
        <v>243</v>
      </c>
      <c r="D300" s="29" t="s">
        <v>134</v>
      </c>
      <c r="E300" s="29" t="s">
        <v>1167</v>
      </c>
      <c r="F300" s="30" t="str">
        <f>IF(ISBLANK(Table2[[#This Row],[unique_id]]), "", Table2[[#This Row],[unique_id]])</f>
        <v>kitchen_coffee_machine_plug</v>
      </c>
      <c r="G300" s="29" t="s">
        <v>135</v>
      </c>
      <c r="H300" s="29" t="s">
        <v>694</v>
      </c>
      <c r="I300" s="29" t="s">
        <v>307</v>
      </c>
      <c r="M300" s="29" t="s">
        <v>268</v>
      </c>
      <c r="O300" s="31" t="s">
        <v>1096</v>
      </c>
      <c r="P300" s="29" t="s">
        <v>172</v>
      </c>
      <c r="Q300" s="29" t="s">
        <v>1055</v>
      </c>
      <c r="R300" s="29" t="s">
        <v>1065</v>
      </c>
      <c r="S300" s="29" t="str">
        <f>_xlfn.CONCAT( Table2[[#This Row],[device_suggested_area]], " ",Table2[[#This Row],[friendly_name]])</f>
        <v>Kitchen Coffee Machine</v>
      </c>
      <c r="T300" s="32" t="str">
        <f>_xlfn.CONCAT("power_sensor_id: sensor.", Table2[[#This Row],[unique_id]], "_current_consumption", CHAR(10), "force_energy_sensor_creation: true", CHAR(10))</f>
        <v xml:space="preserve">power_sensor_id: sensor.kitchen_coffee_machine_plug_current_consumption
force_energy_sensor_creation: true
</v>
      </c>
      <c r="V300" s="31"/>
      <c r="W300" s="31"/>
      <c r="X300" s="31"/>
      <c r="Y300" s="31"/>
      <c r="Z300" s="31"/>
      <c r="AA300" s="31"/>
      <c r="AE300" s="29" t="s">
        <v>258</v>
      </c>
      <c r="AG300" s="31"/>
      <c r="AH300" s="31"/>
      <c r="AJ300" s="29" t="str">
        <f>IF(ISBLANK(AI300),  "", _xlfn.CONCAT("haas/entity/sensor/", LOWER(C300), "/", E300, "/config"))</f>
        <v/>
      </c>
      <c r="AK300" s="29" t="str">
        <f>IF(ISBLANK(AI300),  "", _xlfn.CONCAT(LOWER(C300), "/", E300))</f>
        <v/>
      </c>
      <c r="AT300" s="33"/>
      <c r="AU300" s="29" t="s">
        <v>1456</v>
      </c>
      <c r="AV300" s="63" t="s">
        <v>393</v>
      </c>
      <c r="AW300" s="29" t="s">
        <v>428</v>
      </c>
      <c r="AX300" s="29" t="s">
        <v>392</v>
      </c>
      <c r="AY300" s="29" t="s">
        <v>243</v>
      </c>
      <c r="AZ300" s="29" t="s">
        <v>1495</v>
      </c>
      <c r="BA300" s="29" t="s">
        <v>215</v>
      </c>
      <c r="BC300" s="29" t="s">
        <v>520</v>
      </c>
      <c r="BD300" s="29" t="s">
        <v>377</v>
      </c>
      <c r="BE300" s="29" t="s">
        <v>508</v>
      </c>
      <c r="BF3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"10.0.6.76"]]</v>
      </c>
    </row>
    <row r="301" spans="1:58" s="29" customFormat="1" ht="16" customHeight="1">
      <c r="A301" s="29">
        <v>2567</v>
      </c>
      <c r="B301" s="29" t="s">
        <v>26</v>
      </c>
      <c r="C301" s="29" t="s">
        <v>1122</v>
      </c>
      <c r="D301" s="29" t="s">
        <v>149</v>
      </c>
      <c r="E301" s="32" t="s">
        <v>1335</v>
      </c>
      <c r="F301" s="30" t="str">
        <f>IF(ISBLANK(Table2[[#This Row],[unique_id]]), "", Table2[[#This Row],[unique_id]])</f>
        <v>template_kitchen_fridge_plug_proxy</v>
      </c>
      <c r="G301" s="29" t="s">
        <v>233</v>
      </c>
      <c r="H301" s="29" t="s">
        <v>694</v>
      </c>
      <c r="I301" s="29" t="s">
        <v>307</v>
      </c>
      <c r="O301" s="31" t="s">
        <v>1096</v>
      </c>
      <c r="P301" s="29" t="s">
        <v>172</v>
      </c>
      <c r="Q301" s="29" t="s">
        <v>1054</v>
      </c>
      <c r="R301" s="29" t="s">
        <v>1066</v>
      </c>
      <c r="S301" s="29" t="str">
        <f>S302</f>
        <v>Kitchen Fridge</v>
      </c>
      <c r="T301" s="32" t="str">
        <f>_xlfn.CONCAT("standby_power: 1.54", CHAR(10), "unavailable_power: 0", CHAR(10), "fixed:", CHAR(10), "  power: 2.19", CHAR(10))</f>
        <v xml:space="preserve">standby_power: 1.54
unavailable_power: 0
fixed:
  power: 2.19
</v>
      </c>
      <c r="V301" s="31"/>
      <c r="W301" s="31"/>
      <c r="X301" s="31"/>
      <c r="Y301" s="31"/>
      <c r="Z301" s="31"/>
      <c r="AA301" s="31"/>
      <c r="AG301" s="31"/>
      <c r="AH301" s="31"/>
      <c r="AJ301" s="29" t="str">
        <f>IF(ISBLANK(AI301),  "", _xlfn.CONCAT("haas/entity/sensor/", LOWER(C301), "/", E301, "/config"))</f>
        <v/>
      </c>
      <c r="AK301" s="29" t="str">
        <f>IF(ISBLANK(AI301),  "", _xlfn.CONCAT(LOWER(C301), "/", E301))</f>
        <v/>
      </c>
      <c r="AT301" s="33"/>
      <c r="AU301" s="29" t="s">
        <v>1457</v>
      </c>
      <c r="AV301" s="63" t="s">
        <v>394</v>
      </c>
      <c r="AW301" s="68" t="s">
        <v>134</v>
      </c>
      <c r="AX301" s="29" t="s">
        <v>391</v>
      </c>
      <c r="AY301" s="29" t="s">
        <v>243</v>
      </c>
      <c r="BA301" s="29" t="s">
        <v>215</v>
      </c>
      <c r="BF3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2" spans="1:58" s="29" customFormat="1" ht="16" customHeight="1">
      <c r="A302" s="29">
        <v>2568</v>
      </c>
      <c r="B302" s="29" t="s">
        <v>26</v>
      </c>
      <c r="C302" s="29" t="s">
        <v>243</v>
      </c>
      <c r="D302" s="29" t="s">
        <v>134</v>
      </c>
      <c r="E302" s="29" t="s">
        <v>1168</v>
      </c>
      <c r="F302" s="30" t="str">
        <f>IF(ISBLANK(Table2[[#This Row],[unique_id]]), "", Table2[[#This Row],[unique_id]])</f>
        <v>kitchen_fridge_plug</v>
      </c>
      <c r="G302" s="29" t="s">
        <v>233</v>
      </c>
      <c r="H302" s="29" t="s">
        <v>694</v>
      </c>
      <c r="I302" s="29" t="s">
        <v>307</v>
      </c>
      <c r="M302" s="29" t="s">
        <v>268</v>
      </c>
      <c r="O302" s="31" t="s">
        <v>1096</v>
      </c>
      <c r="P302" s="29" t="s">
        <v>172</v>
      </c>
      <c r="Q302" s="29" t="s">
        <v>1054</v>
      </c>
      <c r="R302" s="29" t="s">
        <v>1066</v>
      </c>
      <c r="S302" s="29" t="str">
        <f>Table2[[#This Row],[friendly_name]]</f>
        <v>Kitchen Fridge</v>
      </c>
      <c r="T302" s="32" t="str">
        <f>_xlfn.CONCAT("power_sensor_id: sensor.", Table2[[#This Row],[unique_id]], "_current_consumption", CHAR(10), "force_energy_sensor_creation: true", CHAR(10))</f>
        <v xml:space="preserve">power_sensor_id: sensor.kitchen_fridge_plug_current_consumption
force_energy_sensor_creation: true
</v>
      </c>
      <c r="V302" s="31"/>
      <c r="W302" s="31"/>
      <c r="X302" s="31"/>
      <c r="Y302" s="31"/>
      <c r="Z302" s="31"/>
      <c r="AA302" s="31"/>
      <c r="AE302" s="29" t="s">
        <v>259</v>
      </c>
      <c r="AG302" s="31"/>
      <c r="AH302" s="31"/>
      <c r="AJ302" s="29" t="str">
        <f>IF(ISBLANK(AI302),  "", _xlfn.CONCAT("haas/entity/sensor/", LOWER(C302), "/", E302, "/config"))</f>
        <v/>
      </c>
      <c r="AK302" s="29" t="str">
        <f>IF(ISBLANK(AI302),  "", _xlfn.CONCAT(LOWER(C302), "/", E302))</f>
        <v/>
      </c>
      <c r="AT302" s="33"/>
      <c r="AU302" s="29" t="s">
        <v>1457</v>
      </c>
      <c r="AV302" s="63" t="s">
        <v>394</v>
      </c>
      <c r="AW302" s="29" t="s">
        <v>398</v>
      </c>
      <c r="AX302" s="29" t="s">
        <v>391</v>
      </c>
      <c r="AY302" s="29" t="s">
        <v>243</v>
      </c>
      <c r="AZ302" s="29" t="s">
        <v>1495</v>
      </c>
      <c r="BA302" s="29" t="s">
        <v>215</v>
      </c>
      <c r="BC302" s="29" t="s">
        <v>520</v>
      </c>
      <c r="BD302" s="29" t="s">
        <v>378</v>
      </c>
      <c r="BE302" s="29" t="s">
        <v>509</v>
      </c>
      <c r="BF3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"10.0.6.77"]]</v>
      </c>
    </row>
    <row r="303" spans="1:58" s="29" customFormat="1" ht="16" customHeight="1">
      <c r="A303" s="29">
        <v>2569</v>
      </c>
      <c r="B303" s="29" t="s">
        <v>26</v>
      </c>
      <c r="C303" s="29" t="s">
        <v>1122</v>
      </c>
      <c r="D303" s="29" t="s">
        <v>149</v>
      </c>
      <c r="E303" s="32" t="s">
        <v>1336</v>
      </c>
      <c r="F303" s="30" t="str">
        <f>IF(ISBLANK(Table2[[#This Row],[unique_id]]), "", Table2[[#This Row],[unique_id]])</f>
        <v>template_deck_freezer_plug_proxy</v>
      </c>
      <c r="G303" s="29" t="s">
        <v>234</v>
      </c>
      <c r="H303" s="29" t="s">
        <v>694</v>
      </c>
      <c r="I303" s="29" t="s">
        <v>307</v>
      </c>
      <c r="O303" s="31" t="s">
        <v>1096</v>
      </c>
      <c r="P303" s="29" t="s">
        <v>172</v>
      </c>
      <c r="Q303" s="29" t="s">
        <v>1054</v>
      </c>
      <c r="R303" s="29" t="s">
        <v>1066</v>
      </c>
      <c r="S303" s="29" t="str">
        <f>S304</f>
        <v>Deck Freezer</v>
      </c>
      <c r="T303" s="32" t="str">
        <f>_xlfn.CONCAT("standby_power: 1.54", CHAR(10), "unavailable_power: 0", CHAR(10), "fixed:", CHAR(10), "  power: 2.19", CHAR(10))</f>
        <v xml:space="preserve">standby_power: 1.54
unavailable_power: 0
fixed:
  power: 2.19
</v>
      </c>
      <c r="V303" s="31"/>
      <c r="W303" s="31"/>
      <c r="X303" s="31"/>
      <c r="Y303" s="31"/>
      <c r="Z303" s="31"/>
      <c r="AA303" s="31"/>
      <c r="AG303" s="31"/>
      <c r="AH303" s="31"/>
      <c r="AJ303" s="29" t="str">
        <f>IF(ISBLANK(AI303),  "", _xlfn.CONCAT("haas/entity/sensor/", LOWER(C303), "/", E303, "/config"))</f>
        <v/>
      </c>
      <c r="AK303" s="29" t="str">
        <f>IF(ISBLANK(AI303),  "", _xlfn.CONCAT(LOWER(C303), "/", E303))</f>
        <v/>
      </c>
      <c r="AT303" s="33"/>
      <c r="AU303" s="29" t="s">
        <v>1458</v>
      </c>
      <c r="AV303" s="63" t="s">
        <v>394</v>
      </c>
      <c r="AW303" s="68" t="s">
        <v>134</v>
      </c>
      <c r="AX303" s="29" t="s">
        <v>391</v>
      </c>
      <c r="AY303" s="29" t="s">
        <v>243</v>
      </c>
      <c r="BA303" s="29" t="s">
        <v>389</v>
      </c>
      <c r="BF3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4" spans="1:58" s="29" customFormat="1" ht="16" customHeight="1">
      <c r="A304" s="29">
        <v>2570</v>
      </c>
      <c r="B304" s="29" t="s">
        <v>26</v>
      </c>
      <c r="C304" s="29" t="s">
        <v>243</v>
      </c>
      <c r="D304" s="29" t="s">
        <v>134</v>
      </c>
      <c r="E304" s="29" t="s">
        <v>1169</v>
      </c>
      <c r="F304" s="30" t="str">
        <f>IF(ISBLANK(Table2[[#This Row],[unique_id]]), "", Table2[[#This Row],[unique_id]])</f>
        <v>deck_freezer_plug</v>
      </c>
      <c r="G304" s="29" t="s">
        <v>234</v>
      </c>
      <c r="H304" s="29" t="s">
        <v>694</v>
      </c>
      <c r="I304" s="29" t="s">
        <v>307</v>
      </c>
      <c r="M304" s="29" t="s">
        <v>268</v>
      </c>
      <c r="O304" s="31" t="s">
        <v>1096</v>
      </c>
      <c r="P304" s="29" t="s">
        <v>172</v>
      </c>
      <c r="Q304" s="29" t="s">
        <v>1054</v>
      </c>
      <c r="R304" s="29" t="s">
        <v>1066</v>
      </c>
      <c r="S304" s="29" t="str">
        <f>Table2[[#This Row],[friendly_name]]</f>
        <v>Deck Freezer</v>
      </c>
      <c r="T304" s="32" t="str">
        <f>_xlfn.CONCAT("power_sensor_id: sensor.", Table2[[#This Row],[unique_id]], "_current_consumption", CHAR(10), "force_energy_sensor_creation: true", CHAR(10))</f>
        <v xml:space="preserve">power_sensor_id: sensor.deck_freezer_plug_current_consumption
force_energy_sensor_creation: true
</v>
      </c>
      <c r="V304" s="31"/>
      <c r="W304" s="31"/>
      <c r="X304" s="31"/>
      <c r="Y304" s="31"/>
      <c r="Z304" s="31"/>
      <c r="AA304" s="31"/>
      <c r="AE304" s="29" t="s">
        <v>260</v>
      </c>
      <c r="AG304" s="31"/>
      <c r="AH304" s="31"/>
      <c r="AJ304" s="29" t="str">
        <f>IF(ISBLANK(AI304),  "", _xlfn.CONCAT("haas/entity/sensor/", LOWER(C304), "/", E304, "/config"))</f>
        <v/>
      </c>
      <c r="AK304" s="29" t="str">
        <f>IF(ISBLANK(AI304),  "", _xlfn.CONCAT(LOWER(C304), "/", E304))</f>
        <v/>
      </c>
      <c r="AT304" s="33"/>
      <c r="AU304" s="29" t="s">
        <v>1458</v>
      </c>
      <c r="AV304" s="63" t="s">
        <v>394</v>
      </c>
      <c r="AW304" s="29" t="s">
        <v>399</v>
      </c>
      <c r="AX304" s="29" t="s">
        <v>391</v>
      </c>
      <c r="AY304" s="29" t="s">
        <v>243</v>
      </c>
      <c r="AZ304" s="29" t="s">
        <v>1495</v>
      </c>
      <c r="BA304" s="29" t="s">
        <v>389</v>
      </c>
      <c r="BC304" s="29" t="s">
        <v>520</v>
      </c>
      <c r="BD304" s="29" t="s">
        <v>379</v>
      </c>
      <c r="BE304" s="29" t="s">
        <v>510</v>
      </c>
      <c r="BF3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"10.0.6.78"]]</v>
      </c>
    </row>
    <row r="305" spans="1:58" s="29" customFormat="1" ht="16" customHeight="1">
      <c r="A305" s="29">
        <v>2571</v>
      </c>
      <c r="B305" s="29" t="s">
        <v>26</v>
      </c>
      <c r="C305" s="29" t="s">
        <v>1122</v>
      </c>
      <c r="D305" s="29" t="s">
        <v>149</v>
      </c>
      <c r="E305" s="32" t="s">
        <v>1337</v>
      </c>
      <c r="F305" s="30" t="str">
        <f>IF(ISBLANK(Table2[[#This Row],[unique_id]]), "", Table2[[#This Row],[unique_id]])</f>
        <v>template_study_battery_charger_plug_proxy</v>
      </c>
      <c r="G305" s="29" t="s">
        <v>241</v>
      </c>
      <c r="H305" s="29" t="s">
        <v>694</v>
      </c>
      <c r="I305" s="29" t="s">
        <v>307</v>
      </c>
      <c r="O305" s="31" t="s">
        <v>1096</v>
      </c>
      <c r="P305" s="29" t="s">
        <v>172</v>
      </c>
      <c r="Q305" s="29" t="s">
        <v>1054</v>
      </c>
      <c r="R305" s="29" t="s">
        <v>694</v>
      </c>
      <c r="S305" s="29" t="str">
        <f>S306</f>
        <v>Study Battery Charger</v>
      </c>
      <c r="T305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05" s="31"/>
      <c r="W305" s="31"/>
      <c r="X305" s="31"/>
      <c r="Y305" s="31"/>
      <c r="Z305" s="31"/>
      <c r="AA305" s="31"/>
      <c r="AG305" s="31"/>
      <c r="AH305" s="31"/>
      <c r="AJ305" s="29" t="str">
        <f>IF(ISBLANK(AI305),  "", _xlfn.CONCAT("haas/entity/sensor/", LOWER(C305), "/", E305, "/config"))</f>
        <v/>
      </c>
      <c r="AK305" s="29" t="str">
        <f>IF(ISBLANK(AI305),  "", _xlfn.CONCAT(LOWER(C305), "/", E305))</f>
        <v/>
      </c>
      <c r="AT305" s="33"/>
      <c r="AU305" s="29" t="s">
        <v>1459</v>
      </c>
      <c r="AV305" s="63" t="s">
        <v>393</v>
      </c>
      <c r="AW305" s="68" t="s">
        <v>134</v>
      </c>
      <c r="AX305" s="27" t="s">
        <v>392</v>
      </c>
      <c r="AY305" s="29" t="s">
        <v>243</v>
      </c>
      <c r="BA305" s="29" t="s">
        <v>388</v>
      </c>
      <c r="BF3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6" spans="1:58" s="29" customFormat="1" ht="16" customHeight="1">
      <c r="A306" s="29">
        <v>2572</v>
      </c>
      <c r="B306" s="29" t="s">
        <v>26</v>
      </c>
      <c r="C306" s="29" t="s">
        <v>243</v>
      </c>
      <c r="D306" s="29" t="s">
        <v>134</v>
      </c>
      <c r="E306" s="29" t="s">
        <v>1170</v>
      </c>
      <c r="F306" s="30" t="str">
        <f>IF(ISBLANK(Table2[[#This Row],[unique_id]]), "", Table2[[#This Row],[unique_id]])</f>
        <v>study_battery_charger_plug</v>
      </c>
      <c r="G306" s="29" t="s">
        <v>241</v>
      </c>
      <c r="H306" s="29" t="s">
        <v>694</v>
      </c>
      <c r="I306" s="29" t="s">
        <v>307</v>
      </c>
      <c r="M306" s="29" t="s">
        <v>268</v>
      </c>
      <c r="O306" s="31" t="s">
        <v>1096</v>
      </c>
      <c r="P306" s="29" t="s">
        <v>172</v>
      </c>
      <c r="Q306" s="29" t="s">
        <v>1054</v>
      </c>
      <c r="R306" s="29" t="s">
        <v>694</v>
      </c>
      <c r="S306" s="29" t="str">
        <f>_xlfn.CONCAT( Table2[[#This Row],[device_suggested_area]], " ",Table2[[#This Row],[friendly_name]])</f>
        <v>Study Battery Charger</v>
      </c>
      <c r="T306" s="32" t="str">
        <f>_xlfn.CONCAT("power_sensor_id: sensor.", Table2[[#This Row],[unique_id]], "_current_consumption", CHAR(10), "force_energy_sensor_creation: true", CHAR(10))</f>
        <v xml:space="preserve">power_sensor_id: sensor.study_battery_charger_plug_current_consumption
force_energy_sensor_creation: true
</v>
      </c>
      <c r="V306" s="31"/>
      <c r="W306" s="31"/>
      <c r="X306" s="31"/>
      <c r="Y306" s="31"/>
      <c r="Z306" s="31"/>
      <c r="AA306" s="31"/>
      <c r="AE306" s="29" t="s">
        <v>266</v>
      </c>
      <c r="AG306" s="31"/>
      <c r="AH306" s="31"/>
      <c r="AJ306" s="29" t="str">
        <f>IF(ISBLANK(AI306),  "", _xlfn.CONCAT("haas/entity/sensor/", LOWER(C306), "/", E306, "/config"))</f>
        <v/>
      </c>
      <c r="AK306" s="29" t="str">
        <f>IF(ISBLANK(AI306),  "", _xlfn.CONCAT(LOWER(C306), "/", E306))</f>
        <v/>
      </c>
      <c r="AT306" s="33"/>
      <c r="AU306" s="29" t="s">
        <v>1459</v>
      </c>
      <c r="AV306" s="63" t="s">
        <v>393</v>
      </c>
      <c r="AW306" s="29" t="s">
        <v>424</v>
      </c>
      <c r="AX306" s="27" t="s">
        <v>392</v>
      </c>
      <c r="AY306" s="29" t="s">
        <v>243</v>
      </c>
      <c r="AZ306" s="29" t="s">
        <v>1495</v>
      </c>
      <c r="BA306" s="29" t="s">
        <v>388</v>
      </c>
      <c r="BC306" s="29" t="s">
        <v>520</v>
      </c>
      <c r="BD306" s="29" t="s">
        <v>372</v>
      </c>
      <c r="BE306" s="29" t="s">
        <v>503</v>
      </c>
      <c r="BF3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"10.0.6.71"]]</v>
      </c>
    </row>
    <row r="307" spans="1:58" s="29" customFormat="1" ht="16" customHeight="1">
      <c r="A307" s="29">
        <v>2573</v>
      </c>
      <c r="B307" s="29" t="s">
        <v>26</v>
      </c>
      <c r="C307" s="29" t="s">
        <v>1122</v>
      </c>
      <c r="D307" s="29" t="s">
        <v>149</v>
      </c>
      <c r="E307" s="70" t="s">
        <v>1338</v>
      </c>
      <c r="F307" s="30" t="str">
        <f>IF(ISBLANK(Table2[[#This Row],[unique_id]]), "", Table2[[#This Row],[unique_id]])</f>
        <v>template_laundry_vacuum_charger_plug_proxy</v>
      </c>
      <c r="G307" s="29" t="s">
        <v>240</v>
      </c>
      <c r="H307" s="29" t="s">
        <v>694</v>
      </c>
      <c r="I307" s="29" t="s">
        <v>307</v>
      </c>
      <c r="O307" s="31" t="s">
        <v>1096</v>
      </c>
      <c r="P307" s="29" t="s">
        <v>172</v>
      </c>
      <c r="Q307" s="29" t="s">
        <v>1054</v>
      </c>
      <c r="R307" s="29" t="s">
        <v>694</v>
      </c>
      <c r="S307" s="29" t="str">
        <f>S308</f>
        <v>Laundry Vacuum Charger</v>
      </c>
      <c r="T307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07" s="31"/>
      <c r="W307" s="31"/>
      <c r="X307" s="31"/>
      <c r="Y307" s="31"/>
      <c r="Z307" s="31"/>
      <c r="AA307" s="31"/>
      <c r="AG307" s="31"/>
      <c r="AH307" s="31"/>
      <c r="AJ307" s="29" t="str">
        <f>IF(ISBLANK(AI307),  "", _xlfn.CONCAT("haas/entity/sensor/", LOWER(C307), "/", E307, "/config"))</f>
        <v/>
      </c>
      <c r="AK307" s="29" t="str">
        <f>IF(ISBLANK(AI307),  "", _xlfn.CONCAT(LOWER(C307), "/", E307))</f>
        <v/>
      </c>
      <c r="AT307" s="33"/>
      <c r="AU307" s="29" t="s">
        <v>1460</v>
      </c>
      <c r="AV307" s="63" t="s">
        <v>393</v>
      </c>
      <c r="AW307" s="68" t="s">
        <v>134</v>
      </c>
      <c r="AX307" s="27" t="s">
        <v>392</v>
      </c>
      <c r="AY307" s="29" t="s">
        <v>243</v>
      </c>
      <c r="BA307" s="29" t="s">
        <v>223</v>
      </c>
      <c r="BF3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8" spans="1:58" s="29" customFormat="1" ht="16" customHeight="1">
      <c r="A308" s="29">
        <v>2574</v>
      </c>
      <c r="B308" s="29" t="s">
        <v>26</v>
      </c>
      <c r="C308" s="29" t="s">
        <v>243</v>
      </c>
      <c r="D308" s="29" t="s">
        <v>134</v>
      </c>
      <c r="E308" s="29" t="s">
        <v>1171</v>
      </c>
      <c r="F308" s="30" t="str">
        <f>IF(ISBLANK(Table2[[#This Row],[unique_id]]), "", Table2[[#This Row],[unique_id]])</f>
        <v>laundry_vacuum_charger_plug</v>
      </c>
      <c r="G308" s="29" t="s">
        <v>240</v>
      </c>
      <c r="H308" s="29" t="s">
        <v>694</v>
      </c>
      <c r="I308" s="29" t="s">
        <v>307</v>
      </c>
      <c r="M308" s="29" t="s">
        <v>268</v>
      </c>
      <c r="O308" s="31" t="s">
        <v>1096</v>
      </c>
      <c r="P308" s="29" t="s">
        <v>172</v>
      </c>
      <c r="Q308" s="29" t="s">
        <v>1054</v>
      </c>
      <c r="R308" s="29" t="s">
        <v>694</v>
      </c>
      <c r="S308" s="29" t="str">
        <f>_xlfn.CONCAT( Table2[[#This Row],[device_suggested_area]], " ",Table2[[#This Row],[friendly_name]])</f>
        <v>Laundry Vacuum Charger</v>
      </c>
      <c r="T308" s="32" t="str">
        <f>_xlfn.CONCAT("power_sensor_id: sensor.", Table2[[#This Row],[unique_id]], "_current_consumption", CHAR(10), "force_energy_sensor_creation: true", CHAR(10))</f>
        <v xml:space="preserve">power_sensor_id: sensor.laundry_vacuum_charger_plug_current_consumption
force_energy_sensor_creation: true
</v>
      </c>
      <c r="V308" s="31"/>
      <c r="W308" s="31"/>
      <c r="X308" s="31"/>
      <c r="Y308" s="31"/>
      <c r="Z308" s="31"/>
      <c r="AA308" s="31"/>
      <c r="AE308" s="29" t="s">
        <v>266</v>
      </c>
      <c r="AG308" s="31"/>
      <c r="AH308" s="31"/>
      <c r="AJ308" s="29" t="str">
        <f>IF(ISBLANK(AI308),  "", _xlfn.CONCAT("haas/entity/sensor/", LOWER(C308), "/", E308, "/config"))</f>
        <v/>
      </c>
      <c r="AK308" s="29" t="str">
        <f>IF(ISBLANK(AI308),  "", _xlfn.CONCAT(LOWER(C308), "/", E308))</f>
        <v/>
      </c>
      <c r="AT308" s="33"/>
      <c r="AU308" s="29" t="s">
        <v>1460</v>
      </c>
      <c r="AV308" s="63" t="s">
        <v>393</v>
      </c>
      <c r="AW308" s="29" t="s">
        <v>425</v>
      </c>
      <c r="AX308" s="27" t="s">
        <v>392</v>
      </c>
      <c r="AY308" s="29" t="s">
        <v>243</v>
      </c>
      <c r="AZ308" s="29" t="s">
        <v>1496</v>
      </c>
      <c r="BA308" s="29" t="s">
        <v>223</v>
      </c>
      <c r="BC308" s="29" t="s">
        <v>520</v>
      </c>
      <c r="BD308" s="29" t="s">
        <v>373</v>
      </c>
      <c r="BE308" s="29" t="s">
        <v>504</v>
      </c>
      <c r="BF3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"10.0.6.72"]]</v>
      </c>
    </row>
    <row r="309" spans="1:58" s="29" customFormat="1" ht="16" customHeight="1">
      <c r="A309" s="29">
        <v>2575</v>
      </c>
      <c r="B309" s="29" t="s">
        <v>26</v>
      </c>
      <c r="C309" s="29" t="s">
        <v>1122</v>
      </c>
      <c r="D309" s="29" t="s">
        <v>149</v>
      </c>
      <c r="E309" s="70" t="s">
        <v>1339</v>
      </c>
      <c r="F309" s="30" t="str">
        <f>IF(ISBLANK(Table2[[#This Row],[unique_id]]), "", Table2[[#This Row],[unique_id]])</f>
        <v>template_ada_tablet_outlet_plug_proxy</v>
      </c>
      <c r="G309" s="29" t="s">
        <v>1138</v>
      </c>
      <c r="H309" s="29" t="s">
        <v>694</v>
      </c>
      <c r="I309" s="29" t="s">
        <v>307</v>
      </c>
      <c r="O309" s="31" t="s">
        <v>1096</v>
      </c>
      <c r="P309" s="29" t="s">
        <v>172</v>
      </c>
      <c r="Q309" s="29" t="s">
        <v>1054</v>
      </c>
      <c r="R309" s="52" t="s">
        <v>1039</v>
      </c>
      <c r="S309" s="29" t="str">
        <f>_xlfn.CONCAT( "", "",Table2[[#This Row],[friendly_name]])</f>
        <v>Ada Tablet</v>
      </c>
      <c r="T309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09" s="31"/>
      <c r="W309" s="31"/>
      <c r="X309" s="31"/>
      <c r="Y309" s="31"/>
      <c r="Z309" s="31"/>
      <c r="AA309" s="31"/>
      <c r="AG309" s="31"/>
      <c r="AH309" s="31"/>
      <c r="AJ309" s="29" t="str">
        <f>IF(ISBLANK(AI309),  "", _xlfn.CONCAT("haas/entity/sensor/", LOWER(C309), "/", E309, "/config"))</f>
        <v/>
      </c>
      <c r="AK309" s="29" t="str">
        <f>IF(ISBLANK(AI309),  "", _xlfn.CONCAT(LOWER(C309), "/", E309))</f>
        <v/>
      </c>
      <c r="AR309" s="27"/>
      <c r="AT309" s="15"/>
      <c r="AU309" s="29" t="s">
        <v>1461</v>
      </c>
      <c r="AV309" s="63" t="s">
        <v>393</v>
      </c>
      <c r="AW309" s="68" t="s">
        <v>134</v>
      </c>
      <c r="AX309" s="27" t="s">
        <v>392</v>
      </c>
      <c r="AY309" s="29" t="s">
        <v>243</v>
      </c>
      <c r="BA309" s="29" t="s">
        <v>203</v>
      </c>
      <c r="BF3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0" spans="1:58" s="29" customFormat="1" ht="16" customHeight="1">
      <c r="A310" s="29">
        <v>2576</v>
      </c>
      <c r="B310" s="29" t="s">
        <v>26</v>
      </c>
      <c r="C310" s="29" t="s">
        <v>243</v>
      </c>
      <c r="D310" s="29" t="s">
        <v>134</v>
      </c>
      <c r="E310" s="29" t="s">
        <v>1172</v>
      </c>
      <c r="F310" s="30" t="str">
        <f>IF(ISBLANK(Table2[[#This Row],[unique_id]]), "", Table2[[#This Row],[unique_id]])</f>
        <v>ada_tablet_outlet_plug</v>
      </c>
      <c r="G310" s="29" t="s">
        <v>1138</v>
      </c>
      <c r="H310" s="29" t="s">
        <v>694</v>
      </c>
      <c r="I310" s="29" t="s">
        <v>307</v>
      </c>
      <c r="M310" s="29" t="s">
        <v>268</v>
      </c>
      <c r="O310" s="31" t="s">
        <v>1096</v>
      </c>
      <c r="P310" s="29" t="s">
        <v>172</v>
      </c>
      <c r="Q310" s="29" t="s">
        <v>1054</v>
      </c>
      <c r="R310" s="52" t="s">
        <v>1039</v>
      </c>
      <c r="S310" s="29" t="str">
        <f>_xlfn.CONCAT( "", "",Table2[[#This Row],[friendly_name]])</f>
        <v>Ada Tablet</v>
      </c>
      <c r="T310" s="32" t="str">
        <f>_xlfn.CONCAT("power_sensor_id: sensor.", Table2[[#This Row],[unique_id]], "_current_consumption", CHAR(10), "force_energy_sensor_creation: true", CHAR(10))</f>
        <v xml:space="preserve">power_sensor_id: sensor.ada_tablet_outlet_plug_current_consumption
force_energy_sensor_creation: true
</v>
      </c>
      <c r="V310" s="31"/>
      <c r="W310" s="31"/>
      <c r="X310" s="31"/>
      <c r="Y310" s="31"/>
      <c r="Z310" s="31"/>
      <c r="AA310" s="31"/>
      <c r="AE310" s="29" t="s">
        <v>1140</v>
      </c>
      <c r="AG310" s="31"/>
      <c r="AH310" s="31"/>
      <c r="AJ310" s="29" t="str">
        <f>IF(ISBLANK(AI310),  "", _xlfn.CONCAT("haas/entity/sensor/", LOWER(C310), "/", E310, "/config"))</f>
        <v/>
      </c>
      <c r="AK310" s="29" t="str">
        <f>IF(ISBLANK(AI310),  "", _xlfn.CONCAT(LOWER(C310), "/", E310))</f>
        <v/>
      </c>
      <c r="AR310" s="27"/>
      <c r="AT310" s="15"/>
      <c r="AU310" s="29" t="s">
        <v>1461</v>
      </c>
      <c r="AV310" s="63" t="s">
        <v>393</v>
      </c>
      <c r="AW310" s="29" t="s">
        <v>1139</v>
      </c>
      <c r="AX310" s="27" t="s">
        <v>392</v>
      </c>
      <c r="AY310" s="29" t="s">
        <v>243</v>
      </c>
      <c r="AZ310" s="29" t="s">
        <v>1495</v>
      </c>
      <c r="BA310" s="29" t="s">
        <v>203</v>
      </c>
      <c r="BC310" s="29" t="s">
        <v>520</v>
      </c>
      <c r="BD310" s="29" t="s">
        <v>1111</v>
      </c>
      <c r="BE310" s="29" t="s">
        <v>786</v>
      </c>
      <c r="BF3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"10.0.6.90"]]</v>
      </c>
    </row>
    <row r="311" spans="1:58" s="29" customFormat="1" ht="16" customHeight="1">
      <c r="A311" s="29">
        <v>2577</v>
      </c>
      <c r="B311" s="29" t="s">
        <v>26</v>
      </c>
      <c r="C311" s="29" t="s">
        <v>1122</v>
      </c>
      <c r="D311" s="29" t="s">
        <v>149</v>
      </c>
      <c r="E311" s="70" t="s">
        <v>1340</v>
      </c>
      <c r="F311" s="30" t="str">
        <f>IF(ISBLANK(Table2[[#This Row],[unique_id]]), "", Table2[[#This Row],[unique_id]])</f>
        <v>template_server_flo_outlet_plug_proxy</v>
      </c>
      <c r="G311" s="29" t="s">
        <v>1119</v>
      </c>
      <c r="H311" s="29" t="s">
        <v>694</v>
      </c>
      <c r="I311" s="29" t="s">
        <v>307</v>
      </c>
      <c r="O311" s="31" t="s">
        <v>1096</v>
      </c>
      <c r="R311" s="29" t="s">
        <v>1114</v>
      </c>
      <c r="S311" s="29" t="str">
        <f>_xlfn.CONCAT( "", "",Table2[[#This Row],[friendly_name]])</f>
        <v>Server Flo</v>
      </c>
      <c r="T311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11" s="31"/>
      <c r="W311" s="31"/>
      <c r="X311" s="31"/>
      <c r="Y311" s="31"/>
      <c r="Z311" s="31"/>
      <c r="AA311" s="31"/>
      <c r="AG311" s="31"/>
      <c r="AH311" s="31"/>
      <c r="AJ311" s="29" t="str">
        <f>IF(ISBLANK(AI311),  "", _xlfn.CONCAT("haas/entity/sensor/", LOWER(C311), "/", E311, "/config"))</f>
        <v/>
      </c>
      <c r="AK311" s="29" t="str">
        <f>IF(ISBLANK(AI311),  "", _xlfn.CONCAT(LOWER(C311), "/", E311))</f>
        <v/>
      </c>
      <c r="AR311" s="27"/>
      <c r="AT311" s="15"/>
      <c r="AU311" s="29" t="s">
        <v>1462</v>
      </c>
      <c r="AV311" s="63" t="s">
        <v>393</v>
      </c>
      <c r="AW311" s="68" t="s">
        <v>134</v>
      </c>
      <c r="AX311" s="27" t="s">
        <v>392</v>
      </c>
      <c r="AY311" s="29" t="s">
        <v>243</v>
      </c>
      <c r="BA311" s="29" t="s">
        <v>28</v>
      </c>
      <c r="BF3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2" spans="1:58" s="29" customFormat="1" ht="16" customHeight="1">
      <c r="A312" s="29">
        <v>2578</v>
      </c>
      <c r="B312" s="29" t="s">
        <v>26</v>
      </c>
      <c r="C312" s="29" t="s">
        <v>243</v>
      </c>
      <c r="D312" s="29" t="s">
        <v>134</v>
      </c>
      <c r="E312" s="29" t="s">
        <v>1173</v>
      </c>
      <c r="F312" s="30" t="str">
        <f>IF(ISBLANK(Table2[[#This Row],[unique_id]]), "", Table2[[#This Row],[unique_id]])</f>
        <v>server_flo_outlet_plug</v>
      </c>
      <c r="G312" s="29" t="s">
        <v>1119</v>
      </c>
      <c r="H312" s="29" t="s">
        <v>694</v>
      </c>
      <c r="I312" s="29" t="s">
        <v>307</v>
      </c>
      <c r="M312" s="29" t="s">
        <v>268</v>
      </c>
      <c r="O312" s="31" t="s">
        <v>1096</v>
      </c>
      <c r="R312" s="29" t="s">
        <v>1114</v>
      </c>
      <c r="S312" s="29" t="str">
        <f>_xlfn.CONCAT( "", "",Table2[[#This Row],[friendly_name]])</f>
        <v>Server Flo</v>
      </c>
      <c r="T312" s="32" t="str">
        <f>_xlfn.CONCAT("power_sensor_id: sensor.", Table2[[#This Row],[unique_id]], "_current_consumption", CHAR(10), "force_energy_sensor_creation: true", CHAR(10))</f>
        <v xml:space="preserve">power_sensor_id: sensor.server_flo_outlet_plug_current_consumption
force_energy_sensor_creation: true
</v>
      </c>
      <c r="V312" s="31"/>
      <c r="W312" s="31"/>
      <c r="X312" s="31"/>
      <c r="Y312" s="31"/>
      <c r="Z312" s="31"/>
      <c r="AA312" s="31"/>
      <c r="AE312" s="29" t="s">
        <v>263</v>
      </c>
      <c r="AG312" s="31"/>
      <c r="AH312" s="31"/>
      <c r="AJ312" s="29" t="str">
        <f>IF(ISBLANK(AI312),  "", _xlfn.CONCAT("haas/entity/sensor/", LOWER(C312), "/", E312, "/config"))</f>
        <v/>
      </c>
      <c r="AK312" s="29" t="str">
        <f>IF(ISBLANK(AI312),  "", _xlfn.CONCAT(LOWER(C312), "/", E312))</f>
        <v/>
      </c>
      <c r="AR312" s="27"/>
      <c r="AT312" s="15"/>
      <c r="AU312" s="29" t="s">
        <v>1462</v>
      </c>
      <c r="AV312" s="63" t="s">
        <v>393</v>
      </c>
      <c r="AW312" s="29" t="s">
        <v>430</v>
      </c>
      <c r="AX312" s="27" t="s">
        <v>392</v>
      </c>
      <c r="AY312" s="29" t="s">
        <v>243</v>
      </c>
      <c r="AZ312" s="29" t="s">
        <v>1496</v>
      </c>
      <c r="BA312" s="29" t="s">
        <v>28</v>
      </c>
      <c r="BC312" s="29" t="s">
        <v>520</v>
      </c>
      <c r="BD312" s="29" t="s">
        <v>1117</v>
      </c>
      <c r="BE312" s="29" t="s">
        <v>1112</v>
      </c>
      <c r="BF3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"10.0.6.91"]]</v>
      </c>
    </row>
    <row r="313" spans="1:58" s="29" customFormat="1" ht="16" customHeight="1">
      <c r="A313" s="29">
        <v>2579</v>
      </c>
      <c r="B313" s="29" t="s">
        <v>26</v>
      </c>
      <c r="C313" s="29" t="s">
        <v>1122</v>
      </c>
      <c r="D313" s="29" t="s">
        <v>149</v>
      </c>
      <c r="E313" s="70" t="s">
        <v>1276</v>
      </c>
      <c r="F313" s="30" t="str">
        <f>IF(ISBLANK(Table2[[#This Row],[unique_id]]), "", Table2[[#This Row],[unique_id]])</f>
        <v>template_server_meg_outlet_plug_proxy</v>
      </c>
      <c r="G313" s="27" t="s">
        <v>1118</v>
      </c>
      <c r="H313" s="29" t="s">
        <v>694</v>
      </c>
      <c r="I313" s="29" t="s">
        <v>307</v>
      </c>
      <c r="O313" s="31" t="s">
        <v>1096</v>
      </c>
      <c r="R313" s="29" t="s">
        <v>1114</v>
      </c>
      <c r="S313" s="29" t="str">
        <f>_xlfn.CONCAT( "", "",Table2[[#This Row],[friendly_name]])</f>
        <v>Server Meg</v>
      </c>
      <c r="T313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13" s="31"/>
      <c r="W313" s="31"/>
      <c r="X313" s="31"/>
      <c r="Y313" s="31"/>
      <c r="Z313" s="31"/>
      <c r="AA313" s="31"/>
      <c r="AG313" s="31"/>
      <c r="AH313" s="31"/>
      <c r="AJ313" s="29" t="str">
        <f>IF(ISBLANK(AI313),  "", _xlfn.CONCAT("haas/entity/sensor/", LOWER(C313), "/", E313, "/config"))</f>
        <v/>
      </c>
      <c r="AK313" s="29" t="str">
        <f>IF(ISBLANK(AI313),  "", _xlfn.CONCAT(LOWER(C313), "/", E313))</f>
        <v/>
      </c>
      <c r="AR313" s="27"/>
      <c r="AT313" s="15"/>
      <c r="AU313" s="29" t="s">
        <v>1277</v>
      </c>
      <c r="AV313" s="63" t="s">
        <v>393</v>
      </c>
      <c r="AW313" s="68" t="s">
        <v>134</v>
      </c>
      <c r="AX313" s="27" t="s">
        <v>392</v>
      </c>
      <c r="AY313" s="29" t="s">
        <v>243</v>
      </c>
      <c r="BA313" s="29" t="s">
        <v>28</v>
      </c>
      <c r="BF3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4" spans="1:58" s="29" customFormat="1" ht="16" customHeight="1">
      <c r="A314" s="29">
        <v>2580</v>
      </c>
      <c r="B314" s="29" t="s">
        <v>26</v>
      </c>
      <c r="C314" s="29" t="s">
        <v>243</v>
      </c>
      <c r="D314" s="29" t="s">
        <v>134</v>
      </c>
      <c r="E314" s="29" t="s">
        <v>1174</v>
      </c>
      <c r="F314" s="30" t="str">
        <f>IF(ISBLANK(Table2[[#This Row],[unique_id]]), "", Table2[[#This Row],[unique_id]])</f>
        <v>server_meg_outlet_plug</v>
      </c>
      <c r="G314" s="27" t="s">
        <v>1118</v>
      </c>
      <c r="H314" s="29" t="s">
        <v>694</v>
      </c>
      <c r="I314" s="29" t="s">
        <v>307</v>
      </c>
      <c r="M314" s="29" t="s">
        <v>268</v>
      </c>
      <c r="O314" s="31" t="s">
        <v>1096</v>
      </c>
      <c r="R314" s="29" t="s">
        <v>1114</v>
      </c>
      <c r="S314" s="29" t="str">
        <f>_xlfn.CONCAT( "", "",Table2[[#This Row],[friendly_name]])</f>
        <v>Server Meg</v>
      </c>
      <c r="T314" s="32" t="str">
        <f>_xlfn.CONCAT("power_sensor_id: sensor.", Table2[[#This Row],[unique_id]], "_current_consumption", CHAR(10), "force_energy_sensor_creation: true", CHAR(10))</f>
        <v xml:space="preserve">power_sensor_id: sensor.server_meg_outlet_plug_current_consumption
force_energy_sensor_creation: true
</v>
      </c>
      <c r="V314" s="31"/>
      <c r="W314" s="31"/>
      <c r="X314" s="31"/>
      <c r="Y314" s="31"/>
      <c r="Z314" s="31"/>
      <c r="AA314" s="31"/>
      <c r="AE314" s="29" t="s">
        <v>263</v>
      </c>
      <c r="AG314" s="31"/>
      <c r="AH314" s="31"/>
      <c r="AJ314" s="29" t="str">
        <f>IF(ISBLANK(AI314),  "", _xlfn.CONCAT("haas/entity/sensor/", LOWER(C314), "/", E314, "/config"))</f>
        <v/>
      </c>
      <c r="AK314" s="29" t="str">
        <f>IF(ISBLANK(AI314),  "", _xlfn.CONCAT(LOWER(C314), "/", E314))</f>
        <v/>
      </c>
      <c r="AR314" s="27"/>
      <c r="AT314" s="15"/>
      <c r="AU314" s="29" t="s">
        <v>1277</v>
      </c>
      <c r="AV314" s="63" t="s">
        <v>393</v>
      </c>
      <c r="AW314" s="29" t="s">
        <v>776</v>
      </c>
      <c r="AX314" s="27" t="s">
        <v>392</v>
      </c>
      <c r="AY314" s="29" t="s">
        <v>243</v>
      </c>
      <c r="AZ314" s="29" t="s">
        <v>1496</v>
      </c>
      <c r="BA314" s="29" t="s">
        <v>28</v>
      </c>
      <c r="BC314" s="29" t="s">
        <v>520</v>
      </c>
      <c r="BD314" s="29" t="s">
        <v>1116</v>
      </c>
      <c r="BE314" s="29" t="s">
        <v>1113</v>
      </c>
      <c r="BF3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"10.0.6.92"]]</v>
      </c>
    </row>
    <row r="315" spans="1:58" s="38" customFormat="1" ht="16" customHeight="1">
      <c r="A315" s="29">
        <v>2581</v>
      </c>
      <c r="B315" s="38" t="s">
        <v>26</v>
      </c>
      <c r="C315" s="38" t="s">
        <v>1122</v>
      </c>
      <c r="D315" s="38" t="s">
        <v>149</v>
      </c>
      <c r="E315" s="39" t="s">
        <v>1278</v>
      </c>
      <c r="F315" s="40" t="str">
        <f>IF(ISBLANK(Table2[[#This Row],[unique_id]]), "", Table2[[#This Row],[unique_id]])</f>
        <v>template_old_rack_outlet_plug_proxy</v>
      </c>
      <c r="G315" s="38" t="s">
        <v>232</v>
      </c>
      <c r="H315" s="38" t="s">
        <v>694</v>
      </c>
      <c r="I315" s="38" t="s">
        <v>307</v>
      </c>
      <c r="O315" s="41" t="s">
        <v>1096</v>
      </c>
      <c r="T315" s="39" t="str">
        <f>_xlfn.CONCAT("standby_power: 1.54", CHAR(10), "unavailable_power: 0", CHAR(10), "fixed:", CHAR(10), "  power: 2.19", CHAR(10))</f>
        <v xml:space="preserve">standby_power: 1.54
unavailable_power: 0
fixed:
  power: 2.19
</v>
      </c>
      <c r="V315" s="41"/>
      <c r="W315" s="41"/>
      <c r="X315" s="41"/>
      <c r="Y315" s="41"/>
      <c r="Z315" s="41"/>
      <c r="AA315" s="41"/>
      <c r="AG315" s="41"/>
      <c r="AH315" s="41"/>
      <c r="AJ315" s="38" t="str">
        <f>IF(ISBLANK(AI315),  "", _xlfn.CONCAT("haas/entity/sensor/", LOWER(C315), "/", E315, "/config"))</f>
        <v/>
      </c>
      <c r="AK315" s="38" t="str">
        <f>IF(ISBLANK(AI315),  "", _xlfn.CONCAT(LOWER(C315), "/", E315))</f>
        <v/>
      </c>
      <c r="AT315" s="42"/>
      <c r="AU315" s="38" t="s">
        <v>1279</v>
      </c>
      <c r="AV315" s="64" t="s">
        <v>394</v>
      </c>
      <c r="AW315" s="38" t="s">
        <v>134</v>
      </c>
      <c r="AX315" s="38" t="s">
        <v>391</v>
      </c>
      <c r="AY315" s="38" t="s">
        <v>243</v>
      </c>
      <c r="BA315" s="38" t="s">
        <v>28</v>
      </c>
      <c r="BF3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6" spans="1:58" s="38" customFormat="1" ht="16" customHeight="1">
      <c r="A316" s="29">
        <v>2582</v>
      </c>
      <c r="B316" s="38" t="s">
        <v>26</v>
      </c>
      <c r="C316" s="38" t="s">
        <v>243</v>
      </c>
      <c r="D316" s="38" t="s">
        <v>134</v>
      </c>
      <c r="E316" s="38" t="s">
        <v>1274</v>
      </c>
      <c r="F316" s="40" t="str">
        <f>IF(ISBLANK(Table2[[#This Row],[unique_id]]), "", Table2[[#This Row],[unique_id]])</f>
        <v>old_rack_outlet_plug</v>
      </c>
      <c r="G316" s="38" t="s">
        <v>232</v>
      </c>
      <c r="H316" s="38" t="s">
        <v>694</v>
      </c>
      <c r="I316" s="38" t="s">
        <v>307</v>
      </c>
      <c r="O316" s="41" t="s">
        <v>1096</v>
      </c>
      <c r="T316" s="39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V316" s="41"/>
      <c r="W316" s="41"/>
      <c r="X316" s="41"/>
      <c r="Y316" s="41"/>
      <c r="Z316" s="41"/>
      <c r="AA316" s="41"/>
      <c r="AG316" s="41"/>
      <c r="AH316" s="41"/>
      <c r="AJ316" s="38" t="str">
        <f>IF(ISBLANK(AI316),  "", _xlfn.CONCAT("haas/entity/sensor/", LOWER(C316), "/", E316, "/config"))</f>
        <v/>
      </c>
      <c r="AK316" s="38" t="str">
        <f>IF(ISBLANK(AI316),  "", _xlfn.CONCAT(LOWER(C316), "/", E316))</f>
        <v/>
      </c>
      <c r="AT316" s="42"/>
      <c r="AU316" s="38" t="s">
        <v>1279</v>
      </c>
      <c r="AV316" s="64" t="s">
        <v>394</v>
      </c>
      <c r="AW316" s="38" t="s">
        <v>403</v>
      </c>
      <c r="AX316" s="38" t="s">
        <v>391</v>
      </c>
      <c r="AY316" s="38" t="s">
        <v>243</v>
      </c>
      <c r="AZ316" s="38" t="s">
        <v>1496</v>
      </c>
      <c r="BA316" s="38" t="s">
        <v>28</v>
      </c>
      <c r="BC316" s="38" t="s">
        <v>520</v>
      </c>
      <c r="BD316" s="38" t="s">
        <v>387</v>
      </c>
      <c r="BE316" s="38" t="s">
        <v>518</v>
      </c>
      <c r="BF3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"10.0.6.86"]]</v>
      </c>
    </row>
    <row r="317" spans="1:58" s="43" customFormat="1" ht="16" customHeight="1">
      <c r="A317" s="29">
        <v>2583</v>
      </c>
      <c r="B317" s="43" t="s">
        <v>26</v>
      </c>
      <c r="C317" s="43" t="s">
        <v>1122</v>
      </c>
      <c r="D317" s="43" t="s">
        <v>149</v>
      </c>
      <c r="E317" s="44" t="s">
        <v>1341</v>
      </c>
      <c r="F317" s="45" t="str">
        <f>IF(ISBLANK(Table2[[#This Row],[unique_id]]), "", Table2[[#This Row],[unique_id]])</f>
        <v>template_rack_outlet_plug_proxy</v>
      </c>
      <c r="G317" s="43" t="s">
        <v>232</v>
      </c>
      <c r="H317" s="43" t="s">
        <v>694</v>
      </c>
      <c r="I317" s="43" t="s">
        <v>307</v>
      </c>
      <c r="O317" s="46" t="s">
        <v>1096</v>
      </c>
      <c r="P317" s="43" t="s">
        <v>172</v>
      </c>
      <c r="Q317" s="43" t="s">
        <v>1054</v>
      </c>
      <c r="R317" s="43" t="s">
        <v>1056</v>
      </c>
      <c r="S317" s="43" t="s">
        <v>232</v>
      </c>
      <c r="T317" s="44" t="str">
        <f>_xlfn.CONCAT("standby_power: 1.5", CHAR(10), "unavailable_power: 0", CHAR(10), "fixed:", CHAR(10), "  power: 2", CHAR(10))</f>
        <v xml:space="preserve">standby_power: 1.5
unavailable_power: 0
fixed:
  power: 2
</v>
      </c>
      <c r="V317" s="46"/>
      <c r="W317" s="46"/>
      <c r="X317" s="46"/>
      <c r="Y317" s="46"/>
      <c r="Z317" s="46"/>
      <c r="AA317" s="46"/>
      <c r="AG317" s="46"/>
      <c r="AH317" s="46"/>
      <c r="AJ317" s="43" t="str">
        <f>IF(ISBLANK(AI317),  "", _xlfn.CONCAT("haas/entity/sensor/", LOWER(C317), "/", E317, "/config"))</f>
        <v/>
      </c>
      <c r="AK317" s="43" t="str">
        <f>IF(ISBLANK(AI317),  "", _xlfn.CONCAT(LOWER(C317), "/", E317))</f>
        <v/>
      </c>
      <c r="AT317" s="47"/>
      <c r="AU317" s="43" t="s">
        <v>1463</v>
      </c>
      <c r="AV317" s="65" t="s">
        <v>1234</v>
      </c>
      <c r="AW317" s="43" t="s">
        <v>403</v>
      </c>
      <c r="AX317" s="43" t="s">
        <v>1267</v>
      </c>
      <c r="AY317" s="43" t="s">
        <v>365</v>
      </c>
      <c r="BA317" s="43" t="s">
        <v>28</v>
      </c>
      <c r="BF3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8" spans="1:58" s="43" customFormat="1" ht="16" customHeight="1">
      <c r="A318" s="29">
        <v>2584</v>
      </c>
      <c r="B318" s="43" t="s">
        <v>26</v>
      </c>
      <c r="C318" s="43" t="s">
        <v>969</v>
      </c>
      <c r="D318" s="43" t="s">
        <v>134</v>
      </c>
      <c r="E318" s="43" t="s">
        <v>1175</v>
      </c>
      <c r="F318" s="45" t="str">
        <f>IF(ISBLANK(Table2[[#This Row],[unique_id]]), "", Table2[[#This Row],[unique_id]])</f>
        <v>rack_outlet_plug</v>
      </c>
      <c r="G318" s="43" t="s">
        <v>232</v>
      </c>
      <c r="H318" s="43" t="s">
        <v>694</v>
      </c>
      <c r="I318" s="43" t="s">
        <v>307</v>
      </c>
      <c r="M318" s="43" t="s">
        <v>268</v>
      </c>
      <c r="O318" s="46" t="s">
        <v>1096</v>
      </c>
      <c r="P318" s="43" t="s">
        <v>172</v>
      </c>
      <c r="Q318" s="43" t="s">
        <v>1054</v>
      </c>
      <c r="R318" s="43" t="s">
        <v>1056</v>
      </c>
      <c r="S318" s="43" t="s">
        <v>232</v>
      </c>
      <c r="T318" s="44" t="str">
        <f>_xlfn.CONCAT("power_sensor_id: sensor.", Table2[[#This Row],[unique_id]], "_energy_power", CHAR(10), "energy_sensor_id: sensor.", Table2[[#This Row],[unique_id]], "_energy_total", CHAR(10))</f>
        <v xml:space="preserve">power_sensor_id: sensor.rack_outlet_plug_energy_power
energy_sensor_id: sensor.rack_outlet_plug_energy_total
</v>
      </c>
      <c r="V318" s="46"/>
      <c r="W318" s="46"/>
      <c r="X318" s="46"/>
      <c r="Y318" s="46"/>
      <c r="Z318" s="46"/>
      <c r="AA318" s="66" t="s">
        <v>1497</v>
      </c>
      <c r="AE318" s="43" t="s">
        <v>263</v>
      </c>
      <c r="AG318" s="46" t="s">
        <v>34</v>
      </c>
      <c r="AH318" s="46" t="s">
        <v>1246</v>
      </c>
      <c r="AJ318" s="43" t="str">
        <f>_xlfn.CONCAT("haas/entity/", Table2[[#This Row],[entity_namespace]], "/tasmota/",Table2[[#This Row],[unique_id]], "/config")</f>
        <v>haas/entity/switch/tasmota/rack_outlet_plug/config</v>
      </c>
      <c r="AK318" s="43" t="str">
        <f>_xlfn.CONCAT("tasmota/device/",Table2[[#This Row],[unique_id]], "/stat/POWER")</f>
        <v>tasmota/device/rack_outlet_plug/stat/POWER</v>
      </c>
      <c r="AL318" s="43" t="str">
        <f>_xlfn.CONCAT("tasmota/device/",Table2[[#This Row],[unique_id]], "/cmnd/POWER")</f>
        <v>tasmota/device/rack_outlet_plug/cmnd/POWER</v>
      </c>
      <c r="AM318" s="43" t="str">
        <f>_xlfn.CONCAT("tasmota/device/",Table2[[#This Row],[unique_id]], "/tele/LWT")</f>
        <v>tasmota/device/rack_outlet_plug/tele/LWT</v>
      </c>
      <c r="AN318" s="43" t="s">
        <v>1268</v>
      </c>
      <c r="AO318" s="43" t="s">
        <v>1269</v>
      </c>
      <c r="AP318" s="43" t="s">
        <v>1257</v>
      </c>
      <c r="AQ318" s="43" t="s">
        <v>1258</v>
      </c>
      <c r="AR318" s="43" t="s">
        <v>1346</v>
      </c>
      <c r="AS318" s="43">
        <v>1</v>
      </c>
      <c r="AT318" s="48" t="str">
        <f>HYPERLINK(_xlfn.CONCAT("http://", Table2[[#This Row],[connection_ip]], "/?"))</f>
        <v>http://10.0.6.102/?</v>
      </c>
      <c r="AU318" s="43" t="s">
        <v>1463</v>
      </c>
      <c r="AV318" s="65" t="s">
        <v>1234</v>
      </c>
      <c r="AW318" s="43" t="s">
        <v>403</v>
      </c>
      <c r="AX318" s="43" t="s">
        <v>1267</v>
      </c>
      <c r="AY318" s="43" t="s">
        <v>365</v>
      </c>
      <c r="BA318" s="43" t="s">
        <v>28</v>
      </c>
      <c r="BC318" s="43" t="s">
        <v>520</v>
      </c>
      <c r="BD318" s="43" t="s">
        <v>1266</v>
      </c>
      <c r="BE318" s="43" t="s">
        <v>1265</v>
      </c>
      <c r="BF3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"10.0.6.102"]]</v>
      </c>
    </row>
    <row r="319" spans="1:58" s="43" customFormat="1" ht="16" customHeight="1">
      <c r="A319" s="29">
        <v>2585</v>
      </c>
      <c r="B319" s="43" t="s">
        <v>26</v>
      </c>
      <c r="C319" s="43" t="s">
        <v>969</v>
      </c>
      <c r="D319" s="43" t="s">
        <v>27</v>
      </c>
      <c r="E319" s="43" t="s">
        <v>1342</v>
      </c>
      <c r="F319" s="45" t="str">
        <f>IF(ISBLANK(Table2[[#This Row],[unique_id]]), "", Table2[[#This Row],[unique_id]])</f>
        <v>rack_outlet_plug_energy_power</v>
      </c>
      <c r="G319" s="43" t="s">
        <v>232</v>
      </c>
      <c r="H319" s="43" t="s">
        <v>694</v>
      </c>
      <c r="I319" s="43" t="s">
        <v>307</v>
      </c>
      <c r="O319" s="46"/>
      <c r="T319" s="44"/>
      <c r="V319" s="46"/>
      <c r="W319" s="46"/>
      <c r="X319" s="46"/>
      <c r="Y319" s="46"/>
      <c r="Z319" s="46"/>
      <c r="AA319" s="46"/>
      <c r="AB319" s="43" t="s">
        <v>31</v>
      </c>
      <c r="AC319" s="43" t="s">
        <v>358</v>
      </c>
      <c r="AD319" s="43" t="s">
        <v>1247</v>
      </c>
      <c r="AG319" s="46" t="s">
        <v>34</v>
      </c>
      <c r="AH319" s="46" t="s">
        <v>1246</v>
      </c>
      <c r="AJ319" s="43" t="str">
        <f>_xlfn.CONCAT("haas/entity/", Table2[[#This Row],[entity_namespace]], "/tasmota/",Table2[[#This Row],[unique_id]], "/config")</f>
        <v>haas/entity/sensor/tasmota/rack_outlet_plug_energy_power/config</v>
      </c>
      <c r="AK319" s="43" t="str">
        <f>_xlfn.CONCAT("tasmota/device/",E318, "/tele/SENSOR")</f>
        <v>tasmota/device/rack_outlet_plug/tele/SENSOR</v>
      </c>
      <c r="AR319" s="43" t="s">
        <v>1248</v>
      </c>
      <c r="AS319" s="43">
        <v>1</v>
      </c>
      <c r="AT319" s="48" t="str">
        <f>AT318</f>
        <v>http://10.0.6.102/?</v>
      </c>
      <c r="AU319" s="43" t="s">
        <v>1463</v>
      </c>
      <c r="AV319" s="65" t="s">
        <v>1234</v>
      </c>
      <c r="AW319" s="43" t="s">
        <v>403</v>
      </c>
      <c r="AX319" s="43" t="s">
        <v>1267</v>
      </c>
      <c r="AY319" s="43" t="s">
        <v>365</v>
      </c>
      <c r="BA319" s="43" t="s">
        <v>28</v>
      </c>
      <c r="BF3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0" spans="1:58" s="43" customFormat="1" ht="16" customHeight="1">
      <c r="A320" s="29">
        <v>2586</v>
      </c>
      <c r="B320" s="43" t="s">
        <v>26</v>
      </c>
      <c r="C320" s="43" t="s">
        <v>969</v>
      </c>
      <c r="D320" s="43" t="s">
        <v>27</v>
      </c>
      <c r="E320" s="43" t="s">
        <v>1343</v>
      </c>
      <c r="F320" s="45" t="str">
        <f>IF(ISBLANK(Table2[[#This Row],[unique_id]]), "", Table2[[#This Row],[unique_id]])</f>
        <v>rack_outlet_plug_energy_total</v>
      </c>
      <c r="G320" s="43" t="s">
        <v>232</v>
      </c>
      <c r="H320" s="43" t="s">
        <v>694</v>
      </c>
      <c r="I320" s="43" t="s">
        <v>307</v>
      </c>
      <c r="O320" s="46"/>
      <c r="T320" s="44"/>
      <c r="V320" s="46"/>
      <c r="W320" s="46"/>
      <c r="X320" s="46"/>
      <c r="Y320" s="46"/>
      <c r="Z320" s="46"/>
      <c r="AA320" s="46"/>
      <c r="AB320" s="43" t="s">
        <v>76</v>
      </c>
      <c r="AC320" s="43" t="s">
        <v>359</v>
      </c>
      <c r="AD320" s="43" t="s">
        <v>1249</v>
      </c>
      <c r="AG320" s="46" t="s">
        <v>34</v>
      </c>
      <c r="AH320" s="46" t="s">
        <v>1246</v>
      </c>
      <c r="AJ320" s="43" t="str">
        <f>_xlfn.CONCAT("haas/entity/", Table2[[#This Row],[entity_namespace]], "/tasmota/",Table2[[#This Row],[unique_id]], "/config")</f>
        <v>haas/entity/sensor/tasmota/rack_outlet_plug_energy_total/config</v>
      </c>
      <c r="AK320" s="43" t="str">
        <f>_xlfn.CONCAT("tasmota/device/",E318, "/tele/SENSOR")</f>
        <v>tasmota/device/rack_outlet_plug/tele/SENSOR</v>
      </c>
      <c r="AR320" s="43" t="s">
        <v>1250</v>
      </c>
      <c r="AS320" s="43">
        <v>1</v>
      </c>
      <c r="AT320" s="48" t="str">
        <f>AT318</f>
        <v>http://10.0.6.102/?</v>
      </c>
      <c r="AU320" s="43" t="s">
        <v>1463</v>
      </c>
      <c r="AV320" s="65" t="s">
        <v>1234</v>
      </c>
      <c r="AW320" s="43" t="s">
        <v>403</v>
      </c>
      <c r="AX320" s="43" t="s">
        <v>1267</v>
      </c>
      <c r="AY320" s="43" t="s">
        <v>365</v>
      </c>
      <c r="BA320" s="43" t="s">
        <v>28</v>
      </c>
      <c r="BF3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58" s="38" customFormat="1" ht="16" customHeight="1">
      <c r="A321" s="29">
        <v>2587</v>
      </c>
      <c r="B321" s="38" t="s">
        <v>26</v>
      </c>
      <c r="C321" s="38" t="s">
        <v>1122</v>
      </c>
      <c r="D321" s="38" t="s">
        <v>149</v>
      </c>
      <c r="E321" s="39" t="s">
        <v>1500</v>
      </c>
      <c r="F321" s="40" t="str">
        <f>IF(ISBLANK(Table2[[#This Row],[unique_id]]), "", Table2[[#This Row],[unique_id]])</f>
        <v>template_old_roof_network_switch_plug_proxy</v>
      </c>
      <c r="G321" s="38" t="s">
        <v>230</v>
      </c>
      <c r="H321" s="38" t="s">
        <v>694</v>
      </c>
      <c r="I321" s="38" t="s">
        <v>307</v>
      </c>
      <c r="O321" s="41" t="s">
        <v>1096</v>
      </c>
      <c r="T321" s="39" t="str">
        <f>_xlfn.CONCAT("standby_power: 1.54", CHAR(10), "unavailable_power: 0", CHAR(10), "fixed:", CHAR(10), "  power: 2.19", CHAR(10))</f>
        <v xml:space="preserve">standby_power: 1.54
unavailable_power: 0
fixed:
  power: 2.19
</v>
      </c>
      <c r="V321" s="41"/>
      <c r="W321" s="41"/>
      <c r="X321" s="41"/>
      <c r="Y321" s="41"/>
      <c r="Z321" s="41"/>
      <c r="AA321" s="41"/>
      <c r="AG321" s="41"/>
      <c r="AH321" s="41"/>
      <c r="AJ321" s="38" t="str">
        <f>IF(ISBLANK(AI321),  "", _xlfn.CONCAT("haas/entity/sensor/", LOWER(C321), "/", E321, "/config"))</f>
        <v/>
      </c>
      <c r="AK321" s="38" t="str">
        <f>IF(ISBLANK(AI321),  "", _xlfn.CONCAT(LOWER(C321), "/", E321))</f>
        <v/>
      </c>
      <c r="AT321" s="42"/>
      <c r="AU321" s="38" t="s">
        <v>1464</v>
      </c>
      <c r="AV321" s="64" t="s">
        <v>394</v>
      </c>
      <c r="AW321" s="38" t="s">
        <v>134</v>
      </c>
      <c r="AX321" s="38" t="s">
        <v>391</v>
      </c>
      <c r="AY321" s="38" t="s">
        <v>243</v>
      </c>
      <c r="BA321" s="38" t="s">
        <v>38</v>
      </c>
      <c r="BF3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2" spans="1:58" s="38" customFormat="1" ht="16" customHeight="1">
      <c r="A322" s="29">
        <v>2588</v>
      </c>
      <c r="B322" s="38" t="s">
        <v>26</v>
      </c>
      <c r="C322" s="38" t="s">
        <v>243</v>
      </c>
      <c r="D322" s="38" t="s">
        <v>134</v>
      </c>
      <c r="E322" s="38" t="s">
        <v>1501</v>
      </c>
      <c r="F322" s="40" t="str">
        <f>IF(ISBLANK(Table2[[#This Row],[unique_id]]), "", Table2[[#This Row],[unique_id]])</f>
        <v>old_roof_network_switch_plug</v>
      </c>
      <c r="G322" s="38" t="s">
        <v>230</v>
      </c>
      <c r="H322" s="38" t="s">
        <v>694</v>
      </c>
      <c r="I322" s="38" t="s">
        <v>307</v>
      </c>
      <c r="O322" s="41" t="s">
        <v>1096</v>
      </c>
      <c r="T322" s="39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V322" s="41"/>
      <c r="W322" s="41"/>
      <c r="X322" s="41"/>
      <c r="Y322" s="41"/>
      <c r="Z322" s="41"/>
      <c r="AA322" s="41"/>
      <c r="AE322" s="38" t="s">
        <v>264</v>
      </c>
      <c r="AG322" s="41"/>
      <c r="AH322" s="41"/>
      <c r="AJ322" s="38" t="str">
        <f>IF(ISBLANK(AI322),  "", _xlfn.CONCAT("haas/entity/sensor/", LOWER(C322), "/", E322, "/config"))</f>
        <v/>
      </c>
      <c r="AK322" s="38" t="str">
        <f>IF(ISBLANK(AI322),  "", _xlfn.CONCAT(LOWER(C322), "/", E322))</f>
        <v/>
      </c>
      <c r="AT322" s="42"/>
      <c r="AU322" s="38" t="s">
        <v>1464</v>
      </c>
      <c r="AV322" s="64" t="s">
        <v>394</v>
      </c>
      <c r="AW322" s="38" t="s">
        <v>529</v>
      </c>
      <c r="AX322" s="38" t="s">
        <v>391</v>
      </c>
      <c r="AY322" s="38" t="s">
        <v>243</v>
      </c>
      <c r="AZ322" s="38" t="s">
        <v>1495</v>
      </c>
      <c r="BA322" s="38" t="s">
        <v>38</v>
      </c>
      <c r="BC322" s="38" t="s">
        <v>520</v>
      </c>
      <c r="BD322" s="38" t="s">
        <v>385</v>
      </c>
      <c r="BE322" s="38" t="s">
        <v>516</v>
      </c>
      <c r="BF3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"10.0.6.84"]]</v>
      </c>
    </row>
    <row r="323" spans="1:58" s="43" customFormat="1" ht="16" customHeight="1">
      <c r="A323" s="29">
        <v>2589</v>
      </c>
      <c r="B323" s="43" t="s">
        <v>26</v>
      </c>
      <c r="C323" s="43" t="s">
        <v>1122</v>
      </c>
      <c r="D323" s="43" t="s">
        <v>149</v>
      </c>
      <c r="E323" s="44" t="s">
        <v>1344</v>
      </c>
      <c r="F323" s="45" t="str">
        <f>IF(ISBLANK(Table2[[#This Row],[unique_id]]), "", Table2[[#This Row],[unique_id]])</f>
        <v>template_roof_network_switch_plug_proxy</v>
      </c>
      <c r="G323" s="43" t="s">
        <v>230</v>
      </c>
      <c r="H323" s="43" t="s">
        <v>694</v>
      </c>
      <c r="I323" s="43" t="s">
        <v>307</v>
      </c>
      <c r="O323" s="46" t="s">
        <v>1096</v>
      </c>
      <c r="P323" s="43" t="s">
        <v>172</v>
      </c>
      <c r="Q323" s="43" t="s">
        <v>1054</v>
      </c>
      <c r="R323" s="43" t="s">
        <v>1056</v>
      </c>
      <c r="S323" s="43" t="s">
        <v>230</v>
      </c>
      <c r="T323" s="44" t="str">
        <f>_xlfn.CONCAT("standby_power: 1.5", CHAR(10), "unavailable_power: 0", CHAR(10), "fixed:", CHAR(10), "  power: 2", CHAR(10))</f>
        <v xml:space="preserve">standby_power: 1.5
unavailable_power: 0
fixed:
  power: 2
</v>
      </c>
      <c r="V323" s="46"/>
      <c r="W323" s="46"/>
      <c r="X323" s="46"/>
      <c r="Y323" s="46"/>
      <c r="Z323" s="46"/>
      <c r="AA323" s="46"/>
      <c r="AG323" s="46"/>
      <c r="AH323" s="46"/>
      <c r="AJ323" s="43" t="str">
        <f>IF(ISBLANK(AI323),  "", _xlfn.CONCAT("haas/entity/sensor/", LOWER(C323), "/", E323, "/config"))</f>
        <v/>
      </c>
      <c r="AK323" s="43" t="str">
        <f>IF(ISBLANK(AI323),  "", _xlfn.CONCAT(LOWER(C323), "/", E323))</f>
        <v/>
      </c>
      <c r="AT323" s="47"/>
      <c r="AU323" s="43" t="s">
        <v>1504</v>
      </c>
      <c r="AV323" s="65" t="s">
        <v>1234</v>
      </c>
      <c r="AW323" s="43" t="s">
        <v>529</v>
      </c>
      <c r="AX323" s="43" t="s">
        <v>1267</v>
      </c>
      <c r="AY323" s="43" t="s">
        <v>365</v>
      </c>
      <c r="BA323" s="43" t="s">
        <v>38</v>
      </c>
      <c r="BF3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4" spans="1:58" s="43" customFormat="1" ht="16" customHeight="1">
      <c r="A324" s="29">
        <v>2590</v>
      </c>
      <c r="B324" s="43" t="s">
        <v>26</v>
      </c>
      <c r="C324" s="43" t="s">
        <v>969</v>
      </c>
      <c r="D324" s="43" t="s">
        <v>134</v>
      </c>
      <c r="E324" s="43" t="s">
        <v>1176</v>
      </c>
      <c r="F324" s="45" t="str">
        <f>IF(ISBLANK(Table2[[#This Row],[unique_id]]), "", Table2[[#This Row],[unique_id]])</f>
        <v>roof_network_switch_plug</v>
      </c>
      <c r="G324" s="43" t="s">
        <v>230</v>
      </c>
      <c r="H324" s="43" t="s">
        <v>694</v>
      </c>
      <c r="I324" s="43" t="s">
        <v>307</v>
      </c>
      <c r="M324" s="43" t="s">
        <v>268</v>
      </c>
      <c r="O324" s="46" t="s">
        <v>1096</v>
      </c>
      <c r="P324" s="43" t="s">
        <v>172</v>
      </c>
      <c r="Q324" s="43" t="s">
        <v>1054</v>
      </c>
      <c r="R324" s="43" t="s">
        <v>1056</v>
      </c>
      <c r="S324" s="43" t="s">
        <v>230</v>
      </c>
      <c r="T324" s="44" t="str">
        <f>_xlfn.CONCAT("power_sensor_id: sensor.", Table2[[#This Row],[unique_id]], "_energy_power", CHAR(10), "energy_sensor_id: sensor.", Table2[[#This Row],[unique_id]], "_energy_total", CHAR(10))</f>
        <v xml:space="preserve">power_sensor_id: sensor.roof_network_switch_plug_energy_power
energy_sensor_id: sensor.roof_network_switch_plug_energy_total
</v>
      </c>
      <c r="V324" s="46"/>
      <c r="W324" s="46"/>
      <c r="X324" s="46"/>
      <c r="Y324" s="46"/>
      <c r="Z324" s="46"/>
      <c r="AA324" s="66" t="s">
        <v>1497</v>
      </c>
      <c r="AE324" s="43" t="s">
        <v>264</v>
      </c>
      <c r="AG324" s="46" t="s">
        <v>34</v>
      </c>
      <c r="AH324" s="46" t="s">
        <v>1246</v>
      </c>
      <c r="AJ324" s="43" t="str">
        <f>_xlfn.CONCAT("haas/entity/", Table2[[#This Row],[entity_namespace]], "/tasmota/",Table2[[#This Row],[unique_id]], "/config")</f>
        <v>haas/entity/switch/tasmota/roof_network_switch_plug/config</v>
      </c>
      <c r="AK324" s="43" t="str">
        <f>_xlfn.CONCAT("tasmota/device/",Table2[[#This Row],[unique_id]], "/stat/POWER")</f>
        <v>tasmota/device/roof_network_switch_plug/stat/POWER</v>
      </c>
      <c r="AL324" s="43" t="str">
        <f>_xlfn.CONCAT("tasmota/device/",Table2[[#This Row],[unique_id]], "/cmnd/POWER")</f>
        <v>tasmota/device/roof_network_switch_plug/cmnd/POWER</v>
      </c>
      <c r="AM324" s="43" t="str">
        <f>_xlfn.CONCAT("tasmota/device/",Table2[[#This Row],[unique_id]], "/tele/LWT")</f>
        <v>tasmota/device/roof_network_switch_plug/tele/LWT</v>
      </c>
      <c r="AN324" s="43" t="s">
        <v>1268</v>
      </c>
      <c r="AO324" s="43" t="s">
        <v>1269</v>
      </c>
      <c r="AP324" s="43" t="s">
        <v>1257</v>
      </c>
      <c r="AQ324" s="43" t="s">
        <v>1258</v>
      </c>
      <c r="AR324" s="43" t="s">
        <v>1346</v>
      </c>
      <c r="AS324" s="43">
        <v>1</v>
      </c>
      <c r="AT324" s="48" t="str">
        <f>HYPERLINK(_xlfn.CONCAT("http://", Table2[[#This Row],[connection_ip]], "/?"))</f>
        <v>http://10.0.6.105/?</v>
      </c>
      <c r="AU324" s="43" t="s">
        <v>1504</v>
      </c>
      <c r="AV324" s="65" t="s">
        <v>1234</v>
      </c>
      <c r="AW324" s="43" t="s">
        <v>529</v>
      </c>
      <c r="AX324" s="43" t="s">
        <v>1267</v>
      </c>
      <c r="AY324" s="43" t="s">
        <v>365</v>
      </c>
      <c r="BA324" s="43" t="s">
        <v>38</v>
      </c>
      <c r="BC324" s="43" t="s">
        <v>520</v>
      </c>
      <c r="BD324" s="72" t="s">
        <v>1506</v>
      </c>
      <c r="BE324" s="43" t="s">
        <v>1505</v>
      </c>
      <c r="BF3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"10.0.6.105"]]</v>
      </c>
    </row>
    <row r="325" spans="1:58" s="43" customFormat="1" ht="16" customHeight="1">
      <c r="A325" s="29">
        <v>2591</v>
      </c>
      <c r="B325" s="43" t="s">
        <v>26</v>
      </c>
      <c r="C325" s="43" t="s">
        <v>969</v>
      </c>
      <c r="D325" s="43" t="s">
        <v>27</v>
      </c>
      <c r="E325" s="43" t="s">
        <v>1502</v>
      </c>
      <c r="F325" s="45" t="str">
        <f>IF(ISBLANK(Table2[[#This Row],[unique_id]]), "", Table2[[#This Row],[unique_id]])</f>
        <v>roof_network_switch_plug_energy_power</v>
      </c>
      <c r="G325" s="43" t="s">
        <v>230</v>
      </c>
      <c r="H325" s="43" t="s">
        <v>694</v>
      </c>
      <c r="I325" s="43" t="s">
        <v>307</v>
      </c>
      <c r="O325" s="46"/>
      <c r="T325" s="44"/>
      <c r="V325" s="46"/>
      <c r="W325" s="46"/>
      <c r="X325" s="46"/>
      <c r="Y325" s="46"/>
      <c r="Z325" s="46"/>
      <c r="AA325" s="46"/>
      <c r="AB325" s="43" t="s">
        <v>31</v>
      </c>
      <c r="AC325" s="43" t="s">
        <v>358</v>
      </c>
      <c r="AD325" s="43" t="s">
        <v>1247</v>
      </c>
      <c r="AG325" s="46" t="s">
        <v>34</v>
      </c>
      <c r="AH325" s="46" t="s">
        <v>1246</v>
      </c>
      <c r="AJ325" s="43" t="str">
        <f>_xlfn.CONCAT("haas/entity/", Table2[[#This Row],[entity_namespace]], "/tasmota/",Table2[[#This Row],[unique_id]], "/config")</f>
        <v>haas/entity/sensor/tasmota/roof_network_switch_plug_energy_power/config</v>
      </c>
      <c r="AK325" s="43" t="str">
        <f>_xlfn.CONCAT("tasmota/device/",E324, "/tele/SENSOR")</f>
        <v>tasmota/device/roof_network_switch_plug/tele/SENSOR</v>
      </c>
      <c r="AR325" s="43" t="s">
        <v>1248</v>
      </c>
      <c r="AS325" s="43">
        <v>1</v>
      </c>
      <c r="AT325" s="48" t="str">
        <f>AT324</f>
        <v>http://10.0.6.105/?</v>
      </c>
      <c r="AU325" s="43" t="s">
        <v>1504</v>
      </c>
      <c r="AV325" s="65" t="s">
        <v>1234</v>
      </c>
      <c r="AW325" s="43" t="s">
        <v>529</v>
      </c>
      <c r="AX325" s="43" t="s">
        <v>1267</v>
      </c>
      <c r="AY325" s="43" t="s">
        <v>365</v>
      </c>
      <c r="BA325" s="43" t="s">
        <v>38</v>
      </c>
      <c r="BF3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6" spans="1:58" s="43" customFormat="1" ht="16" customHeight="1">
      <c r="A326" s="29">
        <v>2592</v>
      </c>
      <c r="B326" s="43" t="s">
        <v>26</v>
      </c>
      <c r="C326" s="43" t="s">
        <v>969</v>
      </c>
      <c r="D326" s="43" t="s">
        <v>27</v>
      </c>
      <c r="E326" s="43" t="s">
        <v>1503</v>
      </c>
      <c r="F326" s="45" t="str">
        <f>IF(ISBLANK(Table2[[#This Row],[unique_id]]), "", Table2[[#This Row],[unique_id]])</f>
        <v>roof_network_switch_plug_energy_total</v>
      </c>
      <c r="G326" s="43" t="s">
        <v>230</v>
      </c>
      <c r="H326" s="43" t="s">
        <v>694</v>
      </c>
      <c r="I326" s="43" t="s">
        <v>307</v>
      </c>
      <c r="O326" s="46"/>
      <c r="T326" s="44"/>
      <c r="V326" s="46"/>
      <c r="W326" s="46"/>
      <c r="X326" s="46"/>
      <c r="Y326" s="46"/>
      <c r="Z326" s="46"/>
      <c r="AA326" s="46"/>
      <c r="AB326" s="43" t="s">
        <v>76</v>
      </c>
      <c r="AC326" s="43" t="s">
        <v>359</v>
      </c>
      <c r="AD326" s="43" t="s">
        <v>1249</v>
      </c>
      <c r="AG326" s="46" t="s">
        <v>34</v>
      </c>
      <c r="AH326" s="46" t="s">
        <v>1246</v>
      </c>
      <c r="AJ326" s="43" t="str">
        <f>_xlfn.CONCAT("haas/entity/", Table2[[#This Row],[entity_namespace]], "/tasmota/",Table2[[#This Row],[unique_id]], "/config")</f>
        <v>haas/entity/sensor/tasmota/roof_network_switch_plug_energy_total/config</v>
      </c>
      <c r="AK326" s="43" t="str">
        <f>_xlfn.CONCAT("tasmota/device/",E324, "/tele/SENSOR")</f>
        <v>tasmota/device/roof_network_switch_plug/tele/SENSOR</v>
      </c>
      <c r="AR326" s="43" t="s">
        <v>1250</v>
      </c>
      <c r="AS326" s="43">
        <v>1</v>
      </c>
      <c r="AT326" s="48" t="str">
        <f>AT324</f>
        <v>http://10.0.6.105/?</v>
      </c>
      <c r="AU326" s="43" t="s">
        <v>1504</v>
      </c>
      <c r="AV326" s="65" t="s">
        <v>1234</v>
      </c>
      <c r="AW326" s="43" t="s">
        <v>529</v>
      </c>
      <c r="AX326" s="43" t="s">
        <v>1267</v>
      </c>
      <c r="AY326" s="43" t="s">
        <v>365</v>
      </c>
      <c r="BA326" s="43" t="s">
        <v>38</v>
      </c>
      <c r="BF3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58" s="29" customFormat="1" ht="16" customHeight="1">
      <c r="A327" s="29">
        <v>2593</v>
      </c>
      <c r="B327" s="29" t="s">
        <v>26</v>
      </c>
      <c r="C327" s="29" t="s">
        <v>1122</v>
      </c>
      <c r="D327" s="29" t="s">
        <v>149</v>
      </c>
      <c r="E327" s="32" t="s">
        <v>1345</v>
      </c>
      <c r="F327" s="30" t="str">
        <f>IF(ISBLANK(Table2[[#This Row],[unique_id]]), "", Table2[[#This Row],[unique_id]])</f>
        <v>template_rack_internet_modem_plug_proxy</v>
      </c>
      <c r="G327" s="29" t="s">
        <v>231</v>
      </c>
      <c r="H327" s="29" t="s">
        <v>694</v>
      </c>
      <c r="I327" s="29" t="s">
        <v>307</v>
      </c>
      <c r="O327" s="31" t="s">
        <v>1096</v>
      </c>
      <c r="R327" s="29" t="s">
        <v>1115</v>
      </c>
      <c r="S327" s="29" t="str">
        <f>_xlfn.CONCAT( "", "",Table2[[#This Row],[friendly_name]])</f>
        <v>Internet Modem</v>
      </c>
      <c r="T327" s="32" t="str">
        <f>_xlfn.CONCAT("standby_power: 0.5", CHAR(10), "unavailable_power: 0", CHAR(10), "fixed:", CHAR(10), "  power: 0.9", CHAR(10))</f>
        <v xml:space="preserve">standby_power: 0.5
unavailable_power: 0
fixed:
  power: 0.9
</v>
      </c>
      <c r="V327" s="31"/>
      <c r="W327" s="31"/>
      <c r="X327" s="31"/>
      <c r="Y327" s="31"/>
      <c r="Z327" s="31"/>
      <c r="AA327" s="31"/>
      <c r="AG327" s="31"/>
      <c r="AH327" s="31"/>
      <c r="AJ327" s="29" t="str">
        <f>IF(ISBLANK(AI327),  "", _xlfn.CONCAT("haas/entity/sensor/", LOWER(C327), "/", E327, "/config"))</f>
        <v/>
      </c>
      <c r="AK327" s="29" t="str">
        <f>IF(ISBLANK(AI327),  "", _xlfn.CONCAT(LOWER(C327), "/", E327))</f>
        <v/>
      </c>
      <c r="AT327" s="33"/>
      <c r="AU327" s="29" t="s">
        <v>1465</v>
      </c>
      <c r="AV327" s="63" t="s">
        <v>393</v>
      </c>
      <c r="AW327" s="29" t="s">
        <v>134</v>
      </c>
      <c r="AX327" s="27" t="s">
        <v>392</v>
      </c>
      <c r="AY327" s="29" t="s">
        <v>243</v>
      </c>
      <c r="BA327" s="29" t="s">
        <v>28</v>
      </c>
      <c r="BF3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8" spans="1:58" s="43" customFormat="1" ht="16" customHeight="1">
      <c r="A328" s="29">
        <v>2594</v>
      </c>
      <c r="B328" s="29" t="s">
        <v>26</v>
      </c>
      <c r="C328" s="29" t="s">
        <v>243</v>
      </c>
      <c r="D328" s="29" t="s">
        <v>134</v>
      </c>
      <c r="E328" s="29" t="s">
        <v>1177</v>
      </c>
      <c r="F328" s="30" t="str">
        <f>IF(ISBLANK(Table2[[#This Row],[unique_id]]), "", Table2[[#This Row],[unique_id]])</f>
        <v>rack_internet_modem_plug</v>
      </c>
      <c r="G328" s="29" t="s">
        <v>231</v>
      </c>
      <c r="H328" s="29" t="s">
        <v>694</v>
      </c>
      <c r="I328" s="29" t="s">
        <v>307</v>
      </c>
      <c r="J328" s="29"/>
      <c r="K328" s="29"/>
      <c r="L328" s="29"/>
      <c r="M328" s="29" t="s">
        <v>268</v>
      </c>
      <c r="N328" s="29"/>
      <c r="O328" s="31" t="s">
        <v>1096</v>
      </c>
      <c r="P328" s="29"/>
      <c r="Q328" s="29"/>
      <c r="R328" s="29" t="s">
        <v>1115</v>
      </c>
      <c r="S328" s="29" t="str">
        <f>_xlfn.CONCAT( "", "",Table2[[#This Row],[friendly_name]])</f>
        <v>Internet Modem</v>
      </c>
      <c r="T328" s="32" t="str">
        <f>_xlfn.CONCAT("power_sensor_id: sensor.", Table2[[#This Row],[unique_id]], "_current_consumption", CHAR(10), "force_energy_sensor_creation: true", CHAR(10))</f>
        <v xml:space="preserve">power_sensor_id: sensor.rack_internet_modem_plug_current_consumption
force_energy_sensor_creation: true
</v>
      </c>
      <c r="U328" s="29"/>
      <c r="V328" s="31"/>
      <c r="W328" s="31"/>
      <c r="X328" s="31"/>
      <c r="Y328" s="31"/>
      <c r="Z328" s="31"/>
      <c r="AA328" s="31"/>
      <c r="AB328" s="29"/>
      <c r="AC328" s="29"/>
      <c r="AD328" s="29"/>
      <c r="AE328" s="29" t="s">
        <v>265</v>
      </c>
      <c r="AF328" s="29"/>
      <c r="AG328" s="31"/>
      <c r="AH328" s="31"/>
      <c r="AI328" s="29"/>
      <c r="AJ328" s="29" t="str">
        <f>IF(ISBLANK(AI328),  "", _xlfn.CONCAT("haas/entity/sensor/", LOWER(C328), "/", E328, "/config"))</f>
        <v/>
      </c>
      <c r="AK328" s="29" t="str">
        <f>IF(ISBLANK(AI328),  "", _xlfn.CONCAT(LOWER(C328), "/", E328))</f>
        <v/>
      </c>
      <c r="AL328" s="29"/>
      <c r="AM328" s="29"/>
      <c r="AN328" s="29"/>
      <c r="AO328" s="29"/>
      <c r="AP328" s="29"/>
      <c r="AQ328" s="29"/>
      <c r="AR328" s="29"/>
      <c r="AS328" s="29"/>
      <c r="AT328" s="33"/>
      <c r="AU328" s="29" t="s">
        <v>1465</v>
      </c>
      <c r="AV328" s="63" t="s">
        <v>393</v>
      </c>
      <c r="AW328" s="29" t="s">
        <v>404</v>
      </c>
      <c r="AX328" s="27" t="s">
        <v>392</v>
      </c>
      <c r="AY328" s="29" t="s">
        <v>243</v>
      </c>
      <c r="AZ328" s="29" t="s">
        <v>1495</v>
      </c>
      <c r="BA328" s="29" t="s">
        <v>28</v>
      </c>
      <c r="BB328" s="29"/>
      <c r="BC328" s="29" t="s">
        <v>520</v>
      </c>
      <c r="BD328" s="29" t="s">
        <v>386</v>
      </c>
      <c r="BE328" s="29" t="s">
        <v>517</v>
      </c>
      <c r="BF3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"10.0.6.85"]]</v>
      </c>
    </row>
    <row r="329" spans="1:58" s="29" customFormat="1" ht="16" customHeight="1">
      <c r="A329" s="29">
        <v>2595</v>
      </c>
      <c r="B329" s="43" t="s">
        <v>26</v>
      </c>
      <c r="C329" s="43" t="s">
        <v>969</v>
      </c>
      <c r="D329" s="43" t="s">
        <v>129</v>
      </c>
      <c r="E329" s="43" t="s">
        <v>1236</v>
      </c>
      <c r="F329" s="45" t="str">
        <f>IF(ISBLANK(Table2[[#This Row],[unique_id]]), "", Table2[[#This Row],[unique_id]])</f>
        <v>rack_fans_plug</v>
      </c>
      <c r="G329" s="43" t="s">
        <v>782</v>
      </c>
      <c r="H329" s="43" t="s">
        <v>694</v>
      </c>
      <c r="I329" s="43" t="s">
        <v>307</v>
      </c>
      <c r="J329" s="43"/>
      <c r="K329" s="43"/>
      <c r="L329" s="43"/>
      <c r="M329" s="43" t="s">
        <v>268</v>
      </c>
      <c r="N329" s="43"/>
      <c r="O329" s="46" t="s">
        <v>1096</v>
      </c>
      <c r="P329" s="43"/>
      <c r="Q329" s="43"/>
      <c r="R329" s="43"/>
      <c r="S329" s="43"/>
      <c r="T329" s="44" t="s">
        <v>1354</v>
      </c>
      <c r="U329" s="43"/>
      <c r="V329" s="46"/>
      <c r="W329" s="46"/>
      <c r="X329" s="46"/>
      <c r="Y329" s="46"/>
      <c r="Z329" s="46"/>
      <c r="AA329" s="46" t="s">
        <v>1498</v>
      </c>
      <c r="AB329" s="43"/>
      <c r="AC329" s="43"/>
      <c r="AD329" s="43"/>
      <c r="AE329" s="43" t="s">
        <v>785</v>
      </c>
      <c r="AF329" s="43">
        <v>0</v>
      </c>
      <c r="AG329" s="46" t="s">
        <v>34</v>
      </c>
      <c r="AH329" s="46" t="s">
        <v>1246</v>
      </c>
      <c r="AI329" s="43"/>
      <c r="AJ329" s="43" t="str">
        <f>_xlfn.CONCAT("haas/entity/", Table2[[#This Row],[entity_namespace]], "/tasmota/",Table2[[#This Row],[unique_id]], "/config")</f>
        <v>haas/entity/fan/tasmota/rack_fans_plug/config</v>
      </c>
      <c r="AK329" s="43" t="str">
        <f>_xlfn.CONCAT("tasmota/device/",Table2[[#This Row],[unique_id]], "/stat/POWER")</f>
        <v>tasmota/device/rack_fans_plug/stat/POWER</v>
      </c>
      <c r="AL329" s="43" t="str">
        <f>_xlfn.CONCAT("tasmota/device/",Table2[[#This Row],[unique_id]], "/cmnd/POWER")</f>
        <v>tasmota/device/rack_fans_plug/cmnd/POWER</v>
      </c>
      <c r="AM329" s="43" t="str">
        <f>_xlfn.CONCAT("tasmota/device/",Table2[[#This Row],[unique_id]], "/tele/LWT")</f>
        <v>tasmota/device/rack_fans_plug/tele/LWT</v>
      </c>
      <c r="AN329" s="43" t="s">
        <v>1268</v>
      </c>
      <c r="AO329" s="43" t="s">
        <v>1269</v>
      </c>
      <c r="AP329" s="43" t="s">
        <v>1257</v>
      </c>
      <c r="AQ329" s="43" t="s">
        <v>1258</v>
      </c>
      <c r="AR329" s="43" t="s">
        <v>1346</v>
      </c>
      <c r="AS329" s="43">
        <v>1</v>
      </c>
      <c r="AT329" s="48" t="str">
        <f>HYPERLINK(_xlfn.CONCAT("http://", Table2[[#This Row],[connection_ip]], "/?"))</f>
        <v>http://10.0.6.101/?</v>
      </c>
      <c r="AU329" s="43" t="s">
        <v>1466</v>
      </c>
      <c r="AV329" s="65" t="s">
        <v>1234</v>
      </c>
      <c r="AW329" s="43" t="s">
        <v>784</v>
      </c>
      <c r="AX329" s="49" t="s">
        <v>1061</v>
      </c>
      <c r="AY329" s="43" t="s">
        <v>365</v>
      </c>
      <c r="AZ329" s="43"/>
      <c r="BA329" s="43" t="s">
        <v>28</v>
      </c>
      <c r="BB329" s="43"/>
      <c r="BC329" s="43" t="s">
        <v>520</v>
      </c>
      <c r="BD329" s="43" t="s">
        <v>783</v>
      </c>
      <c r="BE329" s="43" t="s">
        <v>1237</v>
      </c>
      <c r="BF3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"10.0.6.101"]]</v>
      </c>
    </row>
    <row r="330" spans="1:58" s="29" customFormat="1" ht="16" customHeight="1">
      <c r="A330" s="29">
        <v>2596</v>
      </c>
      <c r="B330" s="29" t="s">
        <v>26</v>
      </c>
      <c r="C330" s="29" t="s">
        <v>429</v>
      </c>
      <c r="D330" s="29" t="s">
        <v>134</v>
      </c>
      <c r="E330" s="27" t="s">
        <v>857</v>
      </c>
      <c r="F330" s="30" t="str">
        <f>IF(ISBLANK(Table2[[#This Row],[unique_id]]), "", Table2[[#This Row],[unique_id]])</f>
        <v>deck_fans_outlet</v>
      </c>
      <c r="G330" s="29" t="s">
        <v>860</v>
      </c>
      <c r="H330" s="29" t="s">
        <v>694</v>
      </c>
      <c r="I330" s="29" t="s">
        <v>307</v>
      </c>
      <c r="M330" s="29" t="s">
        <v>268</v>
      </c>
      <c r="O330" s="31" t="s">
        <v>1096</v>
      </c>
      <c r="P330" s="29" t="s">
        <v>172</v>
      </c>
      <c r="Q330" s="29" t="s">
        <v>1054</v>
      </c>
      <c r="R330" s="29" t="s">
        <v>1056</v>
      </c>
      <c r="S330" s="29" t="s">
        <v>1136</v>
      </c>
      <c r="T330" s="32" t="s">
        <v>1135</v>
      </c>
      <c r="V330" s="31"/>
      <c r="W330" s="31" t="s">
        <v>647</v>
      </c>
      <c r="X330" s="31"/>
      <c r="Y330" s="36" t="s">
        <v>1051</v>
      </c>
      <c r="Z330" s="31"/>
      <c r="AA330" s="31"/>
      <c r="AE330" s="29" t="s">
        <v>262</v>
      </c>
      <c r="AG330" s="31"/>
      <c r="AH330" s="31"/>
      <c r="AJ330" s="29" t="str">
        <f>IF(ISBLANK(AI330),  "", _xlfn.CONCAT("haas/entity/sensor/", LOWER(C330), "/", E330, "/config"))</f>
        <v/>
      </c>
      <c r="AK330" s="29" t="str">
        <f>IF(ISBLANK(AI330),  "", _xlfn.CONCAT(LOWER(C330), "/", E330))</f>
        <v/>
      </c>
      <c r="AT330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30" s="29" t="s">
        <v>1467</v>
      </c>
      <c r="AV330" s="71" t="s">
        <v>864</v>
      </c>
      <c r="AW330" s="32" t="s">
        <v>866</v>
      </c>
      <c r="AX330" s="32" t="s">
        <v>862</v>
      </c>
      <c r="AY330" s="29" t="s">
        <v>429</v>
      </c>
      <c r="BA330" s="29" t="s">
        <v>389</v>
      </c>
      <c r="BD330" s="29" t="s">
        <v>867</v>
      </c>
      <c r="BF3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31" spans="1:58" s="29" customFormat="1" ht="16" customHeight="1">
      <c r="A331" s="29">
        <v>2597</v>
      </c>
      <c r="B331" s="29" t="s">
        <v>26</v>
      </c>
      <c r="C331" s="29" t="s">
        <v>429</v>
      </c>
      <c r="D331" s="29" t="s">
        <v>134</v>
      </c>
      <c r="E331" s="27" t="s">
        <v>858</v>
      </c>
      <c r="F331" s="30" t="str">
        <f>IF(ISBLANK(Table2[[#This Row],[unique_id]]), "", Table2[[#This Row],[unique_id]])</f>
        <v>kitchen_fan_outlet</v>
      </c>
      <c r="G331" s="29" t="s">
        <v>859</v>
      </c>
      <c r="H331" s="29" t="s">
        <v>694</v>
      </c>
      <c r="I331" s="29" t="s">
        <v>307</v>
      </c>
      <c r="M331" s="29" t="s">
        <v>268</v>
      </c>
      <c r="O331" s="31" t="s">
        <v>1096</v>
      </c>
      <c r="P331" s="29" t="s">
        <v>172</v>
      </c>
      <c r="Q331" s="29" t="s">
        <v>1054</v>
      </c>
      <c r="R331" s="29" t="s">
        <v>1056</v>
      </c>
      <c r="S331" s="29" t="s">
        <v>1136</v>
      </c>
      <c r="T331" s="32" t="s">
        <v>1135</v>
      </c>
      <c r="V331" s="31"/>
      <c r="W331" s="31" t="s">
        <v>647</v>
      </c>
      <c r="X331" s="31"/>
      <c r="Y331" s="36" t="s">
        <v>1051</v>
      </c>
      <c r="Z331" s="31"/>
      <c r="AA331" s="31"/>
      <c r="AE331" s="29" t="s">
        <v>262</v>
      </c>
      <c r="AG331" s="31"/>
      <c r="AH331" s="31"/>
      <c r="AJ331" s="29" t="str">
        <f>IF(ISBLANK(AI331),  "", _xlfn.CONCAT("haas/entity/sensor/", LOWER(C331), "/", E331, "/config"))</f>
        <v/>
      </c>
      <c r="AK331" s="29" t="str">
        <f>IF(ISBLANK(AI331),  "", _xlfn.CONCAT(LOWER(C331), "/", E331))</f>
        <v/>
      </c>
      <c r="AT331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31" s="29" t="s">
        <v>1468</v>
      </c>
      <c r="AV331" s="71" t="s">
        <v>864</v>
      </c>
      <c r="AW331" s="32" t="s">
        <v>865</v>
      </c>
      <c r="AX331" s="32" t="s">
        <v>862</v>
      </c>
      <c r="AY331" s="29" t="s">
        <v>429</v>
      </c>
      <c r="BA331" s="29" t="s">
        <v>215</v>
      </c>
      <c r="BD331" s="29" t="s">
        <v>868</v>
      </c>
      <c r="BF3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32" spans="1:58" s="29" customFormat="1" ht="16" customHeight="1">
      <c r="A332" s="29">
        <v>2598</v>
      </c>
      <c r="B332" s="29" t="s">
        <v>26</v>
      </c>
      <c r="C332" s="29" t="s">
        <v>429</v>
      </c>
      <c r="D332" s="29" t="s">
        <v>134</v>
      </c>
      <c r="E332" s="27" t="s">
        <v>856</v>
      </c>
      <c r="F332" s="30" t="str">
        <f>IF(ISBLANK(Table2[[#This Row],[unique_id]]), "", Table2[[#This Row],[unique_id]])</f>
        <v>edwin_wardrobe_outlet</v>
      </c>
      <c r="G332" s="29" t="s">
        <v>869</v>
      </c>
      <c r="H332" s="29" t="s">
        <v>694</v>
      </c>
      <c r="I332" s="29" t="s">
        <v>307</v>
      </c>
      <c r="M332" s="29" t="s">
        <v>268</v>
      </c>
      <c r="O332" s="31" t="s">
        <v>1096</v>
      </c>
      <c r="P332" s="29" t="s">
        <v>172</v>
      </c>
      <c r="Q332" s="29" t="s">
        <v>1054</v>
      </c>
      <c r="R332" s="29" t="s">
        <v>1056</v>
      </c>
      <c r="S332" s="29" t="s">
        <v>1136</v>
      </c>
      <c r="T332" s="32" t="s">
        <v>1135</v>
      </c>
      <c r="V332" s="31"/>
      <c r="W332" s="31" t="s">
        <v>647</v>
      </c>
      <c r="X332" s="31"/>
      <c r="Y332" s="36" t="s">
        <v>1051</v>
      </c>
      <c r="Z332" s="36"/>
      <c r="AA332" s="36"/>
      <c r="AE332" s="29" t="s">
        <v>262</v>
      </c>
      <c r="AG332" s="31"/>
      <c r="AH332" s="31"/>
      <c r="AJ332" s="29" t="str">
        <f>IF(ISBLANK(AI332),  "", _xlfn.CONCAT("haas/entity/sensor/", LOWER(C332), "/", E332, "/config"))</f>
        <v/>
      </c>
      <c r="AK332" s="29" t="str">
        <f>IF(ISBLANK(AI332),  "", _xlfn.CONCAT(LOWER(C332), "/", E332))</f>
        <v/>
      </c>
      <c r="AT332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32" s="29" t="s">
        <v>1469</v>
      </c>
      <c r="AV332" s="71" t="s">
        <v>864</v>
      </c>
      <c r="AW332" s="32" t="s">
        <v>863</v>
      </c>
      <c r="AX332" s="32" t="s">
        <v>862</v>
      </c>
      <c r="AY332" s="29" t="s">
        <v>429</v>
      </c>
      <c r="BA332" s="29" t="s">
        <v>127</v>
      </c>
      <c r="BD332" s="29" t="s">
        <v>861</v>
      </c>
      <c r="BF3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33" spans="1:58" s="29" customFormat="1" ht="16" customHeight="1">
      <c r="A333" s="29">
        <v>2599</v>
      </c>
      <c r="B333" s="29" t="s">
        <v>26</v>
      </c>
      <c r="C333" s="29" t="s">
        <v>593</v>
      </c>
      <c r="D333" s="29" t="s">
        <v>27</v>
      </c>
      <c r="E333" s="29" t="s">
        <v>1131</v>
      </c>
      <c r="F333" s="30" t="str">
        <f>IF(ISBLANK(Table2[[#This Row],[unique_id]]), "", Table2[[#This Row],[unique_id]])</f>
        <v>garden_repeater_linkquality</v>
      </c>
      <c r="G333" s="29" t="s">
        <v>974</v>
      </c>
      <c r="H333" s="29" t="s">
        <v>694</v>
      </c>
      <c r="I333" s="29" t="s">
        <v>307</v>
      </c>
      <c r="O333" s="31" t="s">
        <v>1096</v>
      </c>
      <c r="P333" s="29" t="s">
        <v>172</v>
      </c>
      <c r="Q333" s="29" t="s">
        <v>1054</v>
      </c>
      <c r="R333" s="29" t="s">
        <v>1056</v>
      </c>
      <c r="S333" s="29" t="s">
        <v>1136</v>
      </c>
      <c r="T333" s="32" t="s">
        <v>1134</v>
      </c>
      <c r="V333" s="31"/>
      <c r="W333" s="31" t="s">
        <v>647</v>
      </c>
      <c r="X333" s="31"/>
      <c r="Y333" s="36" t="s">
        <v>1051</v>
      </c>
      <c r="Z333" s="31"/>
      <c r="AA333" s="31"/>
      <c r="AG333" s="31"/>
      <c r="AH333" s="31"/>
      <c r="AJ333" s="29" t="str">
        <f>IF(ISBLANK(AI333),  "", _xlfn.CONCAT("haas/entity/sensor/", LOWER(C333), "/", E333, "/config"))</f>
        <v/>
      </c>
      <c r="AK333" s="29" t="str">
        <f>IF(ISBLANK(AI333),  "", _xlfn.CONCAT(LOWER(C333), "/", E333))</f>
        <v/>
      </c>
      <c r="AT333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U333" s="29" t="s">
        <v>975</v>
      </c>
      <c r="AV333" s="63" t="s">
        <v>970</v>
      </c>
      <c r="AW333" s="29" t="s">
        <v>971</v>
      </c>
      <c r="AX333" s="27" t="s">
        <v>972</v>
      </c>
      <c r="AY333" s="29" t="s">
        <v>593</v>
      </c>
      <c r="BA333" s="29" t="s">
        <v>752</v>
      </c>
      <c r="BD333" s="29" t="s">
        <v>973</v>
      </c>
      <c r="BF3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34" spans="1:58" s="29" customFormat="1" ht="16" customHeight="1">
      <c r="A334" s="29">
        <v>2600</v>
      </c>
      <c r="B334" s="29" t="s">
        <v>26</v>
      </c>
      <c r="C334" s="29" t="s">
        <v>593</v>
      </c>
      <c r="D334" s="29" t="s">
        <v>27</v>
      </c>
      <c r="E334" s="29" t="s">
        <v>1132</v>
      </c>
      <c r="F334" s="30" t="str">
        <f>IF(ISBLANK(Table2[[#This Row],[unique_id]]), "", Table2[[#This Row],[unique_id]])</f>
        <v>landing_repeater_linkquality</v>
      </c>
      <c r="G334" s="29" t="s">
        <v>977</v>
      </c>
      <c r="H334" s="29" t="s">
        <v>694</v>
      </c>
      <c r="I334" s="29" t="s">
        <v>307</v>
      </c>
      <c r="O334" s="31" t="s">
        <v>1096</v>
      </c>
      <c r="P334" s="29" t="s">
        <v>172</v>
      </c>
      <c r="Q334" s="29" t="s">
        <v>1054</v>
      </c>
      <c r="R334" s="29" t="s">
        <v>1056</v>
      </c>
      <c r="S334" s="29" t="s">
        <v>1136</v>
      </c>
      <c r="T334" s="32" t="s">
        <v>1134</v>
      </c>
      <c r="V334" s="31"/>
      <c r="W334" s="31" t="s">
        <v>647</v>
      </c>
      <c r="X334" s="31"/>
      <c r="Y334" s="36" t="s">
        <v>1051</v>
      </c>
      <c r="Z334" s="31"/>
      <c r="AA334" s="31"/>
      <c r="AG334" s="31"/>
      <c r="AH334" s="31"/>
      <c r="AJ334" s="29" t="str">
        <f>IF(ISBLANK(AI334),  "", _xlfn.CONCAT("haas/entity/sensor/", LOWER(C334), "/", E334, "/config"))</f>
        <v/>
      </c>
      <c r="AK334" s="29" t="str">
        <f>IF(ISBLANK(AI334),  "", _xlfn.CONCAT(LOWER(C334), "/", E334))</f>
        <v/>
      </c>
      <c r="AT334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U334" s="29" t="s">
        <v>979</v>
      </c>
      <c r="AV334" s="63" t="s">
        <v>970</v>
      </c>
      <c r="AW334" s="29" t="s">
        <v>971</v>
      </c>
      <c r="AX334" s="27" t="s">
        <v>972</v>
      </c>
      <c r="AY334" s="29" t="s">
        <v>593</v>
      </c>
      <c r="BA334" s="29" t="s">
        <v>733</v>
      </c>
      <c r="BD334" s="29" t="s">
        <v>981</v>
      </c>
      <c r="BF3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35" spans="1:58" s="29" customFormat="1" ht="16" customHeight="1">
      <c r="A335" s="29">
        <v>2601</v>
      </c>
      <c r="B335" s="29" t="s">
        <v>26</v>
      </c>
      <c r="C335" s="29" t="s">
        <v>593</v>
      </c>
      <c r="D335" s="29" t="s">
        <v>27</v>
      </c>
      <c r="E335" s="29" t="s">
        <v>1133</v>
      </c>
      <c r="F335" s="30" t="str">
        <f>IF(ISBLANK(Table2[[#This Row],[unique_id]]), "", Table2[[#This Row],[unique_id]])</f>
        <v>driveway_repeater_linkquality</v>
      </c>
      <c r="G335" s="29" t="s">
        <v>976</v>
      </c>
      <c r="H335" s="29" t="s">
        <v>694</v>
      </c>
      <c r="I335" s="29" t="s">
        <v>307</v>
      </c>
      <c r="O335" s="31" t="s">
        <v>1096</v>
      </c>
      <c r="P335" s="29" t="s">
        <v>172</v>
      </c>
      <c r="Q335" s="29" t="s">
        <v>1054</v>
      </c>
      <c r="R335" s="29" t="s">
        <v>1056</v>
      </c>
      <c r="S335" s="29" t="s">
        <v>1136</v>
      </c>
      <c r="T335" s="32" t="s">
        <v>1134</v>
      </c>
      <c r="V335" s="31"/>
      <c r="W335" s="31" t="s">
        <v>647</v>
      </c>
      <c r="X335" s="31"/>
      <c r="Y335" s="36" t="s">
        <v>1051</v>
      </c>
      <c r="Z335" s="31"/>
      <c r="AA335" s="31"/>
      <c r="AG335" s="31"/>
      <c r="AH335" s="31"/>
      <c r="AJ335" s="29" t="str">
        <f>IF(ISBLANK(AI335),  "", _xlfn.CONCAT("haas/entity/sensor/", LOWER(C335), "/", E335, "/config"))</f>
        <v/>
      </c>
      <c r="AK335" s="29" t="str">
        <f>IF(ISBLANK(AI335),  "", _xlfn.CONCAT(LOWER(C335), "/", E335))</f>
        <v/>
      </c>
      <c r="AT335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U335" s="29" t="s">
        <v>980</v>
      </c>
      <c r="AV335" s="63" t="s">
        <v>970</v>
      </c>
      <c r="AW335" s="29" t="s">
        <v>971</v>
      </c>
      <c r="AX335" s="27" t="s">
        <v>972</v>
      </c>
      <c r="AY335" s="29" t="s">
        <v>593</v>
      </c>
      <c r="BA335" s="29" t="s">
        <v>978</v>
      </c>
      <c r="BD335" s="29" t="s">
        <v>982</v>
      </c>
      <c r="BF3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36" spans="1:58" s="29" customFormat="1" ht="16" customHeight="1">
      <c r="A336" s="29">
        <v>2602</v>
      </c>
      <c r="B336" s="29" t="s">
        <v>26</v>
      </c>
      <c r="C336" s="29" t="s">
        <v>580</v>
      </c>
      <c r="D336" s="29" t="s">
        <v>364</v>
      </c>
      <c r="E336" s="29" t="s">
        <v>363</v>
      </c>
      <c r="F336" s="30" t="str">
        <f>IF(ISBLANK(Table2[[#This Row],[unique_id]]), "", Table2[[#This Row],[unique_id]])</f>
        <v>column_break</v>
      </c>
      <c r="G336" s="29" t="s">
        <v>360</v>
      </c>
      <c r="H336" s="29" t="s">
        <v>694</v>
      </c>
      <c r="I336" s="29" t="s">
        <v>307</v>
      </c>
      <c r="M336" s="29" t="s">
        <v>361</v>
      </c>
      <c r="N336" s="29" t="s">
        <v>362</v>
      </c>
      <c r="O336" s="31"/>
      <c r="V336" s="31"/>
      <c r="W336" s="31"/>
      <c r="X336" s="31"/>
      <c r="Y336" s="31"/>
      <c r="Z336" s="31"/>
      <c r="AA336" s="31"/>
      <c r="AG336" s="31"/>
      <c r="AH336" s="31"/>
      <c r="AK336" s="29" t="str">
        <f>IF(ISBLANK(AI336),  "", _xlfn.CONCAT(LOWER(C336), "/", E336))</f>
        <v/>
      </c>
      <c r="AT336" s="33"/>
      <c r="AV336" s="31"/>
      <c r="BF3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58" s="29" customFormat="1" ht="16" customHeight="1">
      <c r="A337" s="27">
        <v>2620</v>
      </c>
      <c r="B337" s="29" t="s">
        <v>26</v>
      </c>
      <c r="C337" s="29" t="s">
        <v>151</v>
      </c>
      <c r="D337" s="29" t="s">
        <v>330</v>
      </c>
      <c r="E337" s="29" t="s">
        <v>1233</v>
      </c>
      <c r="F337" s="30" t="str">
        <f>IF(ISBLANK(Table2[[#This Row],[unique_id]]), "", Table2[[#This Row],[unique_id]])</f>
        <v>lighting_reset_adaptive_lighting_all</v>
      </c>
      <c r="G337" s="29" t="s">
        <v>1100</v>
      </c>
      <c r="H337" s="29" t="s">
        <v>714</v>
      </c>
      <c r="I337" s="29" t="s">
        <v>307</v>
      </c>
      <c r="M337" s="29" t="s">
        <v>268</v>
      </c>
      <c r="O337" s="31"/>
      <c r="V337" s="31"/>
      <c r="W337" s="31"/>
      <c r="X337" s="31"/>
      <c r="Y337" s="31"/>
      <c r="Z337" s="31"/>
      <c r="AA337" s="31"/>
      <c r="AE337" s="29" t="s">
        <v>308</v>
      </c>
      <c r="AG337" s="31"/>
      <c r="AH337" s="31"/>
      <c r="AJ337" s="29" t="str">
        <f>IF(ISBLANK(AI337),  "", _xlfn.CONCAT("haas/entity/sensor/", LOWER(C337), "/", E337, "/config"))</f>
        <v/>
      </c>
      <c r="AK337" s="29" t="str">
        <f>IF(ISBLANK(AI337),  "", _xlfn.CONCAT(LOWER(C337), "/", E337))</f>
        <v/>
      </c>
      <c r="AT337" s="33"/>
      <c r="AV337" s="31"/>
      <c r="BA337" s="29" t="s">
        <v>172</v>
      </c>
      <c r="BF3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8" spans="1:58" s="29" customFormat="1" ht="16" customHeight="1">
      <c r="A338" s="27">
        <v>2621</v>
      </c>
      <c r="B338" s="29" t="s">
        <v>26</v>
      </c>
      <c r="C338" s="29" t="s">
        <v>151</v>
      </c>
      <c r="D338" s="29" t="s">
        <v>330</v>
      </c>
      <c r="E338" s="53" t="s">
        <v>700</v>
      </c>
      <c r="F338" s="30" t="str">
        <f>IF(ISBLANK(Table2[[#This Row],[unique_id]]), "", Table2[[#This Row],[unique_id]])</f>
        <v>lighting_reset_adaptive_lighting_ada_lamp</v>
      </c>
      <c r="G338" s="53" t="s">
        <v>204</v>
      </c>
      <c r="H338" s="29" t="s">
        <v>714</v>
      </c>
      <c r="I338" s="29" t="s">
        <v>307</v>
      </c>
      <c r="J338" s="29" t="s">
        <v>699</v>
      </c>
      <c r="M338" s="29" t="s">
        <v>268</v>
      </c>
      <c r="O338" s="31"/>
      <c r="V338" s="31"/>
      <c r="W338" s="31"/>
      <c r="X338" s="31"/>
      <c r="Y338" s="31"/>
      <c r="Z338" s="31"/>
      <c r="AA338" s="31"/>
      <c r="AE338" s="29" t="s">
        <v>308</v>
      </c>
      <c r="AG338" s="31"/>
      <c r="AH338" s="31"/>
      <c r="AJ338" s="29" t="str">
        <f>IF(ISBLANK(AI338),  "", _xlfn.CONCAT("haas/entity/sensor/", LOWER(C338), "/", E338, "/config"))</f>
        <v/>
      </c>
      <c r="AK338" s="29" t="str">
        <f>IF(ISBLANK(AI338),  "", _xlfn.CONCAT(LOWER(C338), "/", E338))</f>
        <v/>
      </c>
      <c r="AT338" s="15"/>
      <c r="AV338" s="31"/>
      <c r="BA338" s="29" t="s">
        <v>130</v>
      </c>
      <c r="BB338" s="29" t="s">
        <v>956</v>
      </c>
      <c r="BF3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58" s="29" customFormat="1" ht="16" customHeight="1">
      <c r="A339" s="27">
        <v>2622</v>
      </c>
      <c r="B339" s="29" t="s">
        <v>26</v>
      </c>
      <c r="C339" s="29" t="s">
        <v>151</v>
      </c>
      <c r="D339" s="29" t="s">
        <v>330</v>
      </c>
      <c r="E339" s="53" t="s">
        <v>692</v>
      </c>
      <c r="F339" s="30" t="str">
        <f>IF(ISBLANK(Table2[[#This Row],[unique_id]]), "", Table2[[#This Row],[unique_id]])</f>
        <v>lighting_reset_adaptive_lighting_edwin_lamp</v>
      </c>
      <c r="G339" s="53" t="s">
        <v>214</v>
      </c>
      <c r="H339" s="29" t="s">
        <v>714</v>
      </c>
      <c r="I339" s="29" t="s">
        <v>307</v>
      </c>
      <c r="J339" s="29" t="s">
        <v>699</v>
      </c>
      <c r="M339" s="29" t="s">
        <v>268</v>
      </c>
      <c r="O339" s="31"/>
      <c r="V339" s="31"/>
      <c r="W339" s="31"/>
      <c r="X339" s="31"/>
      <c r="Y339" s="31"/>
      <c r="Z339" s="31"/>
      <c r="AA339" s="31"/>
      <c r="AE339" s="29" t="s">
        <v>308</v>
      </c>
      <c r="AG339" s="31"/>
      <c r="AH339" s="31"/>
      <c r="AJ339" s="29" t="str">
        <f>IF(ISBLANK(AI339),  "", _xlfn.CONCAT("haas/entity/sensor/", LOWER(C339), "/", E339, "/config"))</f>
        <v/>
      </c>
      <c r="AK339" s="29" t="str">
        <f>IF(ISBLANK(AI339),  "", _xlfn.CONCAT(LOWER(C339), "/", E339))</f>
        <v/>
      </c>
      <c r="AT339" s="33"/>
      <c r="AV339" s="31"/>
      <c r="BA339" s="29" t="s">
        <v>127</v>
      </c>
      <c r="BB339" s="29" t="s">
        <v>956</v>
      </c>
      <c r="BF3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58" s="29" customFormat="1" ht="16" customHeight="1">
      <c r="A340" s="27">
        <v>2623</v>
      </c>
      <c r="B340" s="29" t="s">
        <v>26</v>
      </c>
      <c r="C340" s="29" t="s">
        <v>151</v>
      </c>
      <c r="D340" s="29" t="s">
        <v>330</v>
      </c>
      <c r="E340" s="53" t="s">
        <v>701</v>
      </c>
      <c r="F340" s="30" t="str">
        <f>IF(ISBLANK(Table2[[#This Row],[unique_id]]), "", Table2[[#This Row],[unique_id]])</f>
        <v>lighting_reset_adaptive_lighting_edwin_night_light</v>
      </c>
      <c r="G340" s="53" t="s">
        <v>521</v>
      </c>
      <c r="H340" s="29" t="s">
        <v>714</v>
      </c>
      <c r="I340" s="29" t="s">
        <v>307</v>
      </c>
      <c r="J340" s="29" t="s">
        <v>712</v>
      </c>
      <c r="M340" s="29" t="s">
        <v>268</v>
      </c>
      <c r="O340" s="31"/>
      <c r="V340" s="31"/>
      <c r="W340" s="31"/>
      <c r="X340" s="31"/>
      <c r="Y340" s="31"/>
      <c r="Z340" s="31"/>
      <c r="AA340" s="31"/>
      <c r="AE340" s="29" t="s">
        <v>308</v>
      </c>
      <c r="AG340" s="31"/>
      <c r="AH340" s="31"/>
      <c r="AJ340" s="29" t="str">
        <f>IF(ISBLANK(AI340),  "", _xlfn.CONCAT("haas/entity/sensor/", LOWER(C340), "/", E340, "/config"))</f>
        <v/>
      </c>
      <c r="AK340" s="29" t="str">
        <f>IF(ISBLANK(AI340),  "", _xlfn.CONCAT(LOWER(C340), "/", E340))</f>
        <v/>
      </c>
      <c r="AT340" s="33"/>
      <c r="AV340" s="31"/>
      <c r="BA340" s="29" t="s">
        <v>127</v>
      </c>
      <c r="BB340" s="29" t="s">
        <v>956</v>
      </c>
      <c r="BF3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58" s="29" customFormat="1" ht="16" customHeight="1">
      <c r="A341" s="27">
        <v>2624</v>
      </c>
      <c r="B341" s="29" t="s">
        <v>26</v>
      </c>
      <c r="C341" s="29" t="s">
        <v>151</v>
      </c>
      <c r="D341" s="29" t="s">
        <v>330</v>
      </c>
      <c r="E341" s="53" t="s">
        <v>702</v>
      </c>
      <c r="F341" s="30" t="str">
        <f>IF(ISBLANK(Table2[[#This Row],[unique_id]]), "", Table2[[#This Row],[unique_id]])</f>
        <v>lighting_reset_adaptive_lighting_hallway_main</v>
      </c>
      <c r="G341" s="53" t="s">
        <v>209</v>
      </c>
      <c r="H341" s="29" t="s">
        <v>714</v>
      </c>
      <c r="I341" s="29" t="s">
        <v>307</v>
      </c>
      <c r="J341" s="29" t="s">
        <v>721</v>
      </c>
      <c r="M341" s="29" t="s">
        <v>268</v>
      </c>
      <c r="O341" s="31"/>
      <c r="V341" s="31"/>
      <c r="W341" s="31"/>
      <c r="X341" s="31"/>
      <c r="Y341" s="31"/>
      <c r="Z341" s="31"/>
      <c r="AA341" s="31"/>
      <c r="AE341" s="29" t="s">
        <v>308</v>
      </c>
      <c r="AG341" s="31"/>
      <c r="AH341" s="31"/>
      <c r="AJ341" s="29" t="str">
        <f>IF(ISBLANK(AI341),  "", _xlfn.CONCAT("haas/entity/sensor/", LOWER(C341), "/", E341, "/config"))</f>
        <v/>
      </c>
      <c r="AK341" s="29" t="str">
        <f>IF(ISBLANK(AI341),  "", _xlfn.CONCAT(LOWER(C341), "/", E341))</f>
        <v/>
      </c>
      <c r="AT341" s="33"/>
      <c r="AV341" s="31"/>
      <c r="BA341" s="29" t="s">
        <v>484</v>
      </c>
      <c r="BF3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2" spans="1:58" s="29" customFormat="1" ht="16" customHeight="1">
      <c r="A342" s="27">
        <v>2625</v>
      </c>
      <c r="B342" s="29" t="s">
        <v>26</v>
      </c>
      <c r="C342" s="29" t="s">
        <v>151</v>
      </c>
      <c r="D342" s="29" t="s">
        <v>330</v>
      </c>
      <c r="E342" s="53" t="s">
        <v>1217</v>
      </c>
      <c r="F342" s="30" t="str">
        <f>IF(ISBLANK(Table2[[#This Row],[unique_id]]), "", Table2[[#This Row],[unique_id]])</f>
        <v>lighting_reset_adaptive_lighting_hallway_sconces</v>
      </c>
      <c r="G342" s="53" t="s">
        <v>1198</v>
      </c>
      <c r="H342" s="29" t="s">
        <v>714</v>
      </c>
      <c r="I342" s="29" t="s">
        <v>307</v>
      </c>
      <c r="J342" s="29" t="s">
        <v>1218</v>
      </c>
      <c r="M342" s="29" t="s">
        <v>268</v>
      </c>
      <c r="O342" s="31"/>
      <c r="V342" s="31"/>
      <c r="W342" s="31"/>
      <c r="X342" s="31"/>
      <c r="Y342" s="31"/>
      <c r="Z342" s="31"/>
      <c r="AA342" s="31"/>
      <c r="AE342" s="29" t="s">
        <v>308</v>
      </c>
      <c r="AG342" s="31"/>
      <c r="AH342" s="31"/>
      <c r="AJ342" s="29" t="str">
        <f>IF(ISBLANK(AI342),  "", _xlfn.CONCAT("haas/entity/sensor/", LOWER(C342), "/", E342, "/config"))</f>
        <v/>
      </c>
      <c r="AK342" s="29" t="str">
        <f>IF(ISBLANK(AI342),  "", _xlfn.CONCAT(LOWER(C342), "/", E342))</f>
        <v/>
      </c>
      <c r="AT342" s="33"/>
      <c r="AV342" s="31"/>
      <c r="BA342" s="29" t="s">
        <v>484</v>
      </c>
      <c r="BF3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3" spans="1:58" s="29" customFormat="1" ht="16" customHeight="1">
      <c r="A343" s="27">
        <v>2626</v>
      </c>
      <c r="B343" s="29" t="s">
        <v>26</v>
      </c>
      <c r="C343" s="29" t="s">
        <v>151</v>
      </c>
      <c r="D343" s="29" t="s">
        <v>330</v>
      </c>
      <c r="E343" s="53" t="s">
        <v>703</v>
      </c>
      <c r="F343" s="30" t="str">
        <f>IF(ISBLANK(Table2[[#This Row],[unique_id]]), "", Table2[[#This Row],[unique_id]])</f>
        <v>lighting_reset_adaptive_lighting_dining_main</v>
      </c>
      <c r="G343" s="53" t="s">
        <v>138</v>
      </c>
      <c r="H343" s="29" t="s">
        <v>714</v>
      </c>
      <c r="I343" s="29" t="s">
        <v>307</v>
      </c>
      <c r="J343" s="29" t="s">
        <v>721</v>
      </c>
      <c r="M343" s="29" t="s">
        <v>268</v>
      </c>
      <c r="O343" s="31"/>
      <c r="V343" s="31"/>
      <c r="W343" s="31"/>
      <c r="X343" s="31"/>
      <c r="Y343" s="31"/>
      <c r="Z343" s="31"/>
      <c r="AA343" s="31"/>
      <c r="AE343" s="29" t="s">
        <v>308</v>
      </c>
      <c r="AG343" s="31"/>
      <c r="AH343" s="31"/>
      <c r="AJ343" s="29" t="str">
        <f>IF(ISBLANK(AI343),  "", _xlfn.CONCAT("haas/entity/sensor/", LOWER(C343), "/", E343, "/config"))</f>
        <v/>
      </c>
      <c r="AK343" s="29" t="str">
        <f>IF(ISBLANK(AI343),  "", _xlfn.CONCAT(LOWER(C343), "/", E343))</f>
        <v/>
      </c>
      <c r="AT343" s="33"/>
      <c r="AV343" s="31"/>
      <c r="BA343" s="29" t="s">
        <v>202</v>
      </c>
      <c r="BF3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4" spans="1:58" s="29" customFormat="1" ht="16" customHeight="1">
      <c r="A344" s="27">
        <v>2627</v>
      </c>
      <c r="B344" s="29" t="s">
        <v>26</v>
      </c>
      <c r="C344" s="29" t="s">
        <v>151</v>
      </c>
      <c r="D344" s="29" t="s">
        <v>330</v>
      </c>
      <c r="E344" s="53" t="s">
        <v>704</v>
      </c>
      <c r="F344" s="30" t="str">
        <f>IF(ISBLANK(Table2[[#This Row],[unique_id]]), "", Table2[[#This Row],[unique_id]])</f>
        <v>lighting_reset_adaptive_lighting_lounge_main</v>
      </c>
      <c r="G344" s="53" t="s">
        <v>216</v>
      </c>
      <c r="H344" s="29" t="s">
        <v>714</v>
      </c>
      <c r="I344" s="29" t="s">
        <v>307</v>
      </c>
      <c r="J344" s="29" t="s">
        <v>721</v>
      </c>
      <c r="M344" s="29" t="s">
        <v>268</v>
      </c>
      <c r="O344" s="31"/>
      <c r="V344" s="31"/>
      <c r="W344" s="31"/>
      <c r="X344" s="31"/>
      <c r="Y344" s="31"/>
      <c r="Z344" s="31"/>
      <c r="AA344" s="31"/>
      <c r="AE344" s="29" t="s">
        <v>308</v>
      </c>
      <c r="AG344" s="31"/>
      <c r="AH344" s="31"/>
      <c r="AJ344" s="29" t="str">
        <f>IF(ISBLANK(AI344),  "", _xlfn.CONCAT("haas/entity/sensor/", LOWER(C344), "/", E344, "/config"))</f>
        <v/>
      </c>
      <c r="AK344" s="29" t="str">
        <f>IF(ISBLANK(AI344),  "", _xlfn.CONCAT(LOWER(C344), "/", E344))</f>
        <v/>
      </c>
      <c r="AT344" s="33"/>
      <c r="AV344" s="31"/>
      <c r="BA344" s="29" t="s">
        <v>203</v>
      </c>
      <c r="BF3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5" spans="1:58" s="29" customFormat="1" ht="16" customHeight="1">
      <c r="A345" s="27">
        <v>2628</v>
      </c>
      <c r="B345" s="29" t="s">
        <v>26</v>
      </c>
      <c r="C345" s="29" t="s">
        <v>151</v>
      </c>
      <c r="D345" s="29" t="s">
        <v>330</v>
      </c>
      <c r="E345" s="53" t="s">
        <v>774</v>
      </c>
      <c r="F345" s="30" t="str">
        <f>IF(ISBLANK(Table2[[#This Row],[unique_id]]), "", Table2[[#This Row],[unique_id]])</f>
        <v>lighting_reset_adaptive_lighting_lounge_lamp</v>
      </c>
      <c r="G345" s="53" t="s">
        <v>730</v>
      </c>
      <c r="H345" s="29" t="s">
        <v>714</v>
      </c>
      <c r="I345" s="29" t="s">
        <v>307</v>
      </c>
      <c r="J345" s="29" t="s">
        <v>699</v>
      </c>
      <c r="M345" s="29" t="s">
        <v>268</v>
      </c>
      <c r="O345" s="31"/>
      <c r="V345" s="31"/>
      <c r="W345" s="31"/>
      <c r="X345" s="31"/>
      <c r="Y345" s="31"/>
      <c r="Z345" s="31"/>
      <c r="AA345" s="31"/>
      <c r="AE345" s="29" t="s">
        <v>308</v>
      </c>
      <c r="AG345" s="31"/>
      <c r="AH345" s="31"/>
      <c r="AJ345" s="29" t="str">
        <f>IF(ISBLANK(AI345),  "", _xlfn.CONCAT("haas/entity/sensor/", LOWER(C345), "/", E345, "/config"))</f>
        <v/>
      </c>
      <c r="AK345" s="29" t="str">
        <f>IF(ISBLANK(AI345),  "", _xlfn.CONCAT(LOWER(C345), "/", E345))</f>
        <v/>
      </c>
      <c r="AT345" s="33"/>
      <c r="AV345" s="31"/>
      <c r="BA345" s="29" t="s">
        <v>172</v>
      </c>
      <c r="BB345" s="29" t="s">
        <v>956</v>
      </c>
      <c r="BF3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6" spans="1:58" s="29" customFormat="1" ht="16" customHeight="1">
      <c r="A346" s="27">
        <v>2629</v>
      </c>
      <c r="B346" s="29" t="s">
        <v>26</v>
      </c>
      <c r="C346" s="29" t="s">
        <v>151</v>
      </c>
      <c r="D346" s="29" t="s">
        <v>330</v>
      </c>
      <c r="E346" s="53" t="s">
        <v>705</v>
      </c>
      <c r="F346" s="30" t="str">
        <f>IF(ISBLANK(Table2[[#This Row],[unique_id]]), "", Table2[[#This Row],[unique_id]])</f>
        <v>lighting_reset_adaptive_lighting_parents_main</v>
      </c>
      <c r="G346" s="53" t="s">
        <v>205</v>
      </c>
      <c r="H346" s="29" t="s">
        <v>714</v>
      </c>
      <c r="I346" s="29" t="s">
        <v>307</v>
      </c>
      <c r="J346" s="29" t="s">
        <v>721</v>
      </c>
      <c r="M346" s="29" t="s">
        <v>268</v>
      </c>
      <c r="O346" s="31"/>
      <c r="V346" s="31"/>
      <c r="W346" s="31"/>
      <c r="X346" s="31"/>
      <c r="Y346" s="31"/>
      <c r="Z346" s="31"/>
      <c r="AA346" s="31"/>
      <c r="AE346" s="29" t="s">
        <v>308</v>
      </c>
      <c r="AG346" s="31"/>
      <c r="AH346" s="31"/>
      <c r="AJ346" s="29" t="str">
        <f>IF(ISBLANK(AI346),  "", _xlfn.CONCAT("haas/entity/sensor/", LOWER(C346), "/", E346, "/config"))</f>
        <v/>
      </c>
      <c r="AK346" s="29" t="str">
        <f>IF(ISBLANK(AI346),  "", _xlfn.CONCAT(LOWER(C346), "/", E346))</f>
        <v/>
      </c>
      <c r="AT346" s="33"/>
      <c r="AV346" s="31"/>
      <c r="BA346" s="29" t="s">
        <v>201</v>
      </c>
      <c r="BF3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7" spans="1:58" s="29" customFormat="1" ht="16" customHeight="1">
      <c r="A347" s="27">
        <v>2630</v>
      </c>
      <c r="B347" s="29" t="s">
        <v>26</v>
      </c>
      <c r="C347" s="29" t="s">
        <v>151</v>
      </c>
      <c r="D347" s="29" t="s">
        <v>330</v>
      </c>
      <c r="E347" s="53" t="s">
        <v>1219</v>
      </c>
      <c r="F347" s="30" t="str">
        <f>IF(ISBLANK(Table2[[#This Row],[unique_id]]), "", Table2[[#This Row],[unique_id]])</f>
        <v>lighting_reset_adaptive_lighting_parents_jane_bedside</v>
      </c>
      <c r="G347" s="53" t="s">
        <v>1207</v>
      </c>
      <c r="H347" s="29" t="s">
        <v>714</v>
      </c>
      <c r="I347" s="29" t="s">
        <v>307</v>
      </c>
      <c r="J347" s="29" t="s">
        <v>1221</v>
      </c>
      <c r="M347" s="29" t="s">
        <v>268</v>
      </c>
      <c r="O347" s="31"/>
      <c r="V347" s="31"/>
      <c r="W347" s="31"/>
      <c r="X347" s="31"/>
      <c r="Y347" s="31"/>
      <c r="Z347" s="31"/>
      <c r="AA347" s="31"/>
      <c r="AE347" s="29" t="s">
        <v>308</v>
      </c>
      <c r="AG347" s="31"/>
      <c r="AH347" s="31"/>
      <c r="AJ347" s="29" t="str">
        <f>IF(ISBLANK(AI347),  "", _xlfn.CONCAT("haas/entity/sensor/", LOWER(C347), "/", E347, "/config"))</f>
        <v/>
      </c>
      <c r="AK347" s="29" t="str">
        <f>IF(ISBLANK(AI347),  "", _xlfn.CONCAT(LOWER(C347), "/", E347))</f>
        <v/>
      </c>
      <c r="AT347" s="33"/>
      <c r="AV347" s="31"/>
      <c r="BA347" s="29" t="s">
        <v>201</v>
      </c>
      <c r="BF3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8" spans="1:58" s="29" customFormat="1" ht="16" customHeight="1">
      <c r="A348" s="27">
        <v>2631</v>
      </c>
      <c r="B348" s="29" t="s">
        <v>26</v>
      </c>
      <c r="C348" s="29" t="s">
        <v>151</v>
      </c>
      <c r="D348" s="29" t="s">
        <v>330</v>
      </c>
      <c r="E348" s="53" t="s">
        <v>1220</v>
      </c>
      <c r="F348" s="30" t="str">
        <f>IF(ISBLANK(Table2[[#This Row],[unique_id]]), "", Table2[[#This Row],[unique_id]])</f>
        <v>lighting_reset_adaptive_lighting_parents_graham_bedside</v>
      </c>
      <c r="G348" s="53" t="s">
        <v>1208</v>
      </c>
      <c r="H348" s="29" t="s">
        <v>714</v>
      </c>
      <c r="I348" s="29" t="s">
        <v>307</v>
      </c>
      <c r="J348" s="29" t="s">
        <v>1222</v>
      </c>
      <c r="M348" s="29" t="s">
        <v>268</v>
      </c>
      <c r="O348" s="31"/>
      <c r="V348" s="31"/>
      <c r="W348" s="31"/>
      <c r="X348" s="31"/>
      <c r="Y348" s="31"/>
      <c r="Z348" s="31"/>
      <c r="AA348" s="31"/>
      <c r="AE348" s="29" t="s">
        <v>308</v>
      </c>
      <c r="AG348" s="31"/>
      <c r="AH348" s="31"/>
      <c r="AJ348" s="29" t="str">
        <f>IF(ISBLANK(AI348),  "", _xlfn.CONCAT("haas/entity/sensor/", LOWER(C348), "/", E348, "/config"))</f>
        <v/>
      </c>
      <c r="AK348" s="29" t="str">
        <f>IF(ISBLANK(AI348),  "", _xlfn.CONCAT(LOWER(C348), "/", E348))</f>
        <v/>
      </c>
      <c r="AT348" s="33"/>
      <c r="AV348" s="31"/>
      <c r="BA348" s="29" t="s">
        <v>201</v>
      </c>
      <c r="BF3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9" spans="1:58" s="29" customFormat="1" ht="16" customHeight="1">
      <c r="A349" s="27">
        <v>2632</v>
      </c>
      <c r="B349" s="29" t="s">
        <v>26</v>
      </c>
      <c r="C349" s="29" t="s">
        <v>151</v>
      </c>
      <c r="D349" s="29" t="s">
        <v>330</v>
      </c>
      <c r="E349" s="53" t="s">
        <v>1223</v>
      </c>
      <c r="F349" s="30" t="str">
        <f>IF(ISBLANK(Table2[[#This Row],[unique_id]]), "", Table2[[#This Row],[unique_id]])</f>
        <v>lighting_reset_adaptive_lighting_study_lamp</v>
      </c>
      <c r="G349" s="53" t="s">
        <v>1036</v>
      </c>
      <c r="H349" s="29" t="s">
        <v>714</v>
      </c>
      <c r="I349" s="29" t="s">
        <v>307</v>
      </c>
      <c r="J349" s="29" t="s">
        <v>699</v>
      </c>
      <c r="M349" s="29" t="s">
        <v>268</v>
      </c>
      <c r="O349" s="31"/>
      <c r="V349" s="31"/>
      <c r="W349" s="31"/>
      <c r="X349" s="31"/>
      <c r="Y349" s="31"/>
      <c r="Z349" s="31"/>
      <c r="AA349" s="31"/>
      <c r="AE349" s="29" t="s">
        <v>308</v>
      </c>
      <c r="AG349" s="31"/>
      <c r="AH349" s="31"/>
      <c r="AJ349" s="29" t="str">
        <f>IF(ISBLANK(AI349),  "", _xlfn.CONCAT("haas/entity/sensor/", LOWER(C349), "/", E349, "/config"))</f>
        <v/>
      </c>
      <c r="AK349" s="29" t="str">
        <f>IF(ISBLANK(AI349),  "", _xlfn.CONCAT(LOWER(C349), "/", E349))</f>
        <v/>
      </c>
      <c r="AT349" s="33"/>
      <c r="AV349" s="31"/>
      <c r="BA349" s="29" t="s">
        <v>388</v>
      </c>
      <c r="BF3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58" s="29" customFormat="1" ht="16" customHeight="1">
      <c r="A350" s="27">
        <v>2633</v>
      </c>
      <c r="B350" s="29" t="s">
        <v>26</v>
      </c>
      <c r="C350" s="29" t="s">
        <v>151</v>
      </c>
      <c r="D350" s="29" t="s">
        <v>330</v>
      </c>
      <c r="E350" s="53" t="s">
        <v>706</v>
      </c>
      <c r="F350" s="30" t="str">
        <f>IF(ISBLANK(Table2[[#This Row],[unique_id]]), "", Table2[[#This Row],[unique_id]])</f>
        <v>lighting_reset_adaptive_lighting_kitchen_main</v>
      </c>
      <c r="G350" s="53" t="s">
        <v>211</v>
      </c>
      <c r="H350" s="29" t="s">
        <v>714</v>
      </c>
      <c r="I350" s="29" t="s">
        <v>307</v>
      </c>
      <c r="J350" s="29" t="s">
        <v>721</v>
      </c>
      <c r="M350" s="29" t="s">
        <v>268</v>
      </c>
      <c r="O350" s="31"/>
      <c r="V350" s="31"/>
      <c r="W350" s="31"/>
      <c r="X350" s="31"/>
      <c r="Y350" s="31"/>
      <c r="Z350" s="31"/>
      <c r="AA350" s="31"/>
      <c r="AE350" s="29" t="s">
        <v>308</v>
      </c>
      <c r="AG350" s="31"/>
      <c r="AH350" s="31"/>
      <c r="AJ350" s="29" t="str">
        <f>IF(ISBLANK(AI350),  "", _xlfn.CONCAT("haas/entity/sensor/", LOWER(C350), "/", E350, "/config"))</f>
        <v/>
      </c>
      <c r="AK350" s="29" t="str">
        <f>IF(ISBLANK(AI350),  "", _xlfn.CONCAT(LOWER(C350), "/", E350))</f>
        <v/>
      </c>
      <c r="AT350" s="33"/>
      <c r="AV350" s="31"/>
      <c r="BA350" s="29" t="s">
        <v>215</v>
      </c>
      <c r="BF3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1" spans="1:58" s="29" customFormat="1" ht="16" customHeight="1">
      <c r="A351" s="27">
        <v>2634</v>
      </c>
      <c r="B351" s="29" t="s">
        <v>26</v>
      </c>
      <c r="C351" s="29" t="s">
        <v>151</v>
      </c>
      <c r="D351" s="29" t="s">
        <v>330</v>
      </c>
      <c r="E351" s="53" t="s">
        <v>707</v>
      </c>
      <c r="F351" s="30" t="str">
        <f>IF(ISBLANK(Table2[[#This Row],[unique_id]]), "", Table2[[#This Row],[unique_id]])</f>
        <v>lighting_reset_adaptive_lighting_laundry_main</v>
      </c>
      <c r="G351" s="53" t="s">
        <v>213</v>
      </c>
      <c r="H351" s="29" t="s">
        <v>714</v>
      </c>
      <c r="I351" s="29" t="s">
        <v>307</v>
      </c>
      <c r="J351" s="29" t="s">
        <v>721</v>
      </c>
      <c r="M351" s="29" t="s">
        <v>268</v>
      </c>
      <c r="O351" s="31"/>
      <c r="V351" s="31"/>
      <c r="W351" s="31"/>
      <c r="X351" s="31"/>
      <c r="Y351" s="31"/>
      <c r="Z351" s="31"/>
      <c r="AA351" s="31"/>
      <c r="AE351" s="29" t="s">
        <v>308</v>
      </c>
      <c r="AG351" s="31"/>
      <c r="AH351" s="31"/>
      <c r="AJ351" s="29" t="str">
        <f>IF(ISBLANK(AI351),  "", _xlfn.CONCAT("haas/entity/sensor/", LOWER(C351), "/", E351, "/config"))</f>
        <v/>
      </c>
      <c r="AK351" s="29" t="str">
        <f>IF(ISBLANK(AI351),  "", _xlfn.CONCAT(LOWER(C351), "/", E351))</f>
        <v/>
      </c>
      <c r="AT351" s="33"/>
      <c r="AV351" s="31"/>
      <c r="BA351" s="29" t="s">
        <v>223</v>
      </c>
      <c r="BF3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58" s="29" customFormat="1" ht="16" customHeight="1">
      <c r="A352" s="27">
        <v>2635</v>
      </c>
      <c r="B352" s="29" t="s">
        <v>26</v>
      </c>
      <c r="C352" s="29" t="s">
        <v>151</v>
      </c>
      <c r="D352" s="29" t="s">
        <v>330</v>
      </c>
      <c r="E352" s="53" t="s">
        <v>708</v>
      </c>
      <c r="F352" s="30" t="str">
        <f>IF(ISBLANK(Table2[[#This Row],[unique_id]]), "", Table2[[#This Row],[unique_id]])</f>
        <v>lighting_reset_adaptive_lighting_pantry_main</v>
      </c>
      <c r="G352" s="53" t="s">
        <v>212</v>
      </c>
      <c r="H352" s="29" t="s">
        <v>714</v>
      </c>
      <c r="I352" s="29" t="s">
        <v>307</v>
      </c>
      <c r="J352" s="29" t="s">
        <v>721</v>
      </c>
      <c r="M352" s="29" t="s">
        <v>268</v>
      </c>
      <c r="O352" s="31"/>
      <c r="V352" s="31"/>
      <c r="W352" s="31"/>
      <c r="X352" s="31"/>
      <c r="Y352" s="31"/>
      <c r="Z352" s="31"/>
      <c r="AA352" s="31"/>
      <c r="AE352" s="29" t="s">
        <v>308</v>
      </c>
      <c r="AG352" s="31"/>
      <c r="AH352" s="31"/>
      <c r="AJ352" s="29" t="str">
        <f>IF(ISBLANK(AI352),  "", _xlfn.CONCAT("haas/entity/sensor/", LOWER(C352), "/", E352, "/config"))</f>
        <v/>
      </c>
      <c r="AK352" s="29" t="str">
        <f>IF(ISBLANK(AI352),  "", _xlfn.CONCAT(LOWER(C352), "/", E352))</f>
        <v/>
      </c>
      <c r="AT352" s="33"/>
      <c r="AV352" s="31"/>
      <c r="BA352" s="29" t="s">
        <v>221</v>
      </c>
      <c r="BF3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3" spans="1:58" s="29" customFormat="1" ht="16" customHeight="1">
      <c r="A353" s="27">
        <v>2636</v>
      </c>
      <c r="B353" s="29" t="s">
        <v>26</v>
      </c>
      <c r="C353" s="29" t="s">
        <v>151</v>
      </c>
      <c r="D353" s="29" t="s">
        <v>330</v>
      </c>
      <c r="E353" s="53" t="s">
        <v>722</v>
      </c>
      <c r="F353" s="30" t="str">
        <f>IF(ISBLANK(Table2[[#This Row],[unique_id]]), "", Table2[[#This Row],[unique_id]])</f>
        <v>lighting_reset_adaptive_lighting_office_main</v>
      </c>
      <c r="G353" s="53" t="s">
        <v>208</v>
      </c>
      <c r="H353" s="29" t="s">
        <v>714</v>
      </c>
      <c r="I353" s="29" t="s">
        <v>307</v>
      </c>
      <c r="J353" s="29" t="s">
        <v>721</v>
      </c>
      <c r="M353" s="29" t="s">
        <v>268</v>
      </c>
      <c r="O353" s="31"/>
      <c r="V353" s="31"/>
      <c r="W353" s="31"/>
      <c r="X353" s="31"/>
      <c r="Y353" s="31"/>
      <c r="Z353" s="31"/>
      <c r="AA353" s="31"/>
      <c r="AE353" s="29" t="s">
        <v>308</v>
      </c>
      <c r="AG353" s="31"/>
      <c r="AH353" s="31"/>
      <c r="AJ353" s="29" t="str">
        <f>IF(ISBLANK(AI353),  "", _xlfn.CONCAT("haas/entity/sensor/", LOWER(C353), "/", E353, "/config"))</f>
        <v/>
      </c>
      <c r="AK353" s="29" t="str">
        <f>IF(ISBLANK(AI353),  "", _xlfn.CONCAT(LOWER(C353), "/", E353))</f>
        <v/>
      </c>
      <c r="AT353" s="33"/>
      <c r="AV353" s="31"/>
      <c r="BA353" s="29" t="s">
        <v>222</v>
      </c>
      <c r="BF3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58" s="29" customFormat="1" ht="16" customHeight="1">
      <c r="A354" s="27">
        <v>2637</v>
      </c>
      <c r="B354" s="29" t="s">
        <v>26</v>
      </c>
      <c r="C354" s="29" t="s">
        <v>151</v>
      </c>
      <c r="D354" s="29" t="s">
        <v>330</v>
      </c>
      <c r="E354" s="53" t="s">
        <v>709</v>
      </c>
      <c r="F354" s="30" t="str">
        <f>IF(ISBLANK(Table2[[#This Row],[unique_id]]), "", Table2[[#This Row],[unique_id]])</f>
        <v>lighting_reset_adaptive_lighting_bathroom_main</v>
      </c>
      <c r="G354" s="53" t="s">
        <v>207</v>
      </c>
      <c r="H354" s="29" t="s">
        <v>714</v>
      </c>
      <c r="I354" s="29" t="s">
        <v>307</v>
      </c>
      <c r="J354" s="29" t="s">
        <v>721</v>
      </c>
      <c r="M354" s="29" t="s">
        <v>268</v>
      </c>
      <c r="O354" s="31"/>
      <c r="V354" s="31"/>
      <c r="W354" s="31"/>
      <c r="X354" s="31"/>
      <c r="Y354" s="31"/>
      <c r="Z354" s="31"/>
      <c r="AA354" s="31"/>
      <c r="AE354" s="29" t="s">
        <v>308</v>
      </c>
      <c r="AG354" s="31"/>
      <c r="AH354" s="31"/>
      <c r="AJ354" s="29" t="str">
        <f>IF(ISBLANK(AI354),  "", _xlfn.CONCAT("haas/entity/sensor/", LOWER(C354), "/", E354, "/config"))</f>
        <v/>
      </c>
      <c r="AK354" s="29" t="str">
        <f>IF(ISBLANK(AI354),  "", _xlfn.CONCAT(LOWER(C354), "/", E354))</f>
        <v/>
      </c>
      <c r="AT354" s="33"/>
      <c r="AV354" s="31"/>
      <c r="BA354" s="29" t="s">
        <v>390</v>
      </c>
      <c r="BF3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5" spans="1:58" s="29" customFormat="1" ht="16" customHeight="1">
      <c r="A355" s="27">
        <v>2638</v>
      </c>
      <c r="B355" s="29" t="s">
        <v>26</v>
      </c>
      <c r="C355" s="29" t="s">
        <v>151</v>
      </c>
      <c r="D355" s="29" t="s">
        <v>330</v>
      </c>
      <c r="E355" s="53" t="s">
        <v>1224</v>
      </c>
      <c r="F355" s="30" t="str">
        <f>IF(ISBLANK(Table2[[#This Row],[unique_id]]), "", Table2[[#This Row],[unique_id]])</f>
        <v>lighting_reset_adaptive_lighting_bathroom_sconces</v>
      </c>
      <c r="G355" s="53" t="s">
        <v>1204</v>
      </c>
      <c r="H355" s="29" t="s">
        <v>714</v>
      </c>
      <c r="I355" s="29" t="s">
        <v>307</v>
      </c>
      <c r="J355" s="29" t="s">
        <v>1218</v>
      </c>
      <c r="M355" s="29" t="s">
        <v>268</v>
      </c>
      <c r="O355" s="31"/>
      <c r="V355" s="31"/>
      <c r="W355" s="31"/>
      <c r="X355" s="31"/>
      <c r="Y355" s="31"/>
      <c r="Z355" s="31"/>
      <c r="AA355" s="31"/>
      <c r="AE355" s="29" t="s">
        <v>308</v>
      </c>
      <c r="AG355" s="31"/>
      <c r="AH355" s="31"/>
      <c r="AJ355" s="29" t="str">
        <f>IF(ISBLANK(AI355),  "", _xlfn.CONCAT("haas/entity/sensor/", LOWER(C355), "/", E355, "/config"))</f>
        <v/>
      </c>
      <c r="AK355" s="29" t="str">
        <f>IF(ISBLANK(AI355),  "", _xlfn.CONCAT(LOWER(C355), "/", E355))</f>
        <v/>
      </c>
      <c r="AT355" s="33"/>
      <c r="AV355" s="31"/>
      <c r="BA355" s="29" t="s">
        <v>390</v>
      </c>
      <c r="BF3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58" s="29" customFormat="1" ht="16" customHeight="1">
      <c r="A356" s="27">
        <v>2639</v>
      </c>
      <c r="B356" s="29" t="s">
        <v>26</v>
      </c>
      <c r="C356" s="29" t="s">
        <v>151</v>
      </c>
      <c r="D356" s="29" t="s">
        <v>330</v>
      </c>
      <c r="E356" s="53" t="s">
        <v>710</v>
      </c>
      <c r="F356" s="30" t="str">
        <f>IF(ISBLANK(Table2[[#This Row],[unique_id]]), "", Table2[[#This Row],[unique_id]])</f>
        <v>lighting_reset_adaptive_lighting_ensuite_main</v>
      </c>
      <c r="G356" s="53" t="s">
        <v>206</v>
      </c>
      <c r="H356" s="29" t="s">
        <v>714</v>
      </c>
      <c r="I356" s="29" t="s">
        <v>307</v>
      </c>
      <c r="J356" s="29" t="s">
        <v>721</v>
      </c>
      <c r="M356" s="29" t="s">
        <v>268</v>
      </c>
      <c r="O356" s="31"/>
      <c r="V356" s="31"/>
      <c r="W356" s="31"/>
      <c r="X356" s="31"/>
      <c r="Y356" s="31"/>
      <c r="Z356" s="31"/>
      <c r="AA356" s="31"/>
      <c r="AE356" s="29" t="s">
        <v>308</v>
      </c>
      <c r="AG356" s="31"/>
      <c r="AH356" s="31"/>
      <c r="AJ356" s="29" t="str">
        <f>IF(ISBLANK(AI356),  "", _xlfn.CONCAT("haas/entity/sensor/", LOWER(C356), "/", E356, "/config"))</f>
        <v/>
      </c>
      <c r="AK356" s="29" t="str">
        <f>IF(ISBLANK(AI356),  "", _xlfn.CONCAT(LOWER(C356), "/", E356))</f>
        <v/>
      </c>
      <c r="AT356" s="33"/>
      <c r="AV356" s="31"/>
      <c r="BA356" s="29" t="s">
        <v>463</v>
      </c>
      <c r="BF3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7" spans="1:58" s="29" customFormat="1" ht="16" customHeight="1">
      <c r="A357" s="27">
        <v>2640</v>
      </c>
      <c r="B357" s="29" t="s">
        <v>26</v>
      </c>
      <c r="C357" s="29" t="s">
        <v>151</v>
      </c>
      <c r="D357" s="29" t="s">
        <v>330</v>
      </c>
      <c r="E357" s="53" t="s">
        <v>1225</v>
      </c>
      <c r="F357" s="30" t="str">
        <f>IF(ISBLANK(Table2[[#This Row],[unique_id]]), "", Table2[[#This Row],[unique_id]])</f>
        <v>lighting_reset_adaptive_lighting_ensuite_sconces</v>
      </c>
      <c r="G357" s="53" t="s">
        <v>1183</v>
      </c>
      <c r="H357" s="29" t="s">
        <v>714</v>
      </c>
      <c r="I357" s="29" t="s">
        <v>307</v>
      </c>
      <c r="J357" s="29" t="s">
        <v>1218</v>
      </c>
      <c r="M357" s="29" t="s">
        <v>268</v>
      </c>
      <c r="O357" s="31"/>
      <c r="V357" s="31"/>
      <c r="W357" s="31"/>
      <c r="X357" s="31"/>
      <c r="Y357" s="31"/>
      <c r="Z357" s="31"/>
      <c r="AA357" s="31"/>
      <c r="AE357" s="29" t="s">
        <v>308</v>
      </c>
      <c r="AG357" s="31"/>
      <c r="AH357" s="31"/>
      <c r="AJ357" s="29" t="str">
        <f>IF(ISBLANK(AI357),  "", _xlfn.CONCAT("haas/entity/sensor/", LOWER(C357), "/", E357, "/config"))</f>
        <v/>
      </c>
      <c r="AK357" s="29" t="str">
        <f>IF(ISBLANK(AI357),  "", _xlfn.CONCAT(LOWER(C357), "/", E357))</f>
        <v/>
      </c>
      <c r="AT357" s="33"/>
      <c r="AV357" s="31"/>
      <c r="BA357" s="29" t="s">
        <v>463</v>
      </c>
      <c r="BF3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58" s="29" customFormat="1" ht="16" customHeight="1">
      <c r="A358" s="27">
        <v>2641</v>
      </c>
      <c r="B358" s="29" t="s">
        <v>26</v>
      </c>
      <c r="C358" s="29" t="s">
        <v>151</v>
      </c>
      <c r="D358" s="29" t="s">
        <v>330</v>
      </c>
      <c r="E358" s="53" t="s">
        <v>711</v>
      </c>
      <c r="F358" s="30" t="str">
        <f>IF(ISBLANK(Table2[[#This Row],[unique_id]]), "", Table2[[#This Row],[unique_id]])</f>
        <v>lighting_reset_adaptive_lighting_wardrobe_main</v>
      </c>
      <c r="G358" s="53" t="s">
        <v>210</v>
      </c>
      <c r="H358" s="29" t="s">
        <v>714</v>
      </c>
      <c r="I358" s="29" t="s">
        <v>307</v>
      </c>
      <c r="J358" s="29" t="s">
        <v>721</v>
      </c>
      <c r="M358" s="29" t="s">
        <v>268</v>
      </c>
      <c r="O358" s="31"/>
      <c r="V358" s="31"/>
      <c r="W358" s="31"/>
      <c r="X358" s="31"/>
      <c r="Y358" s="31"/>
      <c r="Z358" s="31"/>
      <c r="AA358" s="31"/>
      <c r="AE358" s="29" t="s">
        <v>308</v>
      </c>
      <c r="AG358" s="31"/>
      <c r="AH358" s="31"/>
      <c r="AJ358" s="29" t="str">
        <f>IF(ISBLANK(AI358),  "", _xlfn.CONCAT("haas/entity/sensor/", LOWER(C358), "/", E358, "/config"))</f>
        <v/>
      </c>
      <c r="AK358" s="29" t="str">
        <f>IF(ISBLANK(AI358),  "", _xlfn.CONCAT(LOWER(C358), "/", E358))</f>
        <v/>
      </c>
      <c r="AT358" s="33"/>
      <c r="AV358" s="31"/>
      <c r="BA358" s="29" t="s">
        <v>655</v>
      </c>
      <c r="BF3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9" spans="1:58" s="29" customFormat="1" ht="16" customHeight="1">
      <c r="A359" s="27">
        <v>2642</v>
      </c>
      <c r="B359" s="29" t="s">
        <v>26</v>
      </c>
      <c r="C359" s="29" t="s">
        <v>580</v>
      </c>
      <c r="D359" s="29" t="s">
        <v>364</v>
      </c>
      <c r="E359" s="29" t="s">
        <v>363</v>
      </c>
      <c r="F359" s="30" t="str">
        <f>IF(ISBLANK(Table2[[#This Row],[unique_id]]), "", Table2[[#This Row],[unique_id]])</f>
        <v>column_break</v>
      </c>
      <c r="G359" s="29" t="s">
        <v>360</v>
      </c>
      <c r="H359" s="29" t="s">
        <v>714</v>
      </c>
      <c r="I359" s="29" t="s">
        <v>307</v>
      </c>
      <c r="M359" s="29" t="s">
        <v>361</v>
      </c>
      <c r="N359" s="29" t="s">
        <v>362</v>
      </c>
      <c r="O359" s="31"/>
      <c r="V359" s="31"/>
      <c r="W359" s="31"/>
      <c r="X359" s="31"/>
      <c r="Y359" s="31"/>
      <c r="Z359" s="31"/>
      <c r="AA359" s="31"/>
      <c r="AG359" s="31"/>
      <c r="AH359" s="31"/>
      <c r="AK359" s="29" t="str">
        <f>IF(ISBLANK(AI359),  "", _xlfn.CONCAT(LOWER(C359), "/", E359))</f>
        <v/>
      </c>
      <c r="AT359" s="33"/>
      <c r="AV359" s="31"/>
      <c r="BF3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58" s="29" customFormat="1" ht="16" customHeight="1">
      <c r="A360" s="27">
        <v>2643</v>
      </c>
      <c r="B360" s="29" t="s">
        <v>26</v>
      </c>
      <c r="C360" s="29" t="s">
        <v>151</v>
      </c>
      <c r="D360" s="29" t="s">
        <v>844</v>
      </c>
      <c r="E360" s="29" t="s">
        <v>845</v>
      </c>
      <c r="F360" s="30" t="str">
        <f>IF(ISBLANK(Table2[[#This Row],[unique_id]]), "", Table2[[#This Row],[unique_id]])</f>
        <v>synchronize_devices</v>
      </c>
      <c r="G360" s="29" t="s">
        <v>847</v>
      </c>
      <c r="H360" s="29" t="s">
        <v>846</v>
      </c>
      <c r="I360" s="29" t="s">
        <v>307</v>
      </c>
      <c r="M360" s="29" t="s">
        <v>268</v>
      </c>
      <c r="O360" s="31"/>
      <c r="V360" s="31"/>
      <c r="W360" s="31"/>
      <c r="X360" s="31"/>
      <c r="Y360" s="31"/>
      <c r="Z360" s="31"/>
      <c r="AA360" s="31"/>
      <c r="AG360" s="31"/>
      <c r="AH360" s="31"/>
      <c r="AJ360" s="29" t="str">
        <f>IF(ISBLANK(AI360),  "", _xlfn.CONCAT("haas/entity/sensor/", LOWER(C360), "/", E360, "/config"))</f>
        <v/>
      </c>
      <c r="AK360" s="29" t="str">
        <f>IF(ISBLANK(AI360),  "", _xlfn.CONCAT(LOWER(C360), "/", E360))</f>
        <v/>
      </c>
      <c r="AR360" s="27"/>
      <c r="AT360" s="15"/>
      <c r="AV360" s="31"/>
      <c r="BF3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1" spans="1:58" s="29" customFormat="1" ht="16" customHeight="1">
      <c r="A361" s="29">
        <v>2650</v>
      </c>
      <c r="B361" s="29" t="s">
        <v>26</v>
      </c>
      <c r="C361" s="29" t="s">
        <v>245</v>
      </c>
      <c r="D361" s="29" t="s">
        <v>145</v>
      </c>
      <c r="E361" s="29" t="s">
        <v>146</v>
      </c>
      <c r="F361" s="30" t="str">
        <f>IF(ISBLANK(Table2[[#This Row],[unique_id]]), "", Table2[[#This Row],[unique_id]])</f>
        <v>ada_home</v>
      </c>
      <c r="G361" s="29" t="s">
        <v>194</v>
      </c>
      <c r="H361" s="29" t="s">
        <v>1039</v>
      </c>
      <c r="I361" s="29" t="s">
        <v>144</v>
      </c>
      <c r="M361" s="29" t="s">
        <v>136</v>
      </c>
      <c r="N361" s="29" t="s">
        <v>281</v>
      </c>
      <c r="O361" s="31" t="s">
        <v>1096</v>
      </c>
      <c r="P361" s="29" t="s">
        <v>172</v>
      </c>
      <c r="Q361" s="29" t="s">
        <v>1054</v>
      </c>
      <c r="R361" s="52" t="s">
        <v>1039</v>
      </c>
      <c r="S361" s="29" t="str">
        <f>_xlfn.CONCAT( Table2[[#This Row],[device_suggested_area]], " ",Table2[[#This Row],[powercalc_group_3]])</f>
        <v>Ada Audio Visual Devices</v>
      </c>
      <c r="T361" s="29" t="str">
        <f>_xlfn.CONCAT("name: ", Table2[[#This Row],[friendly_name]])</f>
        <v>name: Ada Home</v>
      </c>
      <c r="V361" s="31"/>
      <c r="W361" s="31"/>
      <c r="X361" s="31"/>
      <c r="Y361" s="31"/>
      <c r="Z361" s="31"/>
      <c r="AA361" s="31"/>
      <c r="AG361" s="31"/>
      <c r="AH361" s="31"/>
      <c r="AJ361" s="29" t="str">
        <f>IF(ISBLANK(AI361),  "", _xlfn.CONCAT("haas/entity/sensor/", LOWER(C361), "/", E361, "/config"))</f>
        <v/>
      </c>
      <c r="AK361" s="29" t="str">
        <f>IF(ISBLANK(AI361),  "", _xlfn.CONCAT(LOWER(C361), "/", E361))</f>
        <v/>
      </c>
      <c r="AT361" s="33"/>
      <c r="AU361" s="29" t="s">
        <v>1470</v>
      </c>
      <c r="AV361" s="63" t="s">
        <v>898</v>
      </c>
      <c r="AW361" s="29" t="s">
        <v>408</v>
      </c>
      <c r="AX361" s="29" t="s">
        <v>459</v>
      </c>
      <c r="AY361" s="29" t="s">
        <v>245</v>
      </c>
      <c r="BA361" s="29" t="s">
        <v>130</v>
      </c>
      <c r="BC361" s="29" t="s">
        <v>500</v>
      </c>
      <c r="BD361" s="34" t="s">
        <v>545</v>
      </c>
      <c r="BE361" s="27" t="s">
        <v>537</v>
      </c>
      <c r="BF3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"10.0.4.50"]]</v>
      </c>
    </row>
    <row r="362" spans="1:58" s="29" customFormat="1" ht="16" customHeight="1">
      <c r="A362" s="29">
        <v>2651</v>
      </c>
      <c r="B362" s="29" t="s">
        <v>26</v>
      </c>
      <c r="C362" s="29" t="s">
        <v>245</v>
      </c>
      <c r="D362" s="29" t="s">
        <v>145</v>
      </c>
      <c r="E362" s="29" t="s">
        <v>269</v>
      </c>
      <c r="F362" s="30" t="str">
        <f>IF(ISBLANK(Table2[[#This Row],[unique_id]]), "", Table2[[#This Row],[unique_id]])</f>
        <v>edwin_home</v>
      </c>
      <c r="G362" s="29" t="s">
        <v>270</v>
      </c>
      <c r="H362" s="29" t="s">
        <v>1039</v>
      </c>
      <c r="I362" s="29" t="s">
        <v>144</v>
      </c>
      <c r="M362" s="29" t="s">
        <v>136</v>
      </c>
      <c r="N362" s="29" t="s">
        <v>281</v>
      </c>
      <c r="O362" s="31" t="s">
        <v>1096</v>
      </c>
      <c r="P362" s="29" t="s">
        <v>172</v>
      </c>
      <c r="Q362" s="29" t="s">
        <v>1054</v>
      </c>
      <c r="R362" s="52" t="s">
        <v>1039</v>
      </c>
      <c r="S362" s="29" t="str">
        <f>_xlfn.CONCAT( Table2[[#This Row],[device_suggested_area]], " ",Table2[[#This Row],[powercalc_group_3]])</f>
        <v>Edwin Audio Visual Devices</v>
      </c>
      <c r="T362" s="29" t="str">
        <f>_xlfn.CONCAT("name: ", Table2[[#This Row],[friendly_name]])</f>
        <v>name: Edwin Home</v>
      </c>
      <c r="V362" s="31"/>
      <c r="W362" s="31"/>
      <c r="X362" s="31"/>
      <c r="Y362" s="31"/>
      <c r="Z362" s="31"/>
      <c r="AA362" s="31"/>
      <c r="AG362" s="31"/>
      <c r="AH362" s="31"/>
      <c r="AJ362" s="29" t="str">
        <f>IF(ISBLANK(AI362),  "", _xlfn.CONCAT("haas/entity/sensor/", LOWER(C362), "/", E362, "/config"))</f>
        <v/>
      </c>
      <c r="AK362" s="29" t="str">
        <f>IF(ISBLANK(AI362),  "", _xlfn.CONCAT(LOWER(C362), "/", E362))</f>
        <v/>
      </c>
      <c r="AT362" s="33"/>
      <c r="AU362" s="29" t="s">
        <v>1471</v>
      </c>
      <c r="AV362" s="63" t="s">
        <v>898</v>
      </c>
      <c r="AW362" s="29" t="s">
        <v>408</v>
      </c>
      <c r="AX362" s="29" t="s">
        <v>459</v>
      </c>
      <c r="AY362" s="29" t="s">
        <v>245</v>
      </c>
      <c r="BA362" s="29" t="s">
        <v>127</v>
      </c>
      <c r="BC362" s="29" t="s">
        <v>500</v>
      </c>
      <c r="BD362" s="34" t="s">
        <v>544</v>
      </c>
      <c r="BE362" s="27" t="s">
        <v>538</v>
      </c>
      <c r="BF3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"10.0.4.51"]]</v>
      </c>
    </row>
    <row r="363" spans="1:58" s="29" customFormat="1" ht="16" customHeight="1">
      <c r="A363" s="29">
        <v>2652</v>
      </c>
      <c r="B363" s="29" t="s">
        <v>26</v>
      </c>
      <c r="C363" s="29" t="s">
        <v>245</v>
      </c>
      <c r="D363" s="29" t="s">
        <v>145</v>
      </c>
      <c r="E363" s="29" t="s">
        <v>277</v>
      </c>
      <c r="F363" s="30" t="str">
        <f>IF(ISBLANK(Table2[[#This Row],[unique_id]]), "", Table2[[#This Row],[unique_id]])</f>
        <v>parents_home</v>
      </c>
      <c r="G363" s="29" t="s">
        <v>271</v>
      </c>
      <c r="H363" s="29" t="s">
        <v>1039</v>
      </c>
      <c r="I363" s="29" t="s">
        <v>144</v>
      </c>
      <c r="M363" s="29" t="s">
        <v>136</v>
      </c>
      <c r="N363" s="29" t="s">
        <v>281</v>
      </c>
      <c r="O363" s="31" t="s">
        <v>1096</v>
      </c>
      <c r="P363" s="29" t="s">
        <v>172</v>
      </c>
      <c r="Q363" s="29" t="s">
        <v>1054</v>
      </c>
      <c r="R363" s="52" t="s">
        <v>1039</v>
      </c>
      <c r="S363" s="29" t="str">
        <f>_xlfn.CONCAT( Table2[[#This Row],[device_suggested_area]], " ",Table2[[#This Row],[powercalc_group_3]])</f>
        <v>Parents Audio Visual Devices</v>
      </c>
      <c r="T363" s="29" t="s">
        <v>1064</v>
      </c>
      <c r="V363" s="31"/>
      <c r="W363" s="31"/>
      <c r="X363" s="31"/>
      <c r="Y363" s="31"/>
      <c r="Z363" s="31"/>
      <c r="AA363" s="31"/>
      <c r="AG363" s="31"/>
      <c r="AH363" s="31"/>
      <c r="AJ363" s="29" t="str">
        <f>IF(ISBLANK(AI363),  "", _xlfn.CONCAT("haas/entity/sensor/", LOWER(C363), "/", E363, "/config"))</f>
        <v/>
      </c>
      <c r="AK363" s="29" t="str">
        <f>IF(ISBLANK(AI363),  "", _xlfn.CONCAT(LOWER(C363), "/", E363))</f>
        <v/>
      </c>
      <c r="AT363" s="33"/>
      <c r="AU363" s="29" t="s">
        <v>1472</v>
      </c>
      <c r="AV363" s="63" t="s">
        <v>898</v>
      </c>
      <c r="AW363" s="29" t="s">
        <v>408</v>
      </c>
      <c r="AX363" s="29" t="s">
        <v>897</v>
      </c>
      <c r="AY363" s="29" t="s">
        <v>245</v>
      </c>
      <c r="BA363" s="29" t="s">
        <v>201</v>
      </c>
      <c r="BC363" s="29" t="s">
        <v>500</v>
      </c>
      <c r="BD363" s="34" t="s">
        <v>896</v>
      </c>
      <c r="BE363" s="27" t="s">
        <v>895</v>
      </c>
      <c r="BF3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"10.0.4.55"]]</v>
      </c>
    </row>
    <row r="364" spans="1:58" s="29" customFormat="1" ht="16" customHeight="1">
      <c r="A364" s="29">
        <v>2653</v>
      </c>
      <c r="B364" s="29" t="s">
        <v>26</v>
      </c>
      <c r="C364" s="29" t="s">
        <v>245</v>
      </c>
      <c r="D364" s="29" t="s">
        <v>145</v>
      </c>
      <c r="E364" s="29" t="s">
        <v>273</v>
      </c>
      <c r="F364" s="30" t="str">
        <f>IF(ISBLANK(Table2[[#This Row],[unique_id]]), "", Table2[[#This Row],[unique_id]])</f>
        <v>kitchen_home</v>
      </c>
      <c r="G364" s="29" t="s">
        <v>272</v>
      </c>
      <c r="H364" s="29" t="s">
        <v>1039</v>
      </c>
      <c r="I364" s="29" t="s">
        <v>144</v>
      </c>
      <c r="M364" s="29" t="s">
        <v>136</v>
      </c>
      <c r="N364" s="29" t="s">
        <v>281</v>
      </c>
      <c r="O364" s="31" t="s">
        <v>1096</v>
      </c>
      <c r="P364" s="29" t="s">
        <v>172</v>
      </c>
      <c r="Q364" s="29" t="s">
        <v>1054</v>
      </c>
      <c r="R364" s="52" t="s">
        <v>1039</v>
      </c>
      <c r="S364" s="29" t="str">
        <f>_xlfn.CONCAT( Table2[[#This Row],[device_suggested_area]], " ",Table2[[#This Row],[powercalc_group_3]])</f>
        <v>Kitchen Audio Visual Devices</v>
      </c>
      <c r="T364" s="29" t="s">
        <v>1064</v>
      </c>
      <c r="V364" s="31"/>
      <c r="W364" s="31"/>
      <c r="X364" s="31"/>
      <c r="Y364" s="31"/>
      <c r="Z364" s="31"/>
      <c r="AA364" s="31"/>
      <c r="AG364" s="31"/>
      <c r="AH364" s="31"/>
      <c r="AJ364" s="29" t="str">
        <f>IF(ISBLANK(AI364),  "", _xlfn.CONCAT("haas/entity/sensor/", LOWER(C364), "/", E364, "/config"))</f>
        <v/>
      </c>
      <c r="AK364" s="29" t="str">
        <f>IF(ISBLANK(AI364),  "", _xlfn.CONCAT(LOWER(C364), "/", E364))</f>
        <v/>
      </c>
      <c r="AT364" s="33"/>
      <c r="AU364" s="29" t="s">
        <v>1473</v>
      </c>
      <c r="AV364" s="63" t="s">
        <v>898</v>
      </c>
      <c r="AW364" s="29" t="s">
        <v>408</v>
      </c>
      <c r="AX364" s="29" t="s">
        <v>897</v>
      </c>
      <c r="AY364" s="29" t="s">
        <v>245</v>
      </c>
      <c r="BA364" s="29" t="s">
        <v>215</v>
      </c>
      <c r="BC364" s="29" t="s">
        <v>500</v>
      </c>
      <c r="BD364" s="34" t="s">
        <v>1024</v>
      </c>
      <c r="BE364" s="27" t="s">
        <v>1023</v>
      </c>
      <c r="BF3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"10.0.4.56"]]</v>
      </c>
    </row>
    <row r="365" spans="1:58" s="29" customFormat="1" ht="16" customHeight="1">
      <c r="A365" s="29">
        <v>2654</v>
      </c>
      <c r="B365" s="29" t="s">
        <v>26</v>
      </c>
      <c r="C365" s="29" t="s">
        <v>245</v>
      </c>
      <c r="D365" s="29" t="s">
        <v>145</v>
      </c>
      <c r="E365" s="29" t="s">
        <v>848</v>
      </c>
      <c r="F365" s="30" t="str">
        <f>IF(ISBLANK(Table2[[#This Row],[unique_id]]), "", Table2[[#This Row],[unique_id]])</f>
        <v>office_home</v>
      </c>
      <c r="G365" s="29" t="s">
        <v>849</v>
      </c>
      <c r="H365" s="29" t="s">
        <v>1039</v>
      </c>
      <c r="I365" s="29" t="s">
        <v>144</v>
      </c>
      <c r="M365" s="29" t="s">
        <v>136</v>
      </c>
      <c r="N365" s="29" t="s">
        <v>281</v>
      </c>
      <c r="O365" s="31" t="s">
        <v>1096</v>
      </c>
      <c r="P365" s="29" t="s">
        <v>172</v>
      </c>
      <c r="Q365" s="29" t="s">
        <v>1054</v>
      </c>
      <c r="R365" s="52" t="s">
        <v>1039</v>
      </c>
      <c r="S365" s="29" t="str">
        <f>_xlfn.CONCAT( Table2[[#This Row],[device_suggested_area]], " ",Table2[[#This Row],[powercalc_group_3]])</f>
        <v>Office Audio Visual Devices</v>
      </c>
      <c r="T365" s="29" t="str">
        <f>_xlfn.CONCAT("name: ", Table2[[#This Row],[friendly_name]])</f>
        <v>name: Office Home</v>
      </c>
      <c r="V365" s="31"/>
      <c r="W365" s="31"/>
      <c r="X365" s="31"/>
      <c r="Y365" s="31"/>
      <c r="Z365" s="31"/>
      <c r="AA365" s="31"/>
      <c r="AG365" s="31"/>
      <c r="AH365" s="31"/>
      <c r="AJ365" s="29" t="str">
        <f>IF(ISBLANK(AI365),  "", _xlfn.CONCAT("haas/entity/sensor/", LOWER(C365), "/", E365, "/config"))</f>
        <v/>
      </c>
      <c r="AK365" s="29" t="str">
        <f>IF(ISBLANK(AI365),  "", _xlfn.CONCAT(LOWER(C365), "/", E365))</f>
        <v/>
      </c>
      <c r="AT365" s="33"/>
      <c r="AU365" s="29" t="s">
        <v>1474</v>
      </c>
      <c r="AV365" s="63" t="s">
        <v>898</v>
      </c>
      <c r="AW365" s="29" t="s">
        <v>408</v>
      </c>
      <c r="AX365" s="29" t="s">
        <v>459</v>
      </c>
      <c r="AY365" s="29" t="s">
        <v>245</v>
      </c>
      <c r="BA365" s="29" t="s">
        <v>222</v>
      </c>
      <c r="BC365" s="29" t="s">
        <v>500</v>
      </c>
      <c r="BD365" s="34" t="s">
        <v>542</v>
      </c>
      <c r="BE365" s="27" t="s">
        <v>541</v>
      </c>
      <c r="BF3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"10.0.4.54"]]</v>
      </c>
    </row>
    <row r="366" spans="1:58" s="29" customFormat="1" ht="16" customHeight="1">
      <c r="A366" s="29">
        <v>2655</v>
      </c>
      <c r="B366" s="29" t="s">
        <v>26</v>
      </c>
      <c r="C366" s="29" t="s">
        <v>245</v>
      </c>
      <c r="D366" s="29" t="s">
        <v>145</v>
      </c>
      <c r="E366" s="29" t="s">
        <v>904</v>
      </c>
      <c r="F366" s="30" t="str">
        <f>IF(ISBLANK(Table2[[#This Row],[unique_id]]), "", Table2[[#This Row],[unique_id]])</f>
        <v>lounge_home</v>
      </c>
      <c r="G366" s="29" t="s">
        <v>905</v>
      </c>
      <c r="H366" s="29" t="s">
        <v>1039</v>
      </c>
      <c r="I366" s="29" t="s">
        <v>144</v>
      </c>
      <c r="M366" s="29" t="s">
        <v>136</v>
      </c>
      <c r="N366" s="29" t="s">
        <v>281</v>
      </c>
      <c r="O366" s="31" t="s">
        <v>1096</v>
      </c>
      <c r="P366" s="29" t="s">
        <v>172</v>
      </c>
      <c r="Q366" s="29" t="s">
        <v>1054</v>
      </c>
      <c r="R366" s="52" t="s">
        <v>1039</v>
      </c>
      <c r="S366" s="29" t="str">
        <f>_xlfn.CONCAT( Table2[[#This Row],[device_suggested_area]], " ",Table2[[#This Row],[powercalc_group_3]])</f>
        <v>Lounge Audio Visual Devices</v>
      </c>
      <c r="T366" s="29" t="str">
        <f>_xlfn.CONCAT("name: ", Table2[[#This Row],[friendly_name]])</f>
        <v>name: Lounge Home</v>
      </c>
      <c r="V366" s="31"/>
      <c r="W366" s="31"/>
      <c r="X366" s="31"/>
      <c r="Y366" s="31"/>
      <c r="Z366" s="31"/>
      <c r="AA366" s="31"/>
      <c r="AG366" s="31"/>
      <c r="AH366" s="31"/>
      <c r="AJ366" s="29" t="str">
        <f>IF(ISBLANK(AI366),  "", _xlfn.CONCAT("haas/entity/sensor/", LOWER(C366), "/", E366, "/config"))</f>
        <v/>
      </c>
      <c r="AK366" s="29" t="str">
        <f>IF(ISBLANK(AI366),  "", _xlfn.CONCAT(LOWER(C366), "/", E366))</f>
        <v/>
      </c>
      <c r="AT366" s="33"/>
      <c r="AU366" s="29" t="s">
        <v>1475</v>
      </c>
      <c r="AV366" s="63" t="s">
        <v>898</v>
      </c>
      <c r="AW366" s="29" t="s">
        <v>408</v>
      </c>
      <c r="AX366" s="29" t="s">
        <v>459</v>
      </c>
      <c r="AY366" s="29" t="s">
        <v>245</v>
      </c>
      <c r="BA366" s="29" t="s">
        <v>203</v>
      </c>
      <c r="BC366" s="29" t="s">
        <v>500</v>
      </c>
      <c r="BD366" s="34" t="s">
        <v>543</v>
      </c>
      <c r="BE366" s="27" t="s">
        <v>539</v>
      </c>
      <c r="BF3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"10.0.4.52"]]</v>
      </c>
    </row>
    <row r="367" spans="1:58" s="29" customFormat="1" ht="16" customHeight="1">
      <c r="A367" s="29">
        <v>2656</v>
      </c>
      <c r="B367" s="29" t="s">
        <v>26</v>
      </c>
      <c r="C367" s="29" t="s">
        <v>245</v>
      </c>
      <c r="D367" s="29" t="s">
        <v>145</v>
      </c>
      <c r="E367" s="29" t="s">
        <v>1137</v>
      </c>
      <c r="F367" s="30" t="str">
        <f>IF(ISBLANK(Table2[[#This Row],[unique_id]]), "", Table2[[#This Row],[unique_id]])</f>
        <v>ada_tablet</v>
      </c>
      <c r="G367" s="29" t="s">
        <v>1138</v>
      </c>
      <c r="H367" s="29" t="s">
        <v>1039</v>
      </c>
      <c r="I367" s="29" t="s">
        <v>144</v>
      </c>
      <c r="M367" s="29" t="s">
        <v>136</v>
      </c>
      <c r="N367" s="29" t="s">
        <v>281</v>
      </c>
      <c r="O367" s="31"/>
      <c r="R367" s="52"/>
      <c r="V367" s="31"/>
      <c r="W367" s="31"/>
      <c r="X367" s="31"/>
      <c r="Y367" s="31"/>
      <c r="Z367" s="31"/>
      <c r="AA367" s="31"/>
      <c r="AG367" s="31"/>
      <c r="AH367" s="31"/>
      <c r="AJ367" s="29" t="str">
        <f>IF(ISBLANK(AI367),  "", _xlfn.CONCAT("haas/entity/sensor/", LOWER(C367), "/", E367, "/config"))</f>
        <v/>
      </c>
      <c r="AK367" s="29" t="str">
        <f>IF(ISBLANK(AI367),  "", _xlfn.CONCAT(LOWER(C367), "/", E367))</f>
        <v/>
      </c>
      <c r="AT367" s="33"/>
      <c r="AU367" s="29" t="s">
        <v>1476</v>
      </c>
      <c r="AV367" s="63" t="s">
        <v>1145</v>
      </c>
      <c r="AW367" s="29" t="s">
        <v>1139</v>
      </c>
      <c r="AX367" s="29" t="s">
        <v>1141</v>
      </c>
      <c r="AY367" s="29" t="s">
        <v>245</v>
      </c>
      <c r="BA367" s="29" t="s">
        <v>203</v>
      </c>
      <c r="BC367" s="29" t="s">
        <v>500</v>
      </c>
      <c r="BD367" s="34" t="s">
        <v>1142</v>
      </c>
      <c r="BE367" s="27" t="s">
        <v>1143</v>
      </c>
      <c r="BF3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"32:4c:57:35:08:8d"], ["ip", "10.0.4.57"]]</v>
      </c>
    </row>
    <row r="368" spans="1:58" s="29" customFormat="1" ht="16" customHeight="1">
      <c r="A368" s="29">
        <v>2657</v>
      </c>
      <c r="B368" s="29" t="s">
        <v>26</v>
      </c>
      <c r="C368" s="29" t="s">
        <v>580</v>
      </c>
      <c r="D368" s="29" t="s">
        <v>364</v>
      </c>
      <c r="E368" s="29" t="s">
        <v>363</v>
      </c>
      <c r="F368" s="30" t="str">
        <f>IF(ISBLANK(Table2[[#This Row],[unique_id]]), "", Table2[[#This Row],[unique_id]])</f>
        <v>column_break</v>
      </c>
      <c r="G368" s="29" t="s">
        <v>360</v>
      </c>
      <c r="H368" s="29" t="s">
        <v>1039</v>
      </c>
      <c r="I368" s="29" t="s">
        <v>144</v>
      </c>
      <c r="M368" s="29" t="s">
        <v>361</v>
      </c>
      <c r="N368" s="29" t="s">
        <v>362</v>
      </c>
      <c r="O368" s="54"/>
      <c r="V368" s="31"/>
      <c r="W368" s="31"/>
      <c r="X368" s="31"/>
      <c r="Y368" s="31"/>
      <c r="Z368" s="31"/>
      <c r="AA368" s="31"/>
      <c r="AG368" s="31"/>
      <c r="AH368" s="31"/>
      <c r="AK368" s="29" t="str">
        <f>IF(ISBLANK(AI368),  "", _xlfn.CONCAT(LOWER(C368), "/", E368))</f>
        <v/>
      </c>
      <c r="AT368" s="33"/>
      <c r="AV368" s="31"/>
      <c r="BF3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9" spans="1:58" s="29" customFormat="1" ht="16" customHeight="1">
      <c r="A369" s="29">
        <v>2658</v>
      </c>
      <c r="B369" s="29" t="s">
        <v>26</v>
      </c>
      <c r="C369" s="29" t="s">
        <v>766</v>
      </c>
      <c r="D369" s="29" t="s">
        <v>145</v>
      </c>
      <c r="E369" s="29" t="s">
        <v>843</v>
      </c>
      <c r="F369" s="30" t="str">
        <f>IF(ISBLANK(Table2[[#This Row],[unique_id]]), "", Table2[[#This Row],[unique_id]])</f>
        <v>lg_webos_smart_tv</v>
      </c>
      <c r="G369" s="29" t="s">
        <v>187</v>
      </c>
      <c r="H369" s="29" t="s">
        <v>1039</v>
      </c>
      <c r="I369" s="29" t="s">
        <v>144</v>
      </c>
      <c r="M369" s="29" t="s">
        <v>136</v>
      </c>
      <c r="N369" s="29" t="s">
        <v>281</v>
      </c>
      <c r="O369" s="31"/>
      <c r="R369" s="52"/>
      <c r="V369" s="31"/>
      <c r="W369" s="31"/>
      <c r="X369" s="31"/>
      <c r="Y369" s="31"/>
      <c r="Z369" s="31"/>
      <c r="AA369" s="31"/>
      <c r="AG369" s="31"/>
      <c r="AH369" s="31"/>
      <c r="AJ369" s="29" t="str">
        <f>IF(ISBLANK(AI369),  "", _xlfn.CONCAT("haas/entity/sensor/", LOWER(C369), "/", E369, "/config"))</f>
        <v/>
      </c>
      <c r="AK369" s="29" t="str">
        <f>IF(ISBLANK(AI369),  "", _xlfn.CONCAT(LOWER(C369), "/", E369))</f>
        <v/>
      </c>
      <c r="AT369" s="33"/>
      <c r="AU369" s="29" t="s">
        <v>1477</v>
      </c>
      <c r="AV369" s="63" t="s">
        <v>769</v>
      </c>
      <c r="AW369" s="29" t="s">
        <v>401</v>
      </c>
      <c r="AX369" s="29" t="s">
        <v>770</v>
      </c>
      <c r="AY369" s="29" t="s">
        <v>766</v>
      </c>
      <c r="BA369" s="29" t="s">
        <v>203</v>
      </c>
      <c r="BC369" s="29" t="s">
        <v>500</v>
      </c>
      <c r="BD369" s="34" t="s">
        <v>767</v>
      </c>
      <c r="BE369" s="27" t="s">
        <v>768</v>
      </c>
      <c r="BF3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"10.0.4.49"]]</v>
      </c>
    </row>
    <row r="370" spans="1:58" s="29" customFormat="1" ht="16" customHeight="1">
      <c r="A370" s="29">
        <v>2659</v>
      </c>
      <c r="B370" s="29" t="s">
        <v>765</v>
      </c>
      <c r="C370" s="29" t="s">
        <v>275</v>
      </c>
      <c r="D370" s="29" t="s">
        <v>145</v>
      </c>
      <c r="E370" s="29" t="s">
        <v>276</v>
      </c>
      <c r="F370" s="30" t="str">
        <f>IF(ISBLANK(Table2[[#This Row],[unique_id]]), "", Table2[[#This Row],[unique_id]])</f>
        <v>parents_tv</v>
      </c>
      <c r="G370" s="29" t="s">
        <v>274</v>
      </c>
      <c r="H370" s="29" t="s">
        <v>1039</v>
      </c>
      <c r="I370" s="29" t="s">
        <v>144</v>
      </c>
      <c r="M370" s="29" t="s">
        <v>136</v>
      </c>
      <c r="N370" s="29" t="s">
        <v>281</v>
      </c>
      <c r="O370" s="31"/>
      <c r="V370" s="31"/>
      <c r="W370" s="31"/>
      <c r="X370" s="31"/>
      <c r="Y370" s="31"/>
      <c r="Z370" s="31"/>
      <c r="AA370" s="31"/>
      <c r="AG370" s="31"/>
      <c r="AH370" s="31"/>
      <c r="AJ370" s="29" t="str">
        <f>IF(ISBLANK(AI370),  "", _xlfn.CONCAT("haas/entity/sensor/", LOWER(C370), "/", E370, "/config"))</f>
        <v/>
      </c>
      <c r="AK370" s="29" t="str">
        <f>IF(ISBLANK(AI370),  "", _xlfn.CONCAT(LOWER(C370), "/", E370))</f>
        <v/>
      </c>
      <c r="AT370" s="33"/>
      <c r="AU370" s="29" t="s">
        <v>1478</v>
      </c>
      <c r="AV370" s="63" t="s">
        <v>468</v>
      </c>
      <c r="AW370" s="29" t="s">
        <v>401</v>
      </c>
      <c r="AX370" s="29" t="s">
        <v>469</v>
      </c>
      <c r="AY370" s="29" t="s">
        <v>275</v>
      </c>
      <c r="BA370" s="29" t="s">
        <v>201</v>
      </c>
      <c r="BC370" s="29" t="s">
        <v>500</v>
      </c>
      <c r="BD370" s="34" t="s">
        <v>471</v>
      </c>
      <c r="BE370" s="27" t="s">
        <v>547</v>
      </c>
      <c r="BF3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"10.0.4.47"]]</v>
      </c>
    </row>
    <row r="371" spans="1:58" s="29" customFormat="1" ht="16" customHeight="1">
      <c r="A371" s="29">
        <v>2660</v>
      </c>
      <c r="B371" s="29" t="s">
        <v>26</v>
      </c>
      <c r="C371" s="29" t="s">
        <v>245</v>
      </c>
      <c r="D371" s="29" t="s">
        <v>145</v>
      </c>
      <c r="E371" s="29" t="s">
        <v>1146</v>
      </c>
      <c r="F371" s="30" t="str">
        <f>IF(ISBLANK(Table2[[#This Row],[unique_id]]), "", Table2[[#This Row],[unique_id]])</f>
        <v>edwin_tablet</v>
      </c>
      <c r="G371" s="29" t="s">
        <v>1147</v>
      </c>
      <c r="H371" s="29" t="s">
        <v>1039</v>
      </c>
      <c r="I371" s="29" t="s">
        <v>144</v>
      </c>
      <c r="M371" s="29" t="s">
        <v>136</v>
      </c>
      <c r="N371" s="29" t="s">
        <v>281</v>
      </c>
      <c r="O371" s="31"/>
      <c r="R371" s="52"/>
      <c r="V371" s="31"/>
      <c r="W371" s="31"/>
      <c r="X371" s="31"/>
      <c r="Y371" s="31"/>
      <c r="Z371" s="31"/>
      <c r="AA371" s="31"/>
      <c r="AG371" s="31"/>
      <c r="AH371" s="31"/>
      <c r="AJ371" s="29" t="str">
        <f>IF(ISBLANK(AI371),  "", _xlfn.CONCAT("haas/entity/sensor/", LOWER(C371), "/", E371, "/config"))</f>
        <v/>
      </c>
      <c r="AK371" s="29" t="str">
        <f>IF(ISBLANK(AI371),  "", _xlfn.CONCAT(LOWER(C371), "/", E371))</f>
        <v/>
      </c>
      <c r="AT371" s="33"/>
      <c r="AU371" s="29" t="s">
        <v>1479</v>
      </c>
      <c r="AV371" s="63" t="s">
        <v>1145</v>
      </c>
      <c r="AW371" s="29" t="s">
        <v>1148</v>
      </c>
      <c r="AX371" s="29" t="s">
        <v>1141</v>
      </c>
      <c r="AY371" s="29" t="s">
        <v>245</v>
      </c>
      <c r="BA371" s="29" t="s">
        <v>215</v>
      </c>
      <c r="BC371" s="29" t="s">
        <v>500</v>
      </c>
      <c r="BD371" s="34" t="s">
        <v>1154</v>
      </c>
      <c r="BE371" s="27" t="s">
        <v>1144</v>
      </c>
      <c r="BF3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"12:93:f0:d4:3f:cb"], ["ip", "10.0.4.58"]]</v>
      </c>
    </row>
    <row r="372" spans="1:58" s="29" customFormat="1" ht="16" customHeight="1">
      <c r="A372" s="29">
        <v>2661</v>
      </c>
      <c r="B372" s="29" t="s">
        <v>765</v>
      </c>
      <c r="C372" s="29" t="s">
        <v>245</v>
      </c>
      <c r="D372" s="29" t="s">
        <v>145</v>
      </c>
      <c r="E372" s="29" t="s">
        <v>954</v>
      </c>
      <c r="F372" s="30" t="str">
        <f>IF(ISBLANK(Table2[[#This Row],[unique_id]]), "", Table2[[#This Row],[unique_id]])</f>
        <v>office_tv</v>
      </c>
      <c r="G372" s="29" t="s">
        <v>955</v>
      </c>
      <c r="H372" s="29" t="s">
        <v>1039</v>
      </c>
      <c r="I372" s="29" t="s">
        <v>144</v>
      </c>
      <c r="M372" s="29" t="s">
        <v>136</v>
      </c>
      <c r="N372" s="29" t="s">
        <v>281</v>
      </c>
      <c r="O372" s="31"/>
      <c r="V372" s="31"/>
      <c r="W372" s="31"/>
      <c r="X372" s="31"/>
      <c r="Y372" s="31"/>
      <c r="Z372" s="31"/>
      <c r="AA372" s="31"/>
      <c r="AG372" s="31"/>
      <c r="AH372" s="31"/>
      <c r="AJ372" s="29" t="str">
        <f>IF(ISBLANK(AI372),  "", _xlfn.CONCAT("haas/entity/sensor/", LOWER(C372), "/", E372, "/config"))</f>
        <v/>
      </c>
      <c r="AK372" s="29" t="str">
        <f>IF(ISBLANK(AI372),  "", _xlfn.CONCAT(LOWER(C372), "/", E372))</f>
        <v/>
      </c>
      <c r="AT372" s="33"/>
      <c r="AU372" s="29" t="s">
        <v>1480</v>
      </c>
      <c r="AV372" s="63" t="s">
        <v>461</v>
      </c>
      <c r="AW372" s="29" t="s">
        <v>401</v>
      </c>
      <c r="AX372" s="29" t="s">
        <v>460</v>
      </c>
      <c r="AY372" s="29" t="s">
        <v>245</v>
      </c>
      <c r="BA372" s="29" t="s">
        <v>222</v>
      </c>
      <c r="BC372" s="29" t="s">
        <v>500</v>
      </c>
      <c r="BD372" s="34" t="s">
        <v>546</v>
      </c>
      <c r="BE372" s="27" t="s">
        <v>540</v>
      </c>
      <c r="BF3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"10.0.4.53"]]</v>
      </c>
    </row>
    <row r="373" spans="1:58" s="29" customFormat="1" ht="16" customHeight="1">
      <c r="A373" s="29">
        <v>2662</v>
      </c>
      <c r="B373" s="29" t="s">
        <v>26</v>
      </c>
      <c r="C373" s="29" t="s">
        <v>580</v>
      </c>
      <c r="D373" s="29" t="s">
        <v>364</v>
      </c>
      <c r="E373" s="29" t="s">
        <v>363</v>
      </c>
      <c r="F373" s="30" t="str">
        <f>IF(ISBLANK(Table2[[#This Row],[unique_id]]), "", Table2[[#This Row],[unique_id]])</f>
        <v>column_break</v>
      </c>
      <c r="G373" s="29" t="s">
        <v>360</v>
      </c>
      <c r="H373" s="29" t="s">
        <v>1039</v>
      </c>
      <c r="I373" s="29" t="s">
        <v>144</v>
      </c>
      <c r="M373" s="29" t="s">
        <v>361</v>
      </c>
      <c r="N373" s="29" t="s">
        <v>362</v>
      </c>
      <c r="O373" s="31"/>
      <c r="V373" s="31"/>
      <c r="W373" s="31"/>
      <c r="X373" s="31"/>
      <c r="Y373" s="31"/>
      <c r="Z373" s="31"/>
      <c r="AA373" s="31"/>
      <c r="AG373" s="31"/>
      <c r="AH373" s="31"/>
      <c r="AK373" s="29" t="str">
        <f>IF(ISBLANK(AI373),  "", _xlfn.CONCAT(LOWER(C373), "/", E373))</f>
        <v/>
      </c>
      <c r="AT373" s="33"/>
      <c r="AV373" s="31"/>
      <c r="BF3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58" s="29" customFormat="1" ht="16" customHeight="1">
      <c r="A374" s="29">
        <v>2663</v>
      </c>
      <c r="B374" s="29" t="s">
        <v>26</v>
      </c>
      <c r="C374" s="29" t="s">
        <v>189</v>
      </c>
      <c r="D374" s="29" t="s">
        <v>145</v>
      </c>
      <c r="E374" s="29" t="s">
        <v>1028</v>
      </c>
      <c r="F374" s="30" t="str">
        <f>IF(ISBLANK(Table2[[#This Row],[unique_id]]), "", Table2[[#This Row],[unique_id]])</f>
        <v>lounge_arc</v>
      </c>
      <c r="G374" s="29" t="s">
        <v>1031</v>
      </c>
      <c r="H374" s="29" t="s">
        <v>1039</v>
      </c>
      <c r="I374" s="29" t="s">
        <v>144</v>
      </c>
      <c r="M374" s="29" t="s">
        <v>136</v>
      </c>
      <c r="N374" s="29" t="s">
        <v>281</v>
      </c>
      <c r="O374" s="31" t="s">
        <v>1096</v>
      </c>
      <c r="R374" s="52"/>
      <c r="T374" s="29" t="str">
        <f>_xlfn.CONCAT("name: ", Table2[[#This Row],[friendly_name]])</f>
        <v>name: Lounge Arc</v>
      </c>
      <c r="V374" s="31"/>
      <c r="W374" s="31"/>
      <c r="X374" s="31"/>
      <c r="Y374" s="31"/>
      <c r="Z374" s="31"/>
      <c r="AA374" s="31"/>
      <c r="AG374" s="31"/>
      <c r="AH374" s="31"/>
      <c r="AJ374" s="29" t="str">
        <f>IF(ISBLANK(AI374),  "", _xlfn.CONCAT("haas/entity/sensor/", LOWER(C374), "/", E374, "/config"))</f>
        <v/>
      </c>
      <c r="AK374" s="29" t="str">
        <f>IF(ISBLANK(AI374),  "", _xlfn.CONCAT(LOWER(C374), "/", E374))</f>
        <v/>
      </c>
      <c r="AT374" s="33"/>
      <c r="AU374" s="29" t="s">
        <v>1481</v>
      </c>
      <c r="AV374" s="63" t="s">
        <v>407</v>
      </c>
      <c r="AW374" s="29" t="s">
        <v>1127</v>
      </c>
      <c r="AX374" s="29" t="s">
        <v>771</v>
      </c>
      <c r="AY374" s="29" t="s">
        <v>189</v>
      </c>
      <c r="BA374" s="29" t="s">
        <v>203</v>
      </c>
      <c r="BC374" s="29" t="s">
        <v>500</v>
      </c>
      <c r="BD374" s="29" t="s">
        <v>772</v>
      </c>
      <c r="BE374" s="27" t="s">
        <v>773</v>
      </c>
      <c r="BF3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"10.0.4.43"]]</v>
      </c>
    </row>
    <row r="375" spans="1:58" s="29" customFormat="1" ht="16" customHeight="1">
      <c r="A375" s="29">
        <v>2664</v>
      </c>
      <c r="B375" s="29" t="s">
        <v>765</v>
      </c>
      <c r="C375" s="29" t="s">
        <v>1122</v>
      </c>
      <c r="D375" s="29" t="s">
        <v>149</v>
      </c>
      <c r="E375" s="29" t="s">
        <v>1124</v>
      </c>
      <c r="F375" s="30" t="str">
        <f>IF(ISBLANK(Table2[[#This Row],[unique_id]]), "", Table2[[#This Row],[unique_id]])</f>
        <v>template_kitchen_move_proxy</v>
      </c>
      <c r="G375" s="29" t="s">
        <v>1032</v>
      </c>
      <c r="H375" s="29" t="s">
        <v>1039</v>
      </c>
      <c r="I375" s="29" t="s">
        <v>144</v>
      </c>
      <c r="O375" s="31" t="s">
        <v>1096</v>
      </c>
      <c r="P375" s="29" t="s">
        <v>172</v>
      </c>
      <c r="Q375" s="29" t="s">
        <v>1054</v>
      </c>
      <c r="R375" s="52" t="s">
        <v>1039</v>
      </c>
      <c r="S375" s="29" t="str">
        <f>_xlfn.CONCAT( Table2[[#This Row],[device_suggested_area]], " ",Table2[[#This Row],[powercalc_group_3]])</f>
        <v>Kitchen Audio Visual Devices</v>
      </c>
      <c r="T375" s="32" t="s">
        <v>1130</v>
      </c>
      <c r="V375" s="31"/>
      <c r="W375" s="31"/>
      <c r="X375" s="31"/>
      <c r="Y375" s="31"/>
      <c r="Z375" s="31"/>
      <c r="AA375" s="31"/>
      <c r="AG375" s="31"/>
      <c r="AH375" s="31"/>
      <c r="AJ375" s="29" t="str">
        <f>IF(ISBLANK(AI375),  "", _xlfn.CONCAT("haas/entity/sensor/", LOWER(C375), "/", E375, "/config"))</f>
        <v/>
      </c>
      <c r="AK375" s="29" t="str">
        <f>IF(ISBLANK(AI375),  "", _xlfn.CONCAT(LOWER(C375), "/", E375))</f>
        <v/>
      </c>
      <c r="AT375" s="33"/>
      <c r="AV375" s="63"/>
      <c r="AW375" s="29" t="s">
        <v>145</v>
      </c>
      <c r="AX375" s="29" t="s">
        <v>409</v>
      </c>
      <c r="AY375" s="29" t="s">
        <v>189</v>
      </c>
      <c r="BA375" s="29" t="s">
        <v>215</v>
      </c>
      <c r="BE375" s="27"/>
      <c r="BF3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6" spans="1:58" s="29" customFormat="1" ht="16" customHeight="1">
      <c r="A376" s="29">
        <v>2665</v>
      </c>
      <c r="B376" s="29" t="s">
        <v>26</v>
      </c>
      <c r="C376" s="29" t="s">
        <v>189</v>
      </c>
      <c r="D376" s="29" t="s">
        <v>145</v>
      </c>
      <c r="E376" s="29" t="s">
        <v>1027</v>
      </c>
      <c r="F376" s="30" t="str">
        <f>IF(ISBLANK(Table2[[#This Row],[unique_id]]), "", Table2[[#This Row],[unique_id]])</f>
        <v>kitchen_move</v>
      </c>
      <c r="G376" s="29" t="s">
        <v>1032</v>
      </c>
      <c r="H376" s="29" t="s">
        <v>1039</v>
      </c>
      <c r="I376" s="29" t="s">
        <v>144</v>
      </c>
      <c r="M376" s="29" t="s">
        <v>136</v>
      </c>
      <c r="N376" s="29" t="s">
        <v>281</v>
      </c>
      <c r="O376" s="31" t="s">
        <v>1096</v>
      </c>
      <c r="P376" s="29" t="s">
        <v>172</v>
      </c>
      <c r="Q376" s="29" t="s">
        <v>1054</v>
      </c>
      <c r="R376" s="52" t="s">
        <v>1039</v>
      </c>
      <c r="S376" s="29" t="str">
        <f>_xlfn.CONCAT( Table2[[#This Row],[device_suggested_area]], " ",Table2[[#This Row],[powercalc_group_3]])</f>
        <v>Kitchen Audio Visual Devices</v>
      </c>
      <c r="T376" s="29" t="str">
        <f>_xlfn.CONCAT("name: ", Table2[[#This Row],[friendly_name]])</f>
        <v>name: Kitchen Move</v>
      </c>
      <c r="V376" s="31"/>
      <c r="W376" s="31"/>
      <c r="X376" s="31"/>
      <c r="Y376" s="31"/>
      <c r="Z376" s="31"/>
      <c r="AA376" s="31"/>
      <c r="AG376" s="31"/>
      <c r="AH376" s="31"/>
      <c r="AJ376" s="29" t="str">
        <f>IF(ISBLANK(AI376),  "", _xlfn.CONCAT("haas/entity/sensor/", LOWER(C376), "/", E376, "/config"))</f>
        <v/>
      </c>
      <c r="AK376" s="29" t="str">
        <f>IF(ISBLANK(AI376),  "", _xlfn.CONCAT(LOWER(C376), "/", E376))</f>
        <v/>
      </c>
      <c r="AT376" s="33"/>
      <c r="AU376" s="29" t="s">
        <v>1482</v>
      </c>
      <c r="AV376" s="63" t="s">
        <v>407</v>
      </c>
      <c r="AW376" s="29" t="s">
        <v>1126</v>
      </c>
      <c r="AX376" s="29" t="s">
        <v>409</v>
      </c>
      <c r="AY376" s="29" t="s">
        <v>189</v>
      </c>
      <c r="BA376" s="29" t="s">
        <v>215</v>
      </c>
      <c r="BC376" s="29" t="s">
        <v>500</v>
      </c>
      <c r="BD376" s="29" t="s">
        <v>412</v>
      </c>
      <c r="BE376" s="27" t="s">
        <v>574</v>
      </c>
      <c r="BF3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"10.0.4.41"]]</v>
      </c>
    </row>
    <row r="377" spans="1:58" s="29" customFormat="1" ht="16" customHeight="1">
      <c r="A377" s="29">
        <v>2666</v>
      </c>
      <c r="B377" s="29" t="s">
        <v>26</v>
      </c>
      <c r="C377" s="29" t="s">
        <v>189</v>
      </c>
      <c r="D377" s="29" t="s">
        <v>145</v>
      </c>
      <c r="E377" s="29" t="s">
        <v>1026</v>
      </c>
      <c r="F377" s="30" t="str">
        <f>IF(ISBLANK(Table2[[#This Row],[unique_id]]), "", Table2[[#This Row],[unique_id]])</f>
        <v>kitchen_five</v>
      </c>
      <c r="G377" s="29" t="s">
        <v>1033</v>
      </c>
      <c r="H377" s="29" t="s">
        <v>1039</v>
      </c>
      <c r="I377" s="29" t="s">
        <v>144</v>
      </c>
      <c r="M377" s="29" t="s">
        <v>136</v>
      </c>
      <c r="N377" s="29" t="s">
        <v>281</v>
      </c>
      <c r="O377" s="31" t="s">
        <v>1096</v>
      </c>
      <c r="P377" s="29" t="s">
        <v>172</v>
      </c>
      <c r="Q377" s="29" t="s">
        <v>1054</v>
      </c>
      <c r="R377" s="52" t="s">
        <v>1039</v>
      </c>
      <c r="S377" s="29" t="str">
        <f>_xlfn.CONCAT( Table2[[#This Row],[device_suggested_area]], " ",Table2[[#This Row],[powercalc_group_3]])</f>
        <v>Kitchen Audio Visual Devices</v>
      </c>
      <c r="T377" s="29" t="str">
        <f>_xlfn.CONCAT("name: ", Table2[[#This Row],[friendly_name]])</f>
        <v>name: Kitchen Five</v>
      </c>
      <c r="V377" s="31"/>
      <c r="W377" s="31"/>
      <c r="X377" s="31"/>
      <c r="Y377" s="31"/>
      <c r="Z377" s="31"/>
      <c r="AA377" s="31"/>
      <c r="AG377" s="31"/>
      <c r="AH377" s="31"/>
      <c r="AJ377" s="29" t="str">
        <f>IF(ISBLANK(AI377),  "", _xlfn.CONCAT("haas/entity/sensor/", LOWER(C377), "/", E377, "/config"))</f>
        <v/>
      </c>
      <c r="AK377" s="29" t="str">
        <f>IF(ISBLANK(AI377),  "", _xlfn.CONCAT(LOWER(C377), "/", E377))</f>
        <v/>
      </c>
      <c r="AT377" s="33"/>
      <c r="AU377" s="29" t="s">
        <v>1483</v>
      </c>
      <c r="AV377" s="63" t="s">
        <v>407</v>
      </c>
      <c r="AW377" s="29" t="s">
        <v>1128</v>
      </c>
      <c r="AX377" s="29" t="s">
        <v>1129</v>
      </c>
      <c r="AY377" s="29" t="s">
        <v>189</v>
      </c>
      <c r="BA377" s="29" t="s">
        <v>215</v>
      </c>
      <c r="BC377" s="29" t="s">
        <v>500</v>
      </c>
      <c r="BD377" s="32" t="s">
        <v>411</v>
      </c>
      <c r="BE377" s="27" t="s">
        <v>575</v>
      </c>
      <c r="BF3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"10.0.4.42"]]</v>
      </c>
    </row>
    <row r="378" spans="1:58" s="29" customFormat="1" ht="16" customHeight="1">
      <c r="A378" s="29">
        <v>2667</v>
      </c>
      <c r="B378" s="29" t="s">
        <v>765</v>
      </c>
      <c r="C378" s="29" t="s">
        <v>1122</v>
      </c>
      <c r="D378" s="29" t="s">
        <v>149</v>
      </c>
      <c r="E378" s="29" t="s">
        <v>1125</v>
      </c>
      <c r="F378" s="30" t="str">
        <f>IF(ISBLANK(Table2[[#This Row],[unique_id]]), "", Table2[[#This Row],[unique_id]])</f>
        <v>template_parents_move_proxy</v>
      </c>
      <c r="G378" s="29" t="s">
        <v>1034</v>
      </c>
      <c r="H378" s="29" t="s">
        <v>1039</v>
      </c>
      <c r="I378" s="29" t="s">
        <v>144</v>
      </c>
      <c r="O378" s="31" t="s">
        <v>1096</v>
      </c>
      <c r="P378" s="29" t="s">
        <v>172</v>
      </c>
      <c r="Q378" s="29" t="s">
        <v>1054</v>
      </c>
      <c r="R378" s="52" t="s">
        <v>1039</v>
      </c>
      <c r="S378" s="29" t="str">
        <f>_xlfn.CONCAT( Table2[[#This Row],[device_suggested_area]], " ",Table2[[#This Row],[powercalc_group_3]])</f>
        <v>Parents Audio Visual Devices</v>
      </c>
      <c r="T378" s="32" t="s">
        <v>1130</v>
      </c>
      <c r="V378" s="31"/>
      <c r="W378" s="31"/>
      <c r="X378" s="31"/>
      <c r="Y378" s="31"/>
      <c r="Z378" s="31"/>
      <c r="AA378" s="31"/>
      <c r="AG378" s="31"/>
      <c r="AH378" s="31"/>
      <c r="AJ378" s="29" t="str">
        <f>IF(ISBLANK(AI378),  "", _xlfn.CONCAT("haas/entity/sensor/", LOWER(C378), "/", E378, "/config"))</f>
        <v/>
      </c>
      <c r="AK378" s="29" t="str">
        <f>IF(ISBLANK(AI378),  "", _xlfn.CONCAT(LOWER(C378), "/", E378))</f>
        <v/>
      </c>
      <c r="AT378" s="33"/>
      <c r="AV378" s="63"/>
      <c r="AW378" s="29" t="s">
        <v>145</v>
      </c>
      <c r="AX378" s="29" t="s">
        <v>409</v>
      </c>
      <c r="AY378" s="29" t="s">
        <v>189</v>
      </c>
      <c r="BA378" s="29" t="s">
        <v>201</v>
      </c>
      <c r="BE378" s="27"/>
      <c r="BF3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9" spans="1:58" s="29" customFormat="1" ht="16" customHeight="1">
      <c r="A379" s="29">
        <v>2668</v>
      </c>
      <c r="B379" s="29" t="s">
        <v>26</v>
      </c>
      <c r="C379" s="29" t="s">
        <v>189</v>
      </c>
      <c r="D379" s="29" t="s">
        <v>145</v>
      </c>
      <c r="E379" s="29" t="s">
        <v>1025</v>
      </c>
      <c r="F379" s="30" t="str">
        <f>IF(ISBLANK(Table2[[#This Row],[unique_id]]), "", Table2[[#This Row],[unique_id]])</f>
        <v>parents_move</v>
      </c>
      <c r="G379" s="29" t="s">
        <v>1034</v>
      </c>
      <c r="H379" s="29" t="s">
        <v>1039</v>
      </c>
      <c r="I379" s="29" t="s">
        <v>144</v>
      </c>
      <c r="M379" s="29" t="s">
        <v>136</v>
      </c>
      <c r="N379" s="29" t="s">
        <v>281</v>
      </c>
      <c r="O379" s="31" t="s">
        <v>1096</v>
      </c>
      <c r="P379" s="29" t="s">
        <v>172</v>
      </c>
      <c r="Q379" s="29" t="s">
        <v>1054</v>
      </c>
      <c r="R379" s="52" t="s">
        <v>1039</v>
      </c>
      <c r="S379" s="29" t="str">
        <f>_xlfn.CONCAT( Table2[[#This Row],[device_suggested_area]], " ",Table2[[#This Row],[powercalc_group_3]])</f>
        <v>Parents Audio Visual Devices</v>
      </c>
      <c r="T379" s="29" t="str">
        <f>_xlfn.CONCAT("name: ", Table2[[#This Row],[friendly_name]])</f>
        <v>name: Parents Move</v>
      </c>
      <c r="V379" s="31"/>
      <c r="W379" s="31"/>
      <c r="X379" s="31"/>
      <c r="Y379" s="31"/>
      <c r="Z379" s="31"/>
      <c r="AA379" s="31"/>
      <c r="AG379" s="31"/>
      <c r="AH379" s="31"/>
      <c r="AJ379" s="29" t="str">
        <f>IF(ISBLANK(AI379),  "", _xlfn.CONCAT("haas/entity/sensor/", LOWER(C379), "/", E379, "/config"))</f>
        <v/>
      </c>
      <c r="AK379" s="29" t="str">
        <f>IF(ISBLANK(AI379),  "", _xlfn.CONCAT(LOWER(C379), "/", E379))</f>
        <v/>
      </c>
      <c r="AT379" s="33"/>
      <c r="AU379" s="29" t="s">
        <v>1484</v>
      </c>
      <c r="AV379" s="63" t="s">
        <v>407</v>
      </c>
      <c r="AW379" s="29" t="s">
        <v>1126</v>
      </c>
      <c r="AX379" s="29" t="s">
        <v>409</v>
      </c>
      <c r="AY379" s="29" t="s">
        <v>189</v>
      </c>
      <c r="BA379" s="29" t="s">
        <v>201</v>
      </c>
      <c r="BC379" s="29" t="s">
        <v>500</v>
      </c>
      <c r="BD379" s="29" t="s">
        <v>410</v>
      </c>
      <c r="BE379" s="27" t="s">
        <v>573</v>
      </c>
      <c r="BF3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"10.0.4.40"]]</v>
      </c>
    </row>
    <row r="380" spans="1:58" s="29" customFormat="1" ht="16" customHeight="1">
      <c r="A380" s="29">
        <v>2669</v>
      </c>
      <c r="B380" s="29" t="s">
        <v>765</v>
      </c>
      <c r="C380" s="29" t="s">
        <v>275</v>
      </c>
      <c r="D380" s="29" t="s">
        <v>145</v>
      </c>
      <c r="E380" s="29" t="s">
        <v>899</v>
      </c>
      <c r="F380" s="30" t="str">
        <f>IF(ISBLANK(Table2[[#This Row],[unique_id]]), "", Table2[[#This Row],[unique_id]])</f>
        <v>parents_tv_speaker</v>
      </c>
      <c r="G380" s="29" t="s">
        <v>900</v>
      </c>
      <c r="H380" s="29" t="s">
        <v>1039</v>
      </c>
      <c r="I380" s="29" t="s">
        <v>144</v>
      </c>
      <c r="M380" s="29" t="s">
        <v>136</v>
      </c>
      <c r="N380" s="29" t="s">
        <v>281</v>
      </c>
      <c r="O380" s="31"/>
      <c r="V380" s="31"/>
      <c r="W380" s="31"/>
      <c r="X380" s="31"/>
      <c r="Y380" s="31"/>
      <c r="Z380" s="31"/>
      <c r="AA380" s="31"/>
      <c r="AG380" s="31"/>
      <c r="AH380" s="31"/>
      <c r="AJ380" s="29" t="str">
        <f>IF(ISBLANK(AI380),  "", _xlfn.CONCAT("haas/entity/sensor/", LOWER(C380), "/", E380, "/config"))</f>
        <v/>
      </c>
      <c r="AK380" s="29" t="str">
        <f>IF(ISBLANK(AI380),  "", _xlfn.CONCAT(LOWER(C380), "/", E380))</f>
        <v/>
      </c>
      <c r="AT380" s="33"/>
      <c r="AU380" s="29" t="s">
        <v>1485</v>
      </c>
      <c r="AV380" s="63" t="s">
        <v>468</v>
      </c>
      <c r="AW380" s="29" t="s">
        <v>901</v>
      </c>
      <c r="AX380" s="29" t="s">
        <v>467</v>
      </c>
      <c r="AY380" s="29" t="s">
        <v>275</v>
      </c>
      <c r="BA380" s="29" t="s">
        <v>201</v>
      </c>
      <c r="BC380" s="29" t="s">
        <v>500</v>
      </c>
      <c r="BD380" s="34" t="s">
        <v>472</v>
      </c>
      <c r="BE380" s="27" t="s">
        <v>548</v>
      </c>
      <c r="BF3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"10.0.4.48"]]</v>
      </c>
    </row>
    <row r="381" spans="1:58" s="29" customFormat="1" ht="16" customHeight="1">
      <c r="A381" s="29">
        <v>2700</v>
      </c>
      <c r="B381" s="29" t="s">
        <v>26</v>
      </c>
      <c r="C381" s="29" t="s">
        <v>151</v>
      </c>
      <c r="D381" s="29" t="s">
        <v>330</v>
      </c>
      <c r="E381" s="29" t="s">
        <v>920</v>
      </c>
      <c r="F381" s="30" t="str">
        <f>IF(ISBLANK(Table2[[#This Row],[unique_id]]), "", Table2[[#This Row],[unique_id]])</f>
        <v>back_door_lock_security</v>
      </c>
      <c r="G381" s="29" t="s">
        <v>916</v>
      </c>
      <c r="H381" s="29" t="s">
        <v>889</v>
      </c>
      <c r="I381" s="29" t="s">
        <v>219</v>
      </c>
      <c r="M381" s="29" t="s">
        <v>136</v>
      </c>
      <c r="O381" s="31"/>
      <c r="V381" s="31"/>
      <c r="W381" s="31"/>
      <c r="X381" s="31"/>
      <c r="Y381" s="31"/>
      <c r="Z381" s="31"/>
      <c r="AA381" s="31"/>
      <c r="AE381" s="29" t="s">
        <v>931</v>
      </c>
      <c r="AG381" s="31"/>
      <c r="AH381" s="31"/>
      <c r="AJ381" s="29" t="str">
        <f>IF(ISBLANK(AI381),  "", _xlfn.CONCAT("haas/entity/sensor/", LOWER(C381), "/", E381, "/config"))</f>
        <v/>
      </c>
      <c r="AK381" s="29" t="str">
        <f>IF(ISBLANK(AI381),  "", _xlfn.CONCAT(LOWER(C381), "/", E381))</f>
        <v/>
      </c>
      <c r="AT381" s="33"/>
      <c r="AV381" s="31"/>
      <c r="BD381" s="34"/>
      <c r="BE381" s="27"/>
      <c r="BF3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58" s="29" customFormat="1" ht="16" customHeight="1">
      <c r="A382" s="29">
        <v>2701</v>
      </c>
      <c r="B382" s="29" t="s">
        <v>26</v>
      </c>
      <c r="C382" s="29" t="s">
        <v>151</v>
      </c>
      <c r="D382" s="29" t="s">
        <v>149</v>
      </c>
      <c r="E382" s="29" t="s">
        <v>933</v>
      </c>
      <c r="F382" s="30" t="str">
        <f>IF(ISBLANK(Table2[[#This Row],[unique_id]]), "", Table2[[#This Row],[unique_id]])</f>
        <v>template_back_door_state</v>
      </c>
      <c r="G382" s="29" t="s">
        <v>301</v>
      </c>
      <c r="H382" s="29" t="s">
        <v>889</v>
      </c>
      <c r="I382" s="29" t="s">
        <v>219</v>
      </c>
      <c r="O382" s="31"/>
      <c r="V382" s="31"/>
      <c r="W382" s="31"/>
      <c r="X382" s="31"/>
      <c r="Y382" s="31"/>
      <c r="Z382" s="31"/>
      <c r="AA382" s="31"/>
      <c r="AG382" s="31"/>
      <c r="AH382" s="31"/>
      <c r="AJ382" s="29" t="str">
        <f>IF(ISBLANK(AI382),  "", _xlfn.CONCAT("haas/entity/sensor/", LOWER(C382), "/", E382, "/config"))</f>
        <v/>
      </c>
      <c r="AK382" s="29" t="str">
        <f>IF(ISBLANK(AI382),  "", _xlfn.CONCAT(LOWER(C382), "/", E382))</f>
        <v/>
      </c>
      <c r="AT382" s="33"/>
      <c r="AV382" s="31"/>
      <c r="BD382" s="34"/>
      <c r="BE382" s="27"/>
      <c r="BF3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3" spans="1:58" s="29" customFormat="1" ht="16" customHeight="1">
      <c r="A383" s="29">
        <v>2702</v>
      </c>
      <c r="B383" s="29" t="s">
        <v>26</v>
      </c>
      <c r="C383" s="29" t="s">
        <v>877</v>
      </c>
      <c r="D383" s="29" t="s">
        <v>883</v>
      </c>
      <c r="E383" s="29" t="s">
        <v>884</v>
      </c>
      <c r="F383" s="30" t="str">
        <f>IF(ISBLANK(Table2[[#This Row],[unique_id]]), "", Table2[[#This Row],[unique_id]])</f>
        <v>back_door_lock</v>
      </c>
      <c r="G383" s="29" t="s">
        <v>935</v>
      </c>
      <c r="H383" s="29" t="s">
        <v>889</v>
      </c>
      <c r="I383" s="29" t="s">
        <v>219</v>
      </c>
      <c r="M383" s="29" t="s">
        <v>136</v>
      </c>
      <c r="O383" s="31"/>
      <c r="V383" s="31"/>
      <c r="W383" s="31" t="s">
        <v>647</v>
      </c>
      <c r="X383" s="31"/>
      <c r="Y383" s="36" t="s">
        <v>1050</v>
      </c>
      <c r="Z383" s="31"/>
      <c r="AA383" s="31"/>
      <c r="AG383" s="31"/>
      <c r="AH383" s="31"/>
      <c r="AJ383" s="29" t="str">
        <f>IF(ISBLANK(AI383),  "", _xlfn.CONCAT("haas/entity/sensor/", LOWER(C383), "/", E383, "/config"))</f>
        <v/>
      </c>
      <c r="AK383" s="29" t="str">
        <f>IF(ISBLANK(AI383),  "", _xlfn.CONCAT(LOWER(C383), "/", E383))</f>
        <v/>
      </c>
      <c r="AT383" s="33"/>
      <c r="AU383" s="29" t="s">
        <v>882</v>
      </c>
      <c r="AV383" s="63" t="s">
        <v>880</v>
      </c>
      <c r="AW383" s="29" t="s">
        <v>878</v>
      </c>
      <c r="AX383" s="32" t="s">
        <v>879</v>
      </c>
      <c r="AY383" s="29" t="s">
        <v>877</v>
      </c>
      <c r="BA383" s="29" t="s">
        <v>733</v>
      </c>
      <c r="BD383" s="29" t="s">
        <v>876</v>
      </c>
      <c r="BF3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384" spans="1:58" s="29" customFormat="1" ht="16" customHeight="1">
      <c r="A384" s="29">
        <v>2703</v>
      </c>
      <c r="B384" s="29" t="s">
        <v>26</v>
      </c>
      <c r="C384" s="29" t="s">
        <v>365</v>
      </c>
      <c r="D384" s="29" t="s">
        <v>149</v>
      </c>
      <c r="E384" s="29" t="s">
        <v>926</v>
      </c>
      <c r="F384" s="30" t="str">
        <f>IF(ISBLANK(Table2[[#This Row],[unique_id]]), "", Table2[[#This Row],[unique_id]])</f>
        <v>template_back_door_sensor_contact_last</v>
      </c>
      <c r="G384" s="29" t="s">
        <v>934</v>
      </c>
      <c r="H384" s="29" t="s">
        <v>889</v>
      </c>
      <c r="I384" s="29" t="s">
        <v>219</v>
      </c>
      <c r="M384" s="29" t="s">
        <v>136</v>
      </c>
      <c r="O384" s="31"/>
      <c r="V384" s="31"/>
      <c r="W384" s="31" t="s">
        <v>647</v>
      </c>
      <c r="X384" s="31"/>
      <c r="Y384" s="36" t="s">
        <v>1050</v>
      </c>
      <c r="Z384" s="31"/>
      <c r="AA384" s="31"/>
      <c r="AG384" s="31"/>
      <c r="AH384" s="31"/>
      <c r="AJ384" s="29" t="str">
        <f>IF(ISBLANK(AI384),  "", _xlfn.CONCAT("haas/entity/sensor/", LOWER(C384), "/", E384, "/config"))</f>
        <v/>
      </c>
      <c r="AK384" s="29" t="str">
        <f>IF(ISBLANK(AI384),  "", _xlfn.CONCAT(LOWER(C384), "/", E384))</f>
        <v/>
      </c>
      <c r="AT384" s="33"/>
      <c r="AU384" s="29" t="s">
        <v>910</v>
      </c>
      <c r="AV384" s="63" t="s">
        <v>880</v>
      </c>
      <c r="AW384" s="32" t="s">
        <v>907</v>
      </c>
      <c r="AX384" s="32" t="s">
        <v>908</v>
      </c>
      <c r="AY384" s="29" t="s">
        <v>365</v>
      </c>
      <c r="BA384" s="29" t="s">
        <v>733</v>
      </c>
      <c r="BD384" s="29" t="s">
        <v>911</v>
      </c>
      <c r="BF3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385" spans="1:58" s="29" customFormat="1" ht="16" customHeight="1">
      <c r="A385" s="29">
        <v>2704</v>
      </c>
      <c r="B385" s="29" t="s">
        <v>765</v>
      </c>
      <c r="C385" s="29" t="s">
        <v>244</v>
      </c>
      <c r="D385" s="29" t="s">
        <v>147</v>
      </c>
      <c r="F385" s="30" t="str">
        <f>IF(ISBLANK(Table2[[#This Row],[unique_id]]), "", Table2[[#This Row],[unique_id]])</f>
        <v/>
      </c>
      <c r="G385" s="29" t="s">
        <v>889</v>
      </c>
      <c r="H385" s="29" t="s">
        <v>903</v>
      </c>
      <c r="I385" s="29" t="s">
        <v>219</v>
      </c>
      <c r="O385" s="31"/>
      <c r="V385" s="31"/>
      <c r="W385" s="31"/>
      <c r="X385" s="31"/>
      <c r="Y385" s="31"/>
      <c r="Z385" s="31"/>
      <c r="AA385" s="31"/>
      <c r="AG385" s="31"/>
      <c r="AH385" s="31"/>
      <c r="AJ385" s="29" t="str">
        <f>IF(ISBLANK(AI385),  "", _xlfn.CONCAT("haas/entity/sensor/", LOWER(C385), "/", E385, "/config"))</f>
        <v/>
      </c>
      <c r="AK385" s="29" t="str">
        <f>IF(ISBLANK(AI385),  "", _xlfn.CONCAT(LOWER(C385), "/", E385))</f>
        <v/>
      </c>
      <c r="AT385" s="33"/>
      <c r="AV385" s="31"/>
      <c r="AX385" s="32"/>
      <c r="BF3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6" spans="1:58" s="29" customFormat="1" ht="16" customHeight="1">
      <c r="A386" s="29">
        <v>2705</v>
      </c>
      <c r="B386" s="29" t="s">
        <v>26</v>
      </c>
      <c r="C386" s="29" t="s">
        <v>151</v>
      </c>
      <c r="D386" s="29" t="s">
        <v>330</v>
      </c>
      <c r="E386" s="29" t="s">
        <v>921</v>
      </c>
      <c r="F386" s="30" t="str">
        <f>IF(ISBLANK(Table2[[#This Row],[unique_id]]), "", Table2[[#This Row],[unique_id]])</f>
        <v>front_door_lock_security</v>
      </c>
      <c r="G386" s="29" t="s">
        <v>916</v>
      </c>
      <c r="H386" s="29" t="s">
        <v>888</v>
      </c>
      <c r="I386" s="29" t="s">
        <v>219</v>
      </c>
      <c r="M386" s="29" t="s">
        <v>136</v>
      </c>
      <c r="O386" s="31"/>
      <c r="V386" s="31"/>
      <c r="W386" s="31"/>
      <c r="X386" s="31"/>
      <c r="Y386" s="31"/>
      <c r="Z386" s="31"/>
      <c r="AA386" s="31"/>
      <c r="AE386" s="29" t="s">
        <v>931</v>
      </c>
      <c r="AG386" s="31"/>
      <c r="AH386" s="31"/>
      <c r="AJ386" s="29" t="str">
        <f>IF(ISBLANK(AI386),  "", _xlfn.CONCAT("haas/entity/sensor/", LOWER(C386), "/", E386, "/config"))</f>
        <v/>
      </c>
      <c r="AK386" s="29" t="str">
        <f>IF(ISBLANK(AI386),  "", _xlfn.CONCAT(LOWER(C386), "/", E386))</f>
        <v/>
      </c>
      <c r="AT386" s="33"/>
      <c r="AV386" s="31"/>
      <c r="BD386" s="34"/>
      <c r="BE386" s="27"/>
      <c r="BF3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7" spans="1:58" s="29" customFormat="1" ht="16" customHeight="1">
      <c r="A387" s="29">
        <v>2706</v>
      </c>
      <c r="B387" s="29" t="s">
        <v>26</v>
      </c>
      <c r="C387" s="29" t="s">
        <v>151</v>
      </c>
      <c r="D387" s="29" t="s">
        <v>149</v>
      </c>
      <c r="E387" s="29" t="s">
        <v>932</v>
      </c>
      <c r="F387" s="30" t="str">
        <f>IF(ISBLANK(Table2[[#This Row],[unique_id]]), "", Table2[[#This Row],[unique_id]])</f>
        <v>template_front_door_state</v>
      </c>
      <c r="G387" s="29" t="s">
        <v>301</v>
      </c>
      <c r="H387" s="29" t="s">
        <v>888</v>
      </c>
      <c r="I387" s="29" t="s">
        <v>219</v>
      </c>
      <c r="O387" s="31"/>
      <c r="V387" s="31"/>
      <c r="W387" s="31"/>
      <c r="X387" s="31"/>
      <c r="Y387" s="31"/>
      <c r="Z387" s="31"/>
      <c r="AA387" s="31"/>
      <c r="AG387" s="31"/>
      <c r="AH387" s="31"/>
      <c r="AJ387" s="29" t="str">
        <f>IF(ISBLANK(AI387),  "", _xlfn.CONCAT("haas/entity/sensor/", LOWER(C387), "/", E387, "/config"))</f>
        <v/>
      </c>
      <c r="AK387" s="29" t="str">
        <f>IF(ISBLANK(AI387),  "", _xlfn.CONCAT(LOWER(C387), "/", E387))</f>
        <v/>
      </c>
      <c r="AT387" s="33"/>
      <c r="AV387" s="31"/>
      <c r="BD387" s="34"/>
      <c r="BE387" s="27"/>
      <c r="BF3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8" spans="1:58" s="29" customFormat="1" ht="16" customHeight="1">
      <c r="A388" s="29">
        <v>2707</v>
      </c>
      <c r="B388" s="29" t="s">
        <v>26</v>
      </c>
      <c r="C388" s="29" t="s">
        <v>877</v>
      </c>
      <c r="D388" s="29" t="s">
        <v>883</v>
      </c>
      <c r="E388" s="29" t="s">
        <v>885</v>
      </c>
      <c r="F388" s="30" t="str">
        <f>IF(ISBLANK(Table2[[#This Row],[unique_id]]), "", Table2[[#This Row],[unique_id]])</f>
        <v>front_door_lock</v>
      </c>
      <c r="G388" s="29" t="s">
        <v>935</v>
      </c>
      <c r="H388" s="29" t="s">
        <v>888</v>
      </c>
      <c r="I388" s="29" t="s">
        <v>219</v>
      </c>
      <c r="M388" s="29" t="s">
        <v>136</v>
      </c>
      <c r="O388" s="31"/>
      <c r="V388" s="31"/>
      <c r="W388" s="31" t="s">
        <v>647</v>
      </c>
      <c r="X388" s="31"/>
      <c r="Y388" s="36" t="s">
        <v>1050</v>
      </c>
      <c r="Z388" s="31"/>
      <c r="AA388" s="31"/>
      <c r="AG388" s="31"/>
      <c r="AH388" s="31"/>
      <c r="AJ388" s="29" t="str">
        <f>IF(ISBLANK(AI388),  "", _xlfn.CONCAT("haas/entity/sensor/", LOWER(C388), "/", E388, "/config"))</f>
        <v/>
      </c>
      <c r="AK388" s="29" t="str">
        <f>IF(ISBLANK(AI388),  "", _xlfn.CONCAT(LOWER(C388), "/", E388))</f>
        <v/>
      </c>
      <c r="AT388" s="33"/>
      <c r="AU388" s="29" t="s">
        <v>881</v>
      </c>
      <c r="AV388" s="63" t="s">
        <v>880</v>
      </c>
      <c r="AW388" s="29" t="s">
        <v>878</v>
      </c>
      <c r="AX388" s="32" t="s">
        <v>879</v>
      </c>
      <c r="AY388" s="29" t="s">
        <v>877</v>
      </c>
      <c r="BA388" s="29" t="s">
        <v>389</v>
      </c>
      <c r="BD388" s="29" t="s">
        <v>886</v>
      </c>
      <c r="BF3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389" spans="1:58" s="29" customFormat="1" ht="16" customHeight="1">
      <c r="A389" s="29">
        <v>2708</v>
      </c>
      <c r="B389" s="29" t="s">
        <v>26</v>
      </c>
      <c r="C389" s="29" t="s">
        <v>365</v>
      </c>
      <c r="D389" s="29" t="s">
        <v>149</v>
      </c>
      <c r="E389" s="29" t="s">
        <v>925</v>
      </c>
      <c r="F389" s="30" t="str">
        <f>IF(ISBLANK(Table2[[#This Row],[unique_id]]), "", Table2[[#This Row],[unique_id]])</f>
        <v>template_front_door_sensor_contact_last</v>
      </c>
      <c r="G389" s="29" t="s">
        <v>934</v>
      </c>
      <c r="H389" s="29" t="s">
        <v>888</v>
      </c>
      <c r="I389" s="29" t="s">
        <v>219</v>
      </c>
      <c r="M389" s="29" t="s">
        <v>136</v>
      </c>
      <c r="O389" s="31"/>
      <c r="V389" s="31"/>
      <c r="W389" s="31" t="s">
        <v>647</v>
      </c>
      <c r="X389" s="31"/>
      <c r="Y389" s="36" t="s">
        <v>1050</v>
      </c>
      <c r="Z389" s="31"/>
      <c r="AA389" s="31"/>
      <c r="AG389" s="31"/>
      <c r="AH389" s="31"/>
      <c r="AJ389" s="29" t="str">
        <f>IF(ISBLANK(AI389),  "", _xlfn.CONCAT("haas/entity/sensor/", LOWER(C389), "/", E389, "/config"))</f>
        <v/>
      </c>
      <c r="AK389" s="29" t="str">
        <f>IF(ISBLANK(AI389),  "", _xlfn.CONCAT(LOWER(C389), "/", E389))</f>
        <v/>
      </c>
      <c r="AT389" s="33"/>
      <c r="AU389" s="29" t="s">
        <v>906</v>
      </c>
      <c r="AV389" s="63" t="s">
        <v>880</v>
      </c>
      <c r="AW389" s="32" t="s">
        <v>907</v>
      </c>
      <c r="AX389" s="32" t="s">
        <v>908</v>
      </c>
      <c r="AY389" s="29" t="s">
        <v>365</v>
      </c>
      <c r="BA389" s="29" t="s">
        <v>389</v>
      </c>
      <c r="BD389" s="29" t="s">
        <v>909</v>
      </c>
      <c r="BF3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390" spans="1:58" s="29" customFormat="1" ht="16" customHeight="1">
      <c r="A390" s="29">
        <v>2709</v>
      </c>
      <c r="B390" s="29" t="s">
        <v>765</v>
      </c>
      <c r="C390" s="29" t="s">
        <v>244</v>
      </c>
      <c r="D390" s="29" t="s">
        <v>147</v>
      </c>
      <c r="F390" s="30" t="str">
        <f>IF(ISBLANK(Table2[[#This Row],[unique_id]]), "", Table2[[#This Row],[unique_id]])</f>
        <v/>
      </c>
      <c r="G390" s="29" t="s">
        <v>888</v>
      </c>
      <c r="H390" s="29" t="s">
        <v>902</v>
      </c>
      <c r="I390" s="29" t="s">
        <v>219</v>
      </c>
      <c r="O390" s="31"/>
      <c r="V390" s="31"/>
      <c r="W390" s="31"/>
      <c r="X390" s="31"/>
      <c r="Y390" s="31"/>
      <c r="Z390" s="31"/>
      <c r="AA390" s="31"/>
      <c r="AG390" s="31"/>
      <c r="AH390" s="31"/>
      <c r="AJ390" s="29" t="str">
        <f>IF(ISBLANK(AI390),  "", _xlfn.CONCAT("haas/entity/sensor/", LOWER(C390), "/", E390, "/config"))</f>
        <v/>
      </c>
      <c r="AK390" s="29" t="str">
        <f>IF(ISBLANK(AI390),  "", _xlfn.CONCAT(LOWER(C390), "/", E390))</f>
        <v/>
      </c>
      <c r="AT390" s="33"/>
      <c r="AV390" s="31"/>
      <c r="AX390" s="32"/>
      <c r="BF3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1" spans="1:58" s="29" customFormat="1" ht="16" customHeight="1">
      <c r="A391" s="29">
        <v>2710</v>
      </c>
      <c r="B391" s="29" t="s">
        <v>26</v>
      </c>
      <c r="C391" s="29" t="s">
        <v>580</v>
      </c>
      <c r="D391" s="29" t="s">
        <v>364</v>
      </c>
      <c r="E391" s="29" t="s">
        <v>363</v>
      </c>
      <c r="F391" s="30" t="str">
        <f>IF(ISBLANK(Table2[[#This Row],[unique_id]]), "", Table2[[#This Row],[unique_id]])</f>
        <v>column_break</v>
      </c>
      <c r="G391" s="29" t="s">
        <v>360</v>
      </c>
      <c r="H391" s="29" t="s">
        <v>891</v>
      </c>
      <c r="I391" s="29" t="s">
        <v>219</v>
      </c>
      <c r="M391" s="29" t="s">
        <v>361</v>
      </c>
      <c r="N391" s="29" t="s">
        <v>362</v>
      </c>
      <c r="O391" s="31"/>
      <c r="V391" s="31"/>
      <c r="W391" s="31"/>
      <c r="X391" s="31"/>
      <c r="Y391" s="31"/>
      <c r="Z391" s="31"/>
      <c r="AA391" s="31"/>
      <c r="AG391" s="31"/>
      <c r="AH391" s="31"/>
      <c r="AK391" s="29" t="str">
        <f>IF(ISBLANK(AI391),  "", _xlfn.CONCAT(LOWER(C391), "/", E391))</f>
        <v/>
      </c>
      <c r="AT391" s="33"/>
      <c r="AV391" s="31"/>
      <c r="BF3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2" spans="1:58" s="29" customFormat="1" ht="16" customHeight="1">
      <c r="A392" s="29">
        <v>2711</v>
      </c>
      <c r="B392" s="29" t="s">
        <v>26</v>
      </c>
      <c r="C392" s="29" t="s">
        <v>244</v>
      </c>
      <c r="D392" s="29" t="s">
        <v>149</v>
      </c>
      <c r="E392" s="29" t="s">
        <v>150</v>
      </c>
      <c r="F392" s="30" t="str">
        <f>IF(ISBLANK(Table2[[#This Row],[unique_id]]), "", Table2[[#This Row],[unique_id]])</f>
        <v>uvc_ada_motion</v>
      </c>
      <c r="G392" s="29" t="s">
        <v>887</v>
      </c>
      <c r="H392" s="29" t="s">
        <v>891</v>
      </c>
      <c r="I392" s="29" t="s">
        <v>219</v>
      </c>
      <c r="M392" s="29" t="s">
        <v>136</v>
      </c>
      <c r="O392" s="31"/>
      <c r="V392" s="31"/>
      <c r="W392" s="31"/>
      <c r="X392" s="31"/>
      <c r="Y392" s="31"/>
      <c r="Z392" s="31"/>
      <c r="AA392" s="31"/>
      <c r="AG392" s="31"/>
      <c r="AH392" s="31"/>
      <c r="AJ392" s="29" t="str">
        <f>IF(ISBLANK(AI392),  "", _xlfn.CONCAT("haas/entity/sensor/", LOWER(C392), "/", E392, "/config"))</f>
        <v/>
      </c>
      <c r="AK392" s="29" t="str">
        <f>IF(ISBLANK(AI392),  "", _xlfn.CONCAT(LOWER(C392), "/", E392))</f>
        <v/>
      </c>
      <c r="AT392" s="33"/>
      <c r="AV392" s="31"/>
      <c r="BF3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3" spans="1:58" s="29" customFormat="1" ht="16" customHeight="1">
      <c r="A393" s="29">
        <v>2712</v>
      </c>
      <c r="B393" s="29" t="s">
        <v>26</v>
      </c>
      <c r="C393" s="29" t="s">
        <v>244</v>
      </c>
      <c r="D393" s="29" t="s">
        <v>147</v>
      </c>
      <c r="E393" s="29" t="s">
        <v>148</v>
      </c>
      <c r="F393" s="30" t="str">
        <f>IF(ISBLANK(Table2[[#This Row],[unique_id]]), "", Table2[[#This Row],[unique_id]])</f>
        <v>uvc_ada_medium</v>
      </c>
      <c r="G393" s="29" t="s">
        <v>130</v>
      </c>
      <c r="H393" s="29" t="s">
        <v>893</v>
      </c>
      <c r="I393" s="29" t="s">
        <v>219</v>
      </c>
      <c r="M393" s="29" t="s">
        <v>136</v>
      </c>
      <c r="N393" s="29" t="s">
        <v>282</v>
      </c>
      <c r="O393" s="31"/>
      <c r="V393" s="31"/>
      <c r="W393" s="31"/>
      <c r="X393" s="31"/>
      <c r="Y393" s="31"/>
      <c r="Z393" s="31"/>
      <c r="AA393" s="31"/>
      <c r="AG393" s="31"/>
      <c r="AH393" s="31"/>
      <c r="AJ393" s="29" t="str">
        <f>IF(ISBLANK(AI393),  "", _xlfn.CONCAT("haas/entity/sensor/", LOWER(C393), "/", E393, "/config"))</f>
        <v/>
      </c>
      <c r="AK393" s="29" t="str">
        <f>IF(ISBLANK(AI393),  "", _xlfn.CONCAT(LOWER(C393), "/", E393))</f>
        <v/>
      </c>
      <c r="AT393" s="33"/>
      <c r="AU393" s="29" t="s">
        <v>449</v>
      </c>
      <c r="AV393" s="63" t="s">
        <v>451</v>
      </c>
      <c r="AW393" s="29" t="s">
        <v>452</v>
      </c>
      <c r="AX393" s="29" t="s">
        <v>448</v>
      </c>
      <c r="AY393" s="29" t="s">
        <v>244</v>
      </c>
      <c r="BA393" s="29" t="s">
        <v>130</v>
      </c>
      <c r="BC393" s="29" t="s">
        <v>520</v>
      </c>
      <c r="BD393" s="29" t="s">
        <v>446</v>
      </c>
      <c r="BE393" s="29" t="s">
        <v>475</v>
      </c>
      <c r="BF3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"10.0.6.20"]]</v>
      </c>
    </row>
    <row r="394" spans="1:58" s="29" customFormat="1" ht="16" customHeight="1">
      <c r="A394" s="29">
        <v>2713</v>
      </c>
      <c r="B394" s="29" t="s">
        <v>26</v>
      </c>
      <c r="C394" s="29" t="s">
        <v>580</v>
      </c>
      <c r="D394" s="29" t="s">
        <v>364</v>
      </c>
      <c r="E394" s="29" t="s">
        <v>363</v>
      </c>
      <c r="F394" s="30" t="str">
        <f>IF(ISBLANK(Table2[[#This Row],[unique_id]]), "", Table2[[#This Row],[unique_id]])</f>
        <v>column_break</v>
      </c>
      <c r="G394" s="29" t="s">
        <v>360</v>
      </c>
      <c r="H394" s="29" t="s">
        <v>893</v>
      </c>
      <c r="I394" s="29" t="s">
        <v>219</v>
      </c>
      <c r="M394" s="29" t="s">
        <v>361</v>
      </c>
      <c r="N394" s="29" t="s">
        <v>362</v>
      </c>
      <c r="O394" s="31"/>
      <c r="V394" s="31"/>
      <c r="W394" s="31"/>
      <c r="X394" s="31"/>
      <c r="Y394" s="31"/>
      <c r="Z394" s="31"/>
      <c r="AA394" s="31"/>
      <c r="AG394" s="31"/>
      <c r="AH394" s="31"/>
      <c r="AK394" s="29" t="str">
        <f>IF(ISBLANK(AI394),  "", _xlfn.CONCAT(LOWER(C394), "/", E394))</f>
        <v/>
      </c>
      <c r="AT394" s="33"/>
      <c r="AV394" s="31"/>
      <c r="BF3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58" s="29" customFormat="1" ht="16" customHeight="1">
      <c r="A395" s="29">
        <v>2714</v>
      </c>
      <c r="B395" s="29" t="s">
        <v>26</v>
      </c>
      <c r="C395" s="29" t="s">
        <v>244</v>
      </c>
      <c r="D395" s="29" t="s">
        <v>149</v>
      </c>
      <c r="E395" s="29" t="s">
        <v>218</v>
      </c>
      <c r="F395" s="30" t="str">
        <f>IF(ISBLANK(Table2[[#This Row],[unique_id]]), "", Table2[[#This Row],[unique_id]])</f>
        <v>uvc_edwin_motion</v>
      </c>
      <c r="G395" s="29" t="s">
        <v>887</v>
      </c>
      <c r="H395" s="29" t="s">
        <v>890</v>
      </c>
      <c r="I395" s="29" t="s">
        <v>219</v>
      </c>
      <c r="M395" s="29" t="s">
        <v>136</v>
      </c>
      <c r="O395" s="31"/>
      <c r="V395" s="31"/>
      <c r="W395" s="31"/>
      <c r="X395" s="31"/>
      <c r="Y395" s="31"/>
      <c r="Z395" s="31"/>
      <c r="AA395" s="31"/>
      <c r="AG395" s="31"/>
      <c r="AH395" s="31"/>
      <c r="AJ395" s="29" t="str">
        <f>IF(ISBLANK(AI395),  "", _xlfn.CONCAT("haas/entity/sensor/", LOWER(C395), "/", E395, "/config"))</f>
        <v/>
      </c>
      <c r="AK395" s="29" t="str">
        <f>IF(ISBLANK(AI395),  "", _xlfn.CONCAT(LOWER(C395), "/", E395))</f>
        <v/>
      </c>
      <c r="AT395" s="33"/>
      <c r="AV395" s="31"/>
      <c r="BF3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58" s="29" customFormat="1" ht="16" customHeight="1">
      <c r="A396" s="29">
        <v>2715</v>
      </c>
      <c r="B396" s="29" t="s">
        <v>26</v>
      </c>
      <c r="C396" s="29" t="s">
        <v>244</v>
      </c>
      <c r="D396" s="29" t="s">
        <v>147</v>
      </c>
      <c r="E396" s="29" t="s">
        <v>217</v>
      </c>
      <c r="F396" s="30" t="str">
        <f>IF(ISBLANK(Table2[[#This Row],[unique_id]]), "", Table2[[#This Row],[unique_id]])</f>
        <v>uvc_edwin_medium</v>
      </c>
      <c r="G396" s="29" t="s">
        <v>127</v>
      </c>
      <c r="H396" s="29" t="s">
        <v>892</v>
      </c>
      <c r="I396" s="29" t="s">
        <v>219</v>
      </c>
      <c r="M396" s="29" t="s">
        <v>136</v>
      </c>
      <c r="N396" s="29" t="s">
        <v>282</v>
      </c>
      <c r="O396" s="31"/>
      <c r="V396" s="31"/>
      <c r="W396" s="31"/>
      <c r="X396" s="31"/>
      <c r="Y396" s="31"/>
      <c r="Z396" s="31"/>
      <c r="AA396" s="31"/>
      <c r="AG396" s="31"/>
      <c r="AH396" s="31"/>
      <c r="AJ396" s="29" t="str">
        <f>IF(ISBLANK(AI396),  "", _xlfn.CONCAT("haas/entity/sensor/", LOWER(C396), "/", E396, "/config"))</f>
        <v/>
      </c>
      <c r="AK396" s="29" t="str">
        <f>IF(ISBLANK(AI396),  "", _xlfn.CONCAT(LOWER(C396), "/", E396))</f>
        <v/>
      </c>
      <c r="AT396" s="33"/>
      <c r="AU396" s="29" t="s">
        <v>450</v>
      </c>
      <c r="AV396" s="63" t="s">
        <v>451</v>
      </c>
      <c r="AW396" s="29" t="s">
        <v>452</v>
      </c>
      <c r="AX396" s="29" t="s">
        <v>448</v>
      </c>
      <c r="AY396" s="29" t="s">
        <v>244</v>
      </c>
      <c r="BA396" s="29" t="s">
        <v>127</v>
      </c>
      <c r="BC396" s="29" t="s">
        <v>520</v>
      </c>
      <c r="BD396" s="29" t="s">
        <v>447</v>
      </c>
      <c r="BE396" s="29" t="s">
        <v>476</v>
      </c>
      <c r="BF3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"10.0.6.21"]]</v>
      </c>
    </row>
    <row r="397" spans="1:58" s="29" customFormat="1" ht="16" customHeight="1">
      <c r="A397" s="29">
        <v>2716</v>
      </c>
      <c r="B397" s="29" t="s">
        <v>26</v>
      </c>
      <c r="C397" s="29" t="s">
        <v>580</v>
      </c>
      <c r="D397" s="29" t="s">
        <v>364</v>
      </c>
      <c r="E397" s="29" t="s">
        <v>363</v>
      </c>
      <c r="F397" s="30" t="str">
        <f>IF(ISBLANK(Table2[[#This Row],[unique_id]]), "", Table2[[#This Row],[unique_id]])</f>
        <v>column_break</v>
      </c>
      <c r="G397" s="29" t="s">
        <v>360</v>
      </c>
      <c r="H397" s="29" t="s">
        <v>892</v>
      </c>
      <c r="I397" s="29" t="s">
        <v>219</v>
      </c>
      <c r="M397" s="29" t="s">
        <v>361</v>
      </c>
      <c r="N397" s="29" t="s">
        <v>362</v>
      </c>
      <c r="O397" s="31"/>
      <c r="V397" s="31"/>
      <c r="W397" s="31"/>
      <c r="X397" s="31"/>
      <c r="Y397" s="31"/>
      <c r="Z397" s="31"/>
      <c r="AA397" s="31"/>
      <c r="AG397" s="31"/>
      <c r="AH397" s="31"/>
      <c r="AK397" s="29" t="str">
        <f>IF(ISBLANK(AI397),  "", _xlfn.CONCAT(LOWER(C397), "/", E397))</f>
        <v/>
      </c>
      <c r="AT397" s="33"/>
      <c r="AV397" s="31"/>
      <c r="BF3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8" spans="1:58" s="29" customFormat="1" ht="16" customHeight="1">
      <c r="A398" s="29">
        <v>2717</v>
      </c>
      <c r="B398" s="29" t="s">
        <v>26</v>
      </c>
      <c r="C398" s="29" t="s">
        <v>133</v>
      </c>
      <c r="D398" s="29" t="s">
        <v>149</v>
      </c>
      <c r="E398" s="29" t="s">
        <v>838</v>
      </c>
      <c r="F398" s="30" t="str">
        <f>IF(ISBLANK(Table2[[#This Row],[unique_id]]), "", Table2[[#This Row],[unique_id]])</f>
        <v>ada_fan_occupancy</v>
      </c>
      <c r="G398" s="29" t="s">
        <v>130</v>
      </c>
      <c r="H398" s="29" t="s">
        <v>894</v>
      </c>
      <c r="I398" s="29" t="s">
        <v>219</v>
      </c>
      <c r="M398" s="29" t="s">
        <v>136</v>
      </c>
      <c r="O398" s="31"/>
      <c r="V398" s="31"/>
      <c r="W398" s="31"/>
      <c r="X398" s="31"/>
      <c r="Y398" s="31"/>
      <c r="Z398" s="31"/>
      <c r="AA398" s="31"/>
      <c r="AG398" s="31"/>
      <c r="AH398" s="31"/>
      <c r="AJ398" s="29" t="str">
        <f>IF(ISBLANK(AI398),  "", _xlfn.CONCAT("haas/entity/sensor/", LOWER(C398), "/", E398, "/config"))</f>
        <v/>
      </c>
      <c r="AK398" s="29" t="str">
        <f>IF(ISBLANK(AI398),  "", _xlfn.CONCAT(LOWER(C398), "/", E398))</f>
        <v/>
      </c>
      <c r="AT398" s="33"/>
      <c r="AV398" s="31"/>
      <c r="BF3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58" s="29" customFormat="1" ht="16" customHeight="1">
      <c r="A399" s="29">
        <v>2718</v>
      </c>
      <c r="B399" s="29" t="s">
        <v>26</v>
      </c>
      <c r="C399" s="29" t="s">
        <v>133</v>
      </c>
      <c r="D399" s="29" t="s">
        <v>149</v>
      </c>
      <c r="E399" s="29" t="s">
        <v>837</v>
      </c>
      <c r="F399" s="30" t="str">
        <f>IF(ISBLANK(Table2[[#This Row],[unique_id]]), "", Table2[[#This Row],[unique_id]])</f>
        <v>edwin_fan_occupancy</v>
      </c>
      <c r="G399" s="29" t="s">
        <v>127</v>
      </c>
      <c r="H399" s="29" t="s">
        <v>894</v>
      </c>
      <c r="I399" s="29" t="s">
        <v>219</v>
      </c>
      <c r="M399" s="29" t="s">
        <v>136</v>
      </c>
      <c r="O399" s="31"/>
      <c r="V399" s="31"/>
      <c r="W399" s="31"/>
      <c r="X399" s="31"/>
      <c r="Y399" s="31"/>
      <c r="Z399" s="31"/>
      <c r="AA399" s="31"/>
      <c r="AG399" s="31"/>
      <c r="AH399" s="31"/>
      <c r="AJ399" s="29" t="str">
        <f>IF(ISBLANK(AI399),  "", _xlfn.CONCAT("haas/entity/sensor/", LOWER(C399), "/", E399, "/config"))</f>
        <v/>
      </c>
      <c r="AK399" s="29" t="str">
        <f>IF(ISBLANK(AI399),  "", _xlfn.CONCAT(LOWER(C399), "/", E399))</f>
        <v/>
      </c>
      <c r="AT399" s="33"/>
      <c r="AV399" s="31"/>
      <c r="BF3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58" s="29" customFormat="1" ht="16" customHeight="1">
      <c r="A400" s="29">
        <v>2719</v>
      </c>
      <c r="B400" s="29" t="s">
        <v>26</v>
      </c>
      <c r="C400" s="29" t="s">
        <v>133</v>
      </c>
      <c r="D400" s="29" t="s">
        <v>149</v>
      </c>
      <c r="E400" s="29" t="s">
        <v>839</v>
      </c>
      <c r="F400" s="30" t="str">
        <f>IF(ISBLANK(Table2[[#This Row],[unique_id]]), "", Table2[[#This Row],[unique_id]])</f>
        <v>parents_fan_occupancy</v>
      </c>
      <c r="G400" s="29" t="s">
        <v>201</v>
      </c>
      <c r="H400" s="29" t="s">
        <v>894</v>
      </c>
      <c r="I400" s="29" t="s">
        <v>219</v>
      </c>
      <c r="M400" s="29" t="s">
        <v>136</v>
      </c>
      <c r="O400" s="31"/>
      <c r="V400" s="31"/>
      <c r="W400" s="31"/>
      <c r="X400" s="31"/>
      <c r="Y400" s="31"/>
      <c r="Z400" s="31"/>
      <c r="AA400" s="31"/>
      <c r="AG400" s="31"/>
      <c r="AH400" s="31"/>
      <c r="AJ400" s="29" t="str">
        <f>IF(ISBLANK(AI400),  "", _xlfn.CONCAT("haas/entity/sensor/", LOWER(C400), "/", E400, "/config"))</f>
        <v/>
      </c>
      <c r="AK400" s="29" t="str">
        <f>IF(ISBLANK(AI400),  "", _xlfn.CONCAT(LOWER(C400), "/", E400))</f>
        <v/>
      </c>
      <c r="AT400" s="33"/>
      <c r="AV400" s="31"/>
      <c r="BF4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58" s="29" customFormat="1" ht="16" customHeight="1">
      <c r="A401" s="29">
        <v>2720</v>
      </c>
      <c r="B401" s="29" t="s">
        <v>26</v>
      </c>
      <c r="C401" s="29" t="s">
        <v>133</v>
      </c>
      <c r="D401" s="29" t="s">
        <v>149</v>
      </c>
      <c r="E401" s="29" t="s">
        <v>840</v>
      </c>
      <c r="F401" s="30" t="str">
        <f>IF(ISBLANK(Table2[[#This Row],[unique_id]]), "", Table2[[#This Row],[unique_id]])</f>
        <v>lounge_fan_occupancy</v>
      </c>
      <c r="G401" s="29" t="s">
        <v>203</v>
      </c>
      <c r="H401" s="29" t="s">
        <v>894</v>
      </c>
      <c r="I401" s="29" t="s">
        <v>219</v>
      </c>
      <c r="M401" s="29" t="s">
        <v>136</v>
      </c>
      <c r="O401" s="31"/>
      <c r="V401" s="31"/>
      <c r="W401" s="31"/>
      <c r="X401" s="31"/>
      <c r="Y401" s="31"/>
      <c r="Z401" s="31"/>
      <c r="AA401" s="31"/>
      <c r="AG401" s="31"/>
      <c r="AH401" s="31"/>
      <c r="AJ401" s="29" t="str">
        <f>IF(ISBLANK(AI401),  "", _xlfn.CONCAT("haas/entity/sensor/", LOWER(C401), "/", E401, "/config"))</f>
        <v/>
      </c>
      <c r="AK401" s="29" t="str">
        <f>IF(ISBLANK(AI401),  "", _xlfn.CONCAT(LOWER(C401), "/", E401))</f>
        <v/>
      </c>
      <c r="AT401" s="33"/>
      <c r="AV401" s="31"/>
      <c r="BF4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2" spans="1:58" s="29" customFormat="1" ht="16" customHeight="1">
      <c r="A402" s="29">
        <v>2721</v>
      </c>
      <c r="B402" s="29" t="s">
        <v>26</v>
      </c>
      <c r="C402" s="29" t="s">
        <v>133</v>
      </c>
      <c r="D402" s="29" t="s">
        <v>149</v>
      </c>
      <c r="E402" s="29" t="s">
        <v>841</v>
      </c>
      <c r="F402" s="30" t="str">
        <f>IF(ISBLANK(Table2[[#This Row],[unique_id]]), "", Table2[[#This Row],[unique_id]])</f>
        <v>deck_east_fan_occupancy</v>
      </c>
      <c r="G402" s="29" t="s">
        <v>225</v>
      </c>
      <c r="H402" s="29" t="s">
        <v>894</v>
      </c>
      <c r="I402" s="29" t="s">
        <v>219</v>
      </c>
      <c r="M402" s="29" t="s">
        <v>136</v>
      </c>
      <c r="O402" s="31"/>
      <c r="V402" s="31"/>
      <c r="W402" s="31"/>
      <c r="X402" s="31"/>
      <c r="Y402" s="31"/>
      <c r="Z402" s="31"/>
      <c r="AA402" s="31"/>
      <c r="AG402" s="31"/>
      <c r="AH402" s="31"/>
      <c r="AJ402" s="29" t="str">
        <f>IF(ISBLANK(AI402),  "", _xlfn.CONCAT("haas/entity/sensor/", LOWER(C402), "/", E402, "/config"))</f>
        <v/>
      </c>
      <c r="AK402" s="29" t="str">
        <f>IF(ISBLANK(AI402),  "", _xlfn.CONCAT(LOWER(C402), "/", E402))</f>
        <v/>
      </c>
      <c r="AT402" s="33"/>
      <c r="AV402" s="31"/>
      <c r="BF4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3" spans="1:58" s="29" customFormat="1" ht="16" customHeight="1">
      <c r="A403" s="29">
        <v>2722</v>
      </c>
      <c r="B403" s="29" t="s">
        <v>26</v>
      </c>
      <c r="C403" s="29" t="s">
        <v>133</v>
      </c>
      <c r="D403" s="29" t="s">
        <v>149</v>
      </c>
      <c r="E403" s="29" t="s">
        <v>842</v>
      </c>
      <c r="F403" s="30" t="str">
        <f>IF(ISBLANK(Table2[[#This Row],[unique_id]]), "", Table2[[#This Row],[unique_id]])</f>
        <v>deck_west_fan_occupancy</v>
      </c>
      <c r="G403" s="29" t="s">
        <v>224</v>
      </c>
      <c r="H403" s="29" t="s">
        <v>894</v>
      </c>
      <c r="I403" s="29" t="s">
        <v>219</v>
      </c>
      <c r="M403" s="29" t="s">
        <v>136</v>
      </c>
      <c r="O403" s="31"/>
      <c r="V403" s="31"/>
      <c r="W403" s="31"/>
      <c r="X403" s="31"/>
      <c r="Y403" s="31"/>
      <c r="Z403" s="31"/>
      <c r="AA403" s="31"/>
      <c r="AG403" s="31"/>
      <c r="AH403" s="31"/>
      <c r="AJ403" s="29" t="str">
        <f>IF(ISBLANK(AI403),  "", _xlfn.CONCAT("haas/entity/sensor/", LOWER(C403), "/", E403, "/config"))</f>
        <v/>
      </c>
      <c r="AK403" s="29" t="str">
        <f>IF(ISBLANK(AI403),  "", _xlfn.CONCAT(LOWER(C403), "/", E403))</f>
        <v/>
      </c>
      <c r="AT403" s="33"/>
      <c r="AV403" s="31"/>
      <c r="BF4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58" s="29" customFormat="1" ht="16" customHeight="1">
      <c r="A404" s="29">
        <v>5000</v>
      </c>
      <c r="B404" s="27" t="s">
        <v>26</v>
      </c>
      <c r="C404" s="29" t="s">
        <v>244</v>
      </c>
      <c r="F404" s="30" t="str">
        <f>IF(ISBLANK(Table2[[#This Row],[unique_id]]), "", Table2[[#This Row],[unique_id]])</f>
        <v/>
      </c>
      <c r="O404" s="31"/>
      <c r="V404" s="31"/>
      <c r="W404" s="31"/>
      <c r="X404" s="31"/>
      <c r="Y404" s="31"/>
      <c r="Z404" s="31"/>
      <c r="AA404" s="31"/>
      <c r="AG404" s="31"/>
      <c r="AH404" s="31"/>
      <c r="AJ404" s="29" t="str">
        <f>IF(ISBLANK(AI404),  "", _xlfn.CONCAT("haas/entity/sensor/", LOWER(C404), "/", E404, "/config"))</f>
        <v/>
      </c>
      <c r="AK404" s="29" t="str">
        <f>IF(ISBLANK(AI404),  "", _xlfn.CONCAT(LOWER(C404), "/", E404))</f>
        <v/>
      </c>
      <c r="AT404" s="33"/>
      <c r="AU404" s="29" t="s">
        <v>728</v>
      </c>
      <c r="AV404" s="63" t="s">
        <v>482</v>
      </c>
      <c r="AW404" s="29" t="s">
        <v>489</v>
      </c>
      <c r="AX404" s="29" t="s">
        <v>485</v>
      </c>
      <c r="AY404" s="29" t="s">
        <v>244</v>
      </c>
      <c r="BA404" s="29" t="s">
        <v>28</v>
      </c>
      <c r="BC404" s="29" t="s">
        <v>477</v>
      </c>
      <c r="BD404" s="29" t="s">
        <v>496</v>
      </c>
      <c r="BE404" s="29" t="s">
        <v>492</v>
      </c>
      <c r="BF4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"10.0.0.1"]]</v>
      </c>
    </row>
    <row r="405" spans="1:58" s="29" customFormat="1" ht="16" customHeight="1">
      <c r="A405" s="29">
        <v>5001</v>
      </c>
      <c r="B405" s="27" t="s">
        <v>26</v>
      </c>
      <c r="C405" s="29" t="s">
        <v>244</v>
      </c>
      <c r="F405" s="30" t="str">
        <f>IF(ISBLANK(Table2[[#This Row],[unique_id]]), "", Table2[[#This Row],[unique_id]])</f>
        <v/>
      </c>
      <c r="O405" s="31"/>
      <c r="V405" s="31"/>
      <c r="W405" s="31"/>
      <c r="X405" s="31"/>
      <c r="Y405" s="31"/>
      <c r="Z405" s="31"/>
      <c r="AA405" s="31"/>
      <c r="AG405" s="31"/>
      <c r="AH405" s="31"/>
      <c r="AJ405" s="29" t="str">
        <f>IF(ISBLANK(AI405),  "", _xlfn.CONCAT("haas/entity/sensor/", LOWER(C405), "/", E405, "/config"))</f>
        <v/>
      </c>
      <c r="AK405" s="29" t="str">
        <f>IF(ISBLANK(AI405),  "", _xlfn.CONCAT(LOWER(C405), "/", E405))</f>
        <v/>
      </c>
      <c r="AT405" s="33"/>
      <c r="AU405" s="29" t="s">
        <v>852</v>
      </c>
      <c r="AV405" s="63" t="s">
        <v>853</v>
      </c>
      <c r="AW405" s="29" t="s">
        <v>490</v>
      </c>
      <c r="AX405" s="29" t="s">
        <v>850</v>
      </c>
      <c r="AY405" s="29" t="s">
        <v>244</v>
      </c>
      <c r="BA405" s="29" t="s">
        <v>28</v>
      </c>
      <c r="BC405" s="29" t="s">
        <v>477</v>
      </c>
      <c r="BD405" s="29" t="s">
        <v>855</v>
      </c>
      <c r="BE405" s="29" t="s">
        <v>493</v>
      </c>
      <c r="BF4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"10.0.0.2"]]</v>
      </c>
    </row>
    <row r="406" spans="1:58" s="29" customFormat="1" ht="16" customHeight="1">
      <c r="A406" s="29">
        <v>5002</v>
      </c>
      <c r="B406" s="27" t="s">
        <v>26</v>
      </c>
      <c r="C406" s="29" t="s">
        <v>244</v>
      </c>
      <c r="F406" s="30" t="str">
        <f>IF(ISBLANK(Table2[[#This Row],[unique_id]]), "", Table2[[#This Row],[unique_id]])</f>
        <v/>
      </c>
      <c r="O406" s="31"/>
      <c r="V406" s="31"/>
      <c r="W406" s="31"/>
      <c r="X406" s="31"/>
      <c r="Y406" s="31"/>
      <c r="Z406" s="31"/>
      <c r="AA406" s="31"/>
      <c r="AG406" s="31"/>
      <c r="AH406" s="31"/>
      <c r="AJ406" s="29" t="str">
        <f>IF(ISBLANK(AI406),  "", _xlfn.CONCAT("haas/entity/sensor/", LOWER(C406), "/", E406, "/config"))</f>
        <v/>
      </c>
      <c r="AK406" s="29" t="str">
        <f>IF(ISBLANK(AI406),  "", _xlfn.CONCAT(LOWER(C406), "/", E406))</f>
        <v/>
      </c>
      <c r="AT406" s="33"/>
      <c r="AU406" s="29" t="s">
        <v>479</v>
      </c>
      <c r="AV406" s="63" t="s">
        <v>853</v>
      </c>
      <c r="AW406" s="29" t="s">
        <v>491</v>
      </c>
      <c r="AX406" s="29" t="s">
        <v>486</v>
      </c>
      <c r="AY406" s="29" t="s">
        <v>244</v>
      </c>
      <c r="BA406" s="29" t="s">
        <v>483</v>
      </c>
      <c r="BC406" s="29" t="s">
        <v>477</v>
      </c>
      <c r="BD406" s="29" t="s">
        <v>497</v>
      </c>
      <c r="BE406" s="29" t="s">
        <v>494</v>
      </c>
      <c r="BF4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"10.0.0.3"]]</v>
      </c>
    </row>
    <row r="407" spans="1:58" s="29" customFormat="1" ht="16" customHeight="1">
      <c r="A407" s="29">
        <v>5003</v>
      </c>
      <c r="B407" s="27" t="s">
        <v>26</v>
      </c>
      <c r="C407" s="29" t="s">
        <v>244</v>
      </c>
      <c r="F407" s="30" t="str">
        <f>IF(ISBLANK(Table2[[#This Row],[unique_id]]), "", Table2[[#This Row],[unique_id]])</f>
        <v/>
      </c>
      <c r="O407" s="31"/>
      <c r="V407" s="31"/>
      <c r="W407" s="31"/>
      <c r="X407" s="31"/>
      <c r="Y407" s="31"/>
      <c r="Z407" s="31"/>
      <c r="AA407" s="31"/>
      <c r="AG407" s="31"/>
      <c r="AH407" s="31"/>
      <c r="AJ407" s="29" t="str">
        <f>IF(ISBLANK(AI407),  "", _xlfn.CONCAT("haas/entity/sensor/", LOWER(C407), "/", E407, "/config"))</f>
        <v/>
      </c>
      <c r="AK407" s="29" t="str">
        <f>IF(ISBLANK(AI407),  "", _xlfn.CONCAT(LOWER(C407), "/", E407))</f>
        <v/>
      </c>
      <c r="AT407" s="33"/>
      <c r="AU407" s="29" t="s">
        <v>480</v>
      </c>
      <c r="AV407" s="63" t="s">
        <v>854</v>
      </c>
      <c r="AW407" s="29" t="s">
        <v>490</v>
      </c>
      <c r="AX407" s="29" t="s">
        <v>487</v>
      </c>
      <c r="AY407" s="29" t="s">
        <v>244</v>
      </c>
      <c r="BA407" s="29" t="s">
        <v>389</v>
      </c>
      <c r="BC407" s="29" t="s">
        <v>477</v>
      </c>
      <c r="BD407" s="29" t="s">
        <v>498</v>
      </c>
      <c r="BE407" s="29" t="s">
        <v>495</v>
      </c>
      <c r="BF4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"10.0.0.4"]]</v>
      </c>
    </row>
    <row r="408" spans="1:58" s="29" customFormat="1" ht="16" customHeight="1">
      <c r="A408" s="29">
        <v>5004</v>
      </c>
      <c r="B408" s="27" t="s">
        <v>26</v>
      </c>
      <c r="C408" s="29" t="s">
        <v>244</v>
      </c>
      <c r="F408" s="30" t="str">
        <f>IF(ISBLANK(Table2[[#This Row],[unique_id]]), "", Table2[[#This Row],[unique_id]])</f>
        <v/>
      </c>
      <c r="O408" s="31"/>
      <c r="V408" s="31"/>
      <c r="W408" s="31"/>
      <c r="X408" s="31"/>
      <c r="Y408" s="31"/>
      <c r="Z408" s="31"/>
      <c r="AA408" s="31"/>
      <c r="AG408" s="31"/>
      <c r="AH408" s="31"/>
      <c r="AJ408" s="29" t="str">
        <f>IF(ISBLANK(AI408),  "", _xlfn.CONCAT("haas/entity/sensor/", LOWER(C408), "/", E408, "/config"))</f>
        <v/>
      </c>
      <c r="AK408" s="29" t="str">
        <f>IF(ISBLANK(AI408),  "", _xlfn.CONCAT(LOWER(C408), "/", E408))</f>
        <v/>
      </c>
      <c r="AT408" s="33"/>
      <c r="AU408" s="29" t="s">
        <v>481</v>
      </c>
      <c r="AV408" s="63" t="s">
        <v>854</v>
      </c>
      <c r="AW408" s="29" t="s">
        <v>490</v>
      </c>
      <c r="AX408" s="29" t="s">
        <v>488</v>
      </c>
      <c r="AY408" s="29" t="s">
        <v>244</v>
      </c>
      <c r="BA408" s="29" t="s">
        <v>484</v>
      </c>
      <c r="BC408" s="29" t="s">
        <v>477</v>
      </c>
      <c r="BD408" s="29" t="s">
        <v>499</v>
      </c>
      <c r="BE408" s="29" t="s">
        <v>851</v>
      </c>
      <c r="BF4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"10.0.0.5"]]</v>
      </c>
    </row>
    <row r="409" spans="1:58" s="29" customFormat="1" ht="16" customHeight="1">
      <c r="A409" s="29">
        <v>5005</v>
      </c>
      <c r="B409" s="27" t="s">
        <v>26</v>
      </c>
      <c r="C409" s="27" t="s">
        <v>453</v>
      </c>
      <c r="D409" s="27"/>
      <c r="E409" s="27"/>
      <c r="F409" s="30" t="str">
        <f>IF(ISBLANK(Table2[[#This Row],[unique_id]]), "", Table2[[#This Row],[unique_id]])</f>
        <v/>
      </c>
      <c r="G409" s="27"/>
      <c r="H409" s="27"/>
      <c r="I409" s="27"/>
      <c r="K409" s="27"/>
      <c r="L409" s="27"/>
      <c r="M409" s="27"/>
      <c r="O409" s="31"/>
      <c r="V409" s="31"/>
      <c r="W409" s="31"/>
      <c r="X409" s="31"/>
      <c r="Y409" s="31"/>
      <c r="Z409" s="31"/>
      <c r="AA409" s="31"/>
      <c r="AG409" s="31"/>
      <c r="AH409" s="31"/>
      <c r="AJ409" s="29" t="str">
        <f>IF(ISBLANK(AI409),  "", _xlfn.CONCAT("haas/entity/sensor/", LOWER(C409), "/", E409, "/config"))</f>
        <v/>
      </c>
      <c r="AK409" s="29" t="str">
        <f>IF(ISBLANK(AI409),  "", _xlfn.CONCAT(LOWER(C409), "/", E409))</f>
        <v/>
      </c>
      <c r="AT409" s="33"/>
      <c r="AU409" s="29" t="s">
        <v>454</v>
      </c>
      <c r="AV409" s="63" t="s">
        <v>456</v>
      </c>
      <c r="AW409" s="29" t="s">
        <v>458</v>
      </c>
      <c r="AX409" s="29" t="s">
        <v>455</v>
      </c>
      <c r="AY409" s="29" t="s">
        <v>457</v>
      </c>
      <c r="BA409" s="29" t="s">
        <v>28</v>
      </c>
      <c r="BC409" s="29" t="s">
        <v>500</v>
      </c>
      <c r="BD409" s="34" t="s">
        <v>565</v>
      </c>
      <c r="BE409" s="29" t="s">
        <v>501</v>
      </c>
      <c r="BF4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"10.0.4.10"]]</v>
      </c>
    </row>
    <row r="410" spans="1:58" s="29" customFormat="1" ht="16" customHeight="1">
      <c r="A410" s="29">
        <v>5006</v>
      </c>
      <c r="B410" s="27" t="s">
        <v>26</v>
      </c>
      <c r="C410" s="27" t="s">
        <v>431</v>
      </c>
      <c r="D410" s="27"/>
      <c r="E410" s="27"/>
      <c r="F410" s="30" t="str">
        <f>IF(ISBLANK(Table2[[#This Row],[unique_id]]), "", Table2[[#This Row],[unique_id]])</f>
        <v/>
      </c>
      <c r="G410" s="27"/>
      <c r="H410" s="27"/>
      <c r="I410" s="27"/>
      <c r="K410" s="27"/>
      <c r="L410" s="27"/>
      <c r="M410" s="27"/>
      <c r="O410" s="31"/>
      <c r="V410" s="31"/>
      <c r="W410" s="31"/>
      <c r="X410" s="31"/>
      <c r="Y410" s="31"/>
      <c r="Z410" s="31"/>
      <c r="AA410" s="31"/>
      <c r="AG410" s="31"/>
      <c r="AH410" s="31"/>
      <c r="AJ410" s="29" t="str">
        <f>IF(ISBLANK(AI410),  "", _xlfn.CONCAT("haas/entity/sensor/", LOWER(C410), "/", E410, "/config"))</f>
        <v/>
      </c>
      <c r="AK410" s="29" t="str">
        <f>IF(ISBLANK(AI410),  "", _xlfn.CONCAT(LOWER(C410), "/", E410))</f>
        <v/>
      </c>
      <c r="AT410" s="33"/>
      <c r="AU410" s="29" t="s">
        <v>430</v>
      </c>
      <c r="AV410" s="63" t="s">
        <v>777</v>
      </c>
      <c r="AW410" s="29" t="s">
        <v>434</v>
      </c>
      <c r="AX410" s="29" t="s">
        <v>437</v>
      </c>
      <c r="AY410" s="29" t="s">
        <v>275</v>
      </c>
      <c r="BA410" s="29" t="s">
        <v>28</v>
      </c>
      <c r="BC410" s="29" t="s">
        <v>500</v>
      </c>
      <c r="BD410" s="29" t="s">
        <v>787</v>
      </c>
      <c r="BE410" s="29" t="s">
        <v>561</v>
      </c>
      <c r="BF4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"10.0.4.11"]]</v>
      </c>
    </row>
    <row r="411" spans="1:58" s="29" customFormat="1" ht="16" customHeight="1">
      <c r="A411" s="29">
        <v>5007</v>
      </c>
      <c r="B411" s="27" t="s">
        <v>26</v>
      </c>
      <c r="C411" s="27" t="s">
        <v>431</v>
      </c>
      <c r="D411" s="27"/>
      <c r="E411" s="27"/>
      <c r="F411" s="30" t="str">
        <f>IF(ISBLANK(Table2[[#This Row],[unique_id]]), "", Table2[[#This Row],[unique_id]])</f>
        <v/>
      </c>
      <c r="G411" s="27"/>
      <c r="H411" s="27"/>
      <c r="I411" s="27"/>
      <c r="K411" s="27"/>
      <c r="L411" s="27"/>
      <c r="M411" s="27"/>
      <c r="O411" s="31"/>
      <c r="V411" s="31"/>
      <c r="W411" s="31"/>
      <c r="X411" s="31"/>
      <c r="Y411" s="31"/>
      <c r="Z411" s="31"/>
      <c r="AA411" s="31"/>
      <c r="AG411" s="31"/>
      <c r="AH411" s="31"/>
      <c r="AJ411" s="29" t="str">
        <f>IF(ISBLANK(AI411),  "", _xlfn.CONCAT("haas/entity/sensor/", LOWER(C411), "/", E411, "/config"))</f>
        <v/>
      </c>
      <c r="AK411" s="29" t="str">
        <f>IF(ISBLANK(AI411),  "", _xlfn.CONCAT(LOWER(C411), "/", E411))</f>
        <v/>
      </c>
      <c r="AT411" s="33"/>
      <c r="AU411" s="29" t="s">
        <v>430</v>
      </c>
      <c r="AV411" s="63" t="s">
        <v>777</v>
      </c>
      <c r="AW411" s="29" t="s">
        <v>434</v>
      </c>
      <c r="AX411" s="29" t="s">
        <v>437</v>
      </c>
      <c r="AY411" s="29" t="s">
        <v>275</v>
      </c>
      <c r="BA411" s="29" t="s">
        <v>28</v>
      </c>
      <c r="BC411" s="29" t="s">
        <v>478</v>
      </c>
      <c r="BD411" s="29" t="s">
        <v>1072</v>
      </c>
      <c r="BE411" s="29" t="s">
        <v>473</v>
      </c>
      <c r="BF4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"2a:e0:4c:68:06:a1"], ["ip", "10.0.2.11"]]</v>
      </c>
    </row>
    <row r="412" spans="1:58" s="29" customFormat="1" ht="16" customHeight="1">
      <c r="A412" s="29">
        <v>5008</v>
      </c>
      <c r="B412" s="27" t="s">
        <v>26</v>
      </c>
      <c r="C412" s="27" t="s">
        <v>431</v>
      </c>
      <c r="D412" s="27"/>
      <c r="E412" s="27"/>
      <c r="F412" s="30" t="str">
        <f>IF(ISBLANK(Table2[[#This Row],[unique_id]]), "", Table2[[#This Row],[unique_id]])</f>
        <v/>
      </c>
      <c r="G412" s="27"/>
      <c r="H412" s="27"/>
      <c r="I412" s="27"/>
      <c r="K412" s="27"/>
      <c r="L412" s="27"/>
      <c r="M412" s="27"/>
      <c r="O412" s="31"/>
      <c r="V412" s="31"/>
      <c r="W412" s="31"/>
      <c r="X412" s="31"/>
      <c r="Y412" s="31"/>
      <c r="Z412" s="31"/>
      <c r="AA412" s="31"/>
      <c r="AG412" s="31"/>
      <c r="AH412" s="31"/>
      <c r="AJ412" s="29" t="str">
        <f>IF(ISBLANK(AI412),  "", _xlfn.CONCAT("haas/entity/sensor/", LOWER(C412), "/", E412, "/config"))</f>
        <v/>
      </c>
      <c r="AK412" s="29" t="str">
        <f>IF(ISBLANK(AI412),  "", _xlfn.CONCAT(LOWER(C412), "/", E412))</f>
        <v/>
      </c>
      <c r="AT412" s="33"/>
      <c r="AU412" s="29" t="s">
        <v>430</v>
      </c>
      <c r="AV412" s="63" t="s">
        <v>777</v>
      </c>
      <c r="AW412" s="29" t="s">
        <v>434</v>
      </c>
      <c r="AX412" s="29" t="s">
        <v>437</v>
      </c>
      <c r="AY412" s="29" t="s">
        <v>275</v>
      </c>
      <c r="BA412" s="29" t="s">
        <v>28</v>
      </c>
      <c r="BC412" s="29" t="s">
        <v>520</v>
      </c>
      <c r="BD412" s="29" t="s">
        <v>564</v>
      </c>
      <c r="BE412" s="29" t="s">
        <v>562</v>
      </c>
      <c r="BF4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"6a:e0:4c:68:06:a1"], ["ip", "10.0.6.11"]]</v>
      </c>
    </row>
    <row r="413" spans="1:58" s="29" customFormat="1" ht="16" customHeight="1">
      <c r="A413" s="29">
        <v>5009</v>
      </c>
      <c r="B413" s="27" t="s">
        <v>765</v>
      </c>
      <c r="C413" s="27" t="s">
        <v>431</v>
      </c>
      <c r="D413" s="27"/>
      <c r="E413" s="27"/>
      <c r="F413" s="30" t="str">
        <f>IF(ISBLANK(Table2[[#This Row],[unique_id]]), "", Table2[[#This Row],[unique_id]])</f>
        <v/>
      </c>
      <c r="G413" s="27"/>
      <c r="H413" s="27"/>
      <c r="I413" s="27"/>
      <c r="O413" s="31"/>
      <c r="V413" s="31"/>
      <c r="W413" s="31"/>
      <c r="X413" s="31"/>
      <c r="Y413" s="31"/>
      <c r="Z413" s="31"/>
      <c r="AA413" s="31"/>
      <c r="AG413" s="31"/>
      <c r="AH413" s="31"/>
      <c r="AJ413" s="29" t="str">
        <f>IF(ISBLANK(AI413),  "", _xlfn.CONCAT("haas/entity/sensor/", LOWER(C413), "/", E413, "/config"))</f>
        <v/>
      </c>
      <c r="AK413" s="29" t="str">
        <f>IF(ISBLANK(AI413),  "", _xlfn.CONCAT(LOWER(C413), "/", E413))</f>
        <v/>
      </c>
      <c r="AT413" s="33"/>
      <c r="AU413" s="29" t="s">
        <v>432</v>
      </c>
      <c r="AV413" s="63" t="s">
        <v>777</v>
      </c>
      <c r="AW413" s="29" t="s">
        <v>435</v>
      </c>
      <c r="AX413" s="29" t="s">
        <v>438</v>
      </c>
      <c r="AY413" s="29" t="s">
        <v>275</v>
      </c>
      <c r="BA413" s="29" t="s">
        <v>28</v>
      </c>
      <c r="BC413" s="29" t="s">
        <v>478</v>
      </c>
      <c r="BD413" s="29" t="s">
        <v>439</v>
      </c>
      <c r="BF4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"00:e0:4c:68:04:21"]]</v>
      </c>
    </row>
    <row r="414" spans="1:58" s="29" customFormat="1" ht="16" customHeight="1">
      <c r="A414" s="29">
        <v>5010</v>
      </c>
      <c r="B414" s="27" t="s">
        <v>765</v>
      </c>
      <c r="C414" s="27" t="s">
        <v>431</v>
      </c>
      <c r="D414" s="27"/>
      <c r="E414" s="27"/>
      <c r="F414" s="30" t="str">
        <f>IF(ISBLANK(Table2[[#This Row],[unique_id]]), "", Table2[[#This Row],[unique_id]])</f>
        <v/>
      </c>
      <c r="G414" s="27"/>
      <c r="H414" s="27"/>
      <c r="I414" s="27"/>
      <c r="O414" s="31"/>
      <c r="V414" s="31"/>
      <c r="W414" s="31"/>
      <c r="X414" s="31"/>
      <c r="Y414" s="31"/>
      <c r="Z414" s="31"/>
      <c r="AA414" s="31"/>
      <c r="AG414" s="31"/>
      <c r="AH414" s="31"/>
      <c r="AJ414" s="29" t="str">
        <f>IF(ISBLANK(AI414),  "", _xlfn.CONCAT("haas/entity/sensor/", LOWER(C414), "/", E414, "/config"))</f>
        <v/>
      </c>
      <c r="AK414" s="29" t="str">
        <f>IF(ISBLANK(AI414),  "", _xlfn.CONCAT(LOWER(C414), "/", E414))</f>
        <v/>
      </c>
      <c r="AT414" s="33"/>
      <c r="AU414" s="29" t="s">
        <v>433</v>
      </c>
      <c r="AV414" s="63" t="s">
        <v>777</v>
      </c>
      <c r="AW414" s="29" t="s">
        <v>436</v>
      </c>
      <c r="AX414" s="29" t="s">
        <v>438</v>
      </c>
      <c r="AY414" s="29" t="s">
        <v>275</v>
      </c>
      <c r="BA414" s="29" t="s">
        <v>28</v>
      </c>
      <c r="BC414" s="29" t="s">
        <v>478</v>
      </c>
      <c r="BD414" s="29" t="s">
        <v>563</v>
      </c>
      <c r="BE414" s="27"/>
      <c r="BF4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"00:e0:4c:68:07:0d"]]</v>
      </c>
    </row>
    <row r="415" spans="1:58" s="29" customFormat="1" ht="16" customHeight="1">
      <c r="A415" s="29">
        <v>5011</v>
      </c>
      <c r="B415" s="27" t="s">
        <v>765</v>
      </c>
      <c r="C415" s="27" t="s">
        <v>431</v>
      </c>
      <c r="D415" s="27"/>
      <c r="E415" s="27"/>
      <c r="F415" s="30" t="str">
        <f>IF(ISBLANK(Table2[[#This Row],[unique_id]]), "", Table2[[#This Row],[unique_id]])</f>
        <v/>
      </c>
      <c r="G415" s="27"/>
      <c r="H415" s="27"/>
      <c r="I415" s="27"/>
      <c r="O415" s="31"/>
      <c r="V415" s="31"/>
      <c r="W415" s="31"/>
      <c r="X415" s="31"/>
      <c r="Y415" s="31"/>
      <c r="Z415" s="31"/>
      <c r="AA415" s="31"/>
      <c r="AG415" s="31"/>
      <c r="AH415" s="31"/>
      <c r="AJ415" s="29" t="str">
        <f>IF(ISBLANK(AI415),  "", _xlfn.CONCAT("haas/entity/sensor/", LOWER(C415), "/", E415, "/config"))</f>
        <v/>
      </c>
      <c r="AK415" s="29" t="str">
        <f>IF(ISBLANK(AI415),  "", _xlfn.CONCAT(LOWER(C415), "/", E415))</f>
        <v/>
      </c>
      <c r="AT415" s="33"/>
      <c r="AU415" s="29" t="s">
        <v>775</v>
      </c>
      <c r="AV415" s="63" t="s">
        <v>777</v>
      </c>
      <c r="AW415" s="29" t="s">
        <v>779</v>
      </c>
      <c r="AX415" s="29" t="s">
        <v>438</v>
      </c>
      <c r="AY415" s="29" t="s">
        <v>275</v>
      </c>
      <c r="BA415" s="29" t="s">
        <v>28</v>
      </c>
      <c r="BC415" s="29" t="s">
        <v>478</v>
      </c>
      <c r="BD415" s="29" t="s">
        <v>781</v>
      </c>
      <c r="BE415" s="27"/>
      <c r="BF4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"40:6c:8f:2a:da:9c"]]</v>
      </c>
    </row>
    <row r="416" spans="1:58" s="29" customFormat="1" ht="16" customHeight="1">
      <c r="A416" s="29">
        <v>5012</v>
      </c>
      <c r="B416" s="27" t="s">
        <v>26</v>
      </c>
      <c r="C416" s="27" t="s">
        <v>431</v>
      </c>
      <c r="D416" s="27"/>
      <c r="E416" s="27"/>
      <c r="F416" s="30" t="str">
        <f>IF(ISBLANK(Table2[[#This Row],[unique_id]]), "", Table2[[#This Row],[unique_id]])</f>
        <v/>
      </c>
      <c r="G416" s="27"/>
      <c r="H416" s="27"/>
      <c r="I416" s="27"/>
      <c r="O416" s="31"/>
      <c r="V416" s="31"/>
      <c r="W416" s="31"/>
      <c r="X416" s="31"/>
      <c r="Y416" s="31"/>
      <c r="Z416" s="31"/>
      <c r="AA416" s="31"/>
      <c r="AG416" s="31"/>
      <c r="AH416" s="31"/>
      <c r="AJ416" s="29" t="str">
        <f>IF(ISBLANK(AI416),  "", _xlfn.CONCAT("haas/entity/sensor/", LOWER(C416), "/", E416, "/config"))</f>
        <v/>
      </c>
      <c r="AK416" s="29" t="str">
        <f>IF(ISBLANK(AI416),  "", _xlfn.CONCAT(LOWER(C416), "/", E416))</f>
        <v/>
      </c>
      <c r="AT416" s="33"/>
      <c r="AU416" s="29" t="s">
        <v>776</v>
      </c>
      <c r="AV416" s="63" t="s">
        <v>777</v>
      </c>
      <c r="AW416" s="29" t="s">
        <v>778</v>
      </c>
      <c r="AX416" s="29" t="s">
        <v>438</v>
      </c>
      <c r="AY416" s="29" t="s">
        <v>275</v>
      </c>
      <c r="BA416" s="29" t="s">
        <v>28</v>
      </c>
      <c r="BC416" s="29" t="s">
        <v>478</v>
      </c>
      <c r="BD416" s="29" t="s">
        <v>780</v>
      </c>
      <c r="BE416" s="27" t="s">
        <v>1071</v>
      </c>
      <c r="BF4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"10.0.2.13"]]</v>
      </c>
    </row>
    <row r="417" spans="1:58" s="29" customFormat="1" ht="16" customHeight="1">
      <c r="A417" s="29">
        <v>5013</v>
      </c>
      <c r="B417" s="27" t="s">
        <v>26</v>
      </c>
      <c r="C417" s="27" t="s">
        <v>431</v>
      </c>
      <c r="D417" s="27"/>
      <c r="E417" s="27"/>
      <c r="F417" s="30" t="str">
        <f>IF(ISBLANK(Table2[[#This Row],[unique_id]]), "", Table2[[#This Row],[unique_id]])</f>
        <v/>
      </c>
      <c r="G417" s="27"/>
      <c r="H417" s="27"/>
      <c r="I417" s="27"/>
      <c r="O417" s="31"/>
      <c r="V417" s="31"/>
      <c r="W417" s="31"/>
      <c r="X417" s="31"/>
      <c r="Y417" s="31"/>
      <c r="Z417" s="31"/>
      <c r="AA417" s="31"/>
      <c r="AG417" s="31"/>
      <c r="AH417" s="31"/>
      <c r="AJ417" s="29" t="str">
        <f>IF(ISBLANK(AI417),  "", _xlfn.CONCAT("haas/entity/sensor/", LOWER(C417), "/", E417, "/config"))</f>
        <v/>
      </c>
      <c r="AK417" s="29" t="str">
        <f>IF(ISBLANK(AI417),  "", _xlfn.CONCAT(LOWER(C417), "/", E417))</f>
        <v/>
      </c>
      <c r="AT417" s="33"/>
      <c r="AU417" s="29" t="s">
        <v>727</v>
      </c>
      <c r="AV417" s="63" t="s">
        <v>777</v>
      </c>
      <c r="AW417" s="29" t="s">
        <v>726</v>
      </c>
      <c r="AX417" s="29" t="s">
        <v>725</v>
      </c>
      <c r="AY417" s="29" t="s">
        <v>724</v>
      </c>
      <c r="BA417" s="29" t="s">
        <v>28</v>
      </c>
      <c r="BC417" s="29" t="s">
        <v>478</v>
      </c>
      <c r="BD417" s="29" t="s">
        <v>723</v>
      </c>
      <c r="BE417" s="27" t="s">
        <v>474</v>
      </c>
      <c r="BF4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"10.0.2.12"]]</v>
      </c>
    </row>
    <row r="418" spans="1:58" s="29" customFormat="1" ht="16" customHeight="1">
      <c r="A418" s="29">
        <v>5014</v>
      </c>
      <c r="B418" s="29" t="s">
        <v>26</v>
      </c>
      <c r="C418" s="29" t="s">
        <v>445</v>
      </c>
      <c r="E418" s="27"/>
      <c r="F418" s="30" t="str">
        <f>IF(ISBLANK(Table2[[#This Row],[unique_id]]), "", Table2[[#This Row],[unique_id]])</f>
        <v/>
      </c>
      <c r="I418" s="27"/>
      <c r="O418" s="31"/>
      <c r="V418" s="31"/>
      <c r="W418" s="31"/>
      <c r="X418" s="31"/>
      <c r="Y418" s="31"/>
      <c r="Z418" s="31"/>
      <c r="AA418" s="31"/>
      <c r="AG418" s="31"/>
      <c r="AH418" s="31"/>
      <c r="AJ418" s="29" t="str">
        <f>IF(ISBLANK(AI418),  "", _xlfn.CONCAT("haas/entity/sensor/", LOWER(C418), "/", E418, "/config"))</f>
        <v/>
      </c>
      <c r="AK418" s="29" t="str">
        <f>IF(ISBLANK(AI418),  "", _xlfn.CONCAT(LOWER(C418), "/", E418))</f>
        <v/>
      </c>
      <c r="AT418" s="33"/>
      <c r="AU418" s="29" t="s">
        <v>444</v>
      </c>
      <c r="AV418" s="63" t="s">
        <v>1070</v>
      </c>
      <c r="AW418" s="29" t="s">
        <v>442</v>
      </c>
      <c r="AX418" s="29" t="s">
        <v>443</v>
      </c>
      <c r="AY418" s="29" t="s">
        <v>441</v>
      </c>
      <c r="BA418" s="29" t="s">
        <v>28</v>
      </c>
      <c r="BC418" s="29" t="s">
        <v>520</v>
      </c>
      <c r="BD418" s="29" t="s">
        <v>440</v>
      </c>
      <c r="BE418" s="29" t="s">
        <v>566</v>
      </c>
      <c r="BF4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"10.0.6.22"]]</v>
      </c>
    </row>
    <row r="419" spans="1:58" s="29" customFormat="1" ht="16" customHeight="1">
      <c r="A419" s="29">
        <v>5015</v>
      </c>
      <c r="B419" s="29" t="s">
        <v>26</v>
      </c>
      <c r="C419" s="29" t="s">
        <v>600</v>
      </c>
      <c r="E419" s="27"/>
      <c r="F419" s="30" t="str">
        <f>IF(ISBLANK(Table2[[#This Row],[unique_id]]), "", Table2[[#This Row],[unique_id]])</f>
        <v/>
      </c>
      <c r="I419" s="27"/>
      <c r="O419" s="31"/>
      <c r="V419" s="31"/>
      <c r="W419" s="31" t="s">
        <v>647</v>
      </c>
      <c r="X419" s="31"/>
      <c r="Y419" s="36" t="s">
        <v>1050</v>
      </c>
      <c r="Z419" s="36"/>
      <c r="AA419" s="36"/>
      <c r="AG419" s="31"/>
      <c r="AH419" s="31"/>
      <c r="AJ419" s="29" t="str">
        <f>IF(ISBLANK(AI419),  "", _xlfn.CONCAT("haas/entity/sensor/", LOWER(C419), "/", E419, "/config"))</f>
        <v/>
      </c>
      <c r="AK419" s="29" t="str">
        <f>IF(ISBLANK(AI419),  "", _xlfn.CONCAT(LOWER(C419), "/", E419))</f>
        <v/>
      </c>
      <c r="AT419" s="3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19" s="29" t="s">
        <v>638</v>
      </c>
      <c r="AV419" s="71" t="s">
        <v>637</v>
      </c>
      <c r="AW419" s="32" t="s">
        <v>635</v>
      </c>
      <c r="AX419" s="32" t="s">
        <v>636</v>
      </c>
      <c r="AY419" s="29" t="s">
        <v>600</v>
      </c>
      <c r="BA419" s="29" t="s">
        <v>172</v>
      </c>
      <c r="BD419" s="29" t="s">
        <v>634</v>
      </c>
      <c r="BF4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20" spans="1:58" s="29" customFormat="1" ht="16" customHeight="1">
      <c r="A420" s="29">
        <v>6000</v>
      </c>
      <c r="B420" s="29" t="s">
        <v>26</v>
      </c>
      <c r="C420" s="29" t="s">
        <v>713</v>
      </c>
      <c r="F420" s="30" t="str">
        <f>IF(ISBLANK(Table2[[#This Row],[unique_id]]), "", Table2[[#This Row],[unique_id]])</f>
        <v/>
      </c>
      <c r="O420" s="31"/>
      <c r="V420" s="31"/>
      <c r="W420" s="31"/>
      <c r="X420" s="31"/>
      <c r="Y420" s="31"/>
      <c r="Z420" s="31"/>
      <c r="AA420" s="31"/>
      <c r="AG420" s="31"/>
      <c r="AH420" s="31"/>
      <c r="AJ420" s="29" t="str">
        <f>IF(ISBLANK(AI420),  "", _xlfn.CONCAT("haas/entity/sensor/", LOWER(C420), "/", E420, "/config"))</f>
        <v/>
      </c>
      <c r="AK420" s="29" t="str">
        <f>IF(ISBLANK(AI420),  "", _xlfn.CONCAT(LOWER(C420), "/", E420))</f>
        <v/>
      </c>
      <c r="AT420" s="33"/>
      <c r="AU420" s="29" t="s">
        <v>567</v>
      </c>
      <c r="AV420" s="31"/>
      <c r="BC420" s="29" t="s">
        <v>500</v>
      </c>
      <c r="BD420" s="29" t="s">
        <v>568</v>
      </c>
      <c r="BF4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"bc:09:63:42:09:c0"]]</v>
      </c>
    </row>
    <row r="421" spans="1:58" ht="16" customHeight="1">
      <c r="F421" s="25" t="str">
        <f>IF(ISBLANK(Table2[[#This Row],[unique_id]]), "", Table2[[#This Row],[unique_id]])</f>
        <v/>
      </c>
      <c r="T421" s="21"/>
      <c r="V421" s="22"/>
      <c r="W421" s="22"/>
      <c r="X421" s="22"/>
      <c r="Y421" s="22"/>
      <c r="AG421" s="22"/>
      <c r="AH421" s="22"/>
      <c r="AJ421" s="21" t="str">
        <f>IF(ISBLANK(AI421),  "", _xlfn.CONCAT("haas/entity/sensor/", LOWER(C421), "/", E421, "/config"))</f>
        <v/>
      </c>
      <c r="AK421" s="21" t="str">
        <f>IF(ISBLANK(AI421),  "", _xlfn.CONCAT(LOWER(C421), "/", E421))</f>
        <v/>
      </c>
      <c r="AS421" s="21"/>
      <c r="AT421" s="23"/>
      <c r="AU421" s="21"/>
      <c r="AV421" s="22"/>
      <c r="BD421" s="21"/>
      <c r="BE421" s="21"/>
      <c r="BF4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2" spans="1:58" ht="16" customHeight="1">
      <c r="B422" s="24"/>
      <c r="C422" s="24"/>
      <c r="D422" s="24"/>
      <c r="E422" s="24"/>
      <c r="F422" s="25" t="str">
        <f>IF(ISBLANK(Table2[[#This Row],[unique_id]]), "", Table2[[#This Row],[unique_id]])</f>
        <v/>
      </c>
      <c r="G422" s="24"/>
      <c r="H422" s="24"/>
      <c r="I422" s="24"/>
      <c r="K422" s="24"/>
      <c r="L422" s="24"/>
      <c r="M422" s="24"/>
      <c r="T422" s="21"/>
      <c r="V422" s="22"/>
      <c r="W422" s="22"/>
      <c r="X422" s="22"/>
      <c r="Y422" s="22"/>
      <c r="AG422" s="22"/>
      <c r="AH422" s="22"/>
      <c r="AJ422" s="21" t="str">
        <f>IF(ISBLANK(AI422),  "", _xlfn.CONCAT("haas/entity/sensor/", LOWER(C422), "/", E422, "/config"))</f>
        <v/>
      </c>
      <c r="AK422" s="21" t="str">
        <f>IF(ISBLANK(AI422),  "", _xlfn.CONCAT(LOWER(C422), "/", E422))</f>
        <v/>
      </c>
      <c r="AS422" s="21"/>
      <c r="AT422" s="23"/>
      <c r="AU422" s="21"/>
      <c r="AV422" s="22"/>
      <c r="BD422" s="21"/>
      <c r="BE422" s="21"/>
      <c r="BF4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3" spans="1:58" ht="16" customHeight="1">
      <c r="F423" s="25" t="str">
        <f>IF(ISBLANK(Table2[[#This Row],[unique_id]]), "", Table2[[#This Row],[unique_id]])</f>
        <v/>
      </c>
      <c r="T423" s="21"/>
      <c r="V423" s="22"/>
      <c r="W423" s="22"/>
      <c r="X423" s="22"/>
      <c r="Y423" s="22"/>
      <c r="AG423" s="22"/>
      <c r="AH423" s="22"/>
      <c r="AJ423" s="21" t="str">
        <f>IF(ISBLANK(AI423),  "", _xlfn.CONCAT("haas/entity/sensor/", LOWER(C423), "/", E423, "/config"))</f>
        <v/>
      </c>
      <c r="AK423" s="21" t="str">
        <f>IF(ISBLANK(AI423),  "", _xlfn.CONCAT(LOWER(C423), "/", E423))</f>
        <v/>
      </c>
      <c r="AS423" s="21"/>
      <c r="AT423" s="23"/>
      <c r="AU423" s="21"/>
      <c r="AV423" s="22"/>
      <c r="BD423" s="21"/>
      <c r="BE423" s="21"/>
      <c r="BF4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4" spans="1:58" ht="16" customHeight="1">
      <c r="F424" s="25" t="str">
        <f>IF(ISBLANK(Table2[[#This Row],[unique_id]]), "", Table2[[#This Row],[unique_id]])</f>
        <v/>
      </c>
      <c r="T424" s="21"/>
      <c r="V424" s="22"/>
      <c r="W424" s="22"/>
      <c r="X424" s="22"/>
      <c r="Y424" s="22"/>
      <c r="AG424" s="22"/>
      <c r="AH424" s="22"/>
      <c r="AJ424" s="21" t="str">
        <f>IF(ISBLANK(AI424),  "", _xlfn.CONCAT("haas/entity/sensor/", LOWER(C424), "/", E424, "/config"))</f>
        <v/>
      </c>
      <c r="AK424" s="21" t="str">
        <f>IF(ISBLANK(AI424),  "", _xlfn.CONCAT(LOWER(C424), "/", E424))</f>
        <v/>
      </c>
      <c r="AS424" s="21"/>
      <c r="AT424" s="23"/>
      <c r="AU424" s="21"/>
      <c r="AV424" s="22"/>
      <c r="BD424" s="21"/>
      <c r="BE424" s="21"/>
      <c r="BF4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5" spans="1:58" ht="16" customHeight="1">
      <c r="F425" s="25" t="str">
        <f>IF(ISBLANK(Table2[[#This Row],[unique_id]]), "", Table2[[#This Row],[unique_id]])</f>
        <v/>
      </c>
      <c r="T425" s="21"/>
      <c r="V425" s="22"/>
      <c r="W425" s="22"/>
      <c r="X425" s="22"/>
      <c r="Y425" s="22"/>
      <c r="AG425" s="22"/>
      <c r="AH425" s="22"/>
      <c r="AJ425" s="21" t="str">
        <f>IF(ISBLANK(AI425),  "", _xlfn.CONCAT("haas/entity/sensor/", LOWER(C425), "/", E425, "/config"))</f>
        <v/>
      </c>
      <c r="AK425" s="21" t="str">
        <f>IF(ISBLANK(AI425),  "", _xlfn.CONCAT(LOWER(C425), "/", E425))</f>
        <v/>
      </c>
      <c r="AS425" s="21"/>
      <c r="AT425" s="23"/>
      <c r="AU425" s="21"/>
      <c r="AV425" s="22"/>
      <c r="BD425" s="21"/>
      <c r="BE425" s="21"/>
      <c r="BF4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6" spans="1:58" ht="16" customHeight="1">
      <c r="F426" s="25" t="str">
        <f>IF(ISBLANK(Table2[[#This Row],[unique_id]]), "", Table2[[#This Row],[unique_id]])</f>
        <v/>
      </c>
      <c r="T426" s="21"/>
      <c r="V426" s="22"/>
      <c r="W426" s="22"/>
      <c r="X426" s="22"/>
      <c r="Y426" s="22"/>
      <c r="AG426" s="22"/>
      <c r="AH426" s="22"/>
      <c r="AJ426" s="21" t="str">
        <f>IF(ISBLANK(AI426),  "", _xlfn.CONCAT("haas/entity/sensor/", LOWER(C426), "/", E426, "/config"))</f>
        <v/>
      </c>
      <c r="AK426" s="21" t="str">
        <f>IF(ISBLANK(AI426),  "", _xlfn.CONCAT(LOWER(C426), "/", E426))</f>
        <v/>
      </c>
      <c r="AS426" s="21"/>
      <c r="AT426" s="23"/>
      <c r="AU426" s="21"/>
      <c r="AV426" s="22"/>
      <c r="BD426" s="21"/>
      <c r="BE426" s="21"/>
      <c r="BF4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7" spans="1:58" ht="16" customHeight="1">
      <c r="E427" s="26"/>
      <c r="F427" s="25" t="str">
        <f>IF(ISBLANK(Table2[[#This Row],[unique_id]]), "", Table2[[#This Row],[unique_id]])</f>
        <v/>
      </c>
      <c r="T427" s="21"/>
      <c r="V427" s="22"/>
      <c r="W427" s="22"/>
      <c r="X427" s="22"/>
      <c r="Y427" s="22"/>
      <c r="AG427" s="22"/>
      <c r="AH427" s="22"/>
      <c r="AJ427" s="21" t="str">
        <f>IF(ISBLANK(AI427),  "", _xlfn.CONCAT("haas/entity/sensor/", LOWER(C427), "/", E427, "/config"))</f>
        <v/>
      </c>
      <c r="AK427" s="21" t="str">
        <f>IF(ISBLANK(AI427),  "", _xlfn.CONCAT(LOWER(C427), "/", E427))</f>
        <v/>
      </c>
      <c r="AS427" s="21"/>
      <c r="AT427" s="23"/>
      <c r="AU427" s="21"/>
      <c r="AV427" s="22"/>
      <c r="BD427" s="21"/>
      <c r="BE427" s="21"/>
      <c r="BF4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8" spans="1:58" ht="16" customHeight="1">
      <c r="E428" s="26"/>
      <c r="F428" s="25" t="str">
        <f>IF(ISBLANK(Table2[[#This Row],[unique_id]]), "", Table2[[#This Row],[unique_id]])</f>
        <v/>
      </c>
      <c r="T428" s="21"/>
      <c r="V428" s="22"/>
      <c r="W428" s="22"/>
      <c r="X428" s="22"/>
      <c r="Y428" s="22"/>
      <c r="AG428" s="22"/>
      <c r="AH428" s="22"/>
      <c r="AJ428" s="21" t="str">
        <f>IF(ISBLANK(AI428),  "", _xlfn.CONCAT("haas/entity/sensor/", LOWER(C428), "/", E428, "/config"))</f>
        <v/>
      </c>
      <c r="AK428" s="21" t="str">
        <f>IF(ISBLANK(AI428),  "", _xlfn.CONCAT(LOWER(C428), "/", E428))</f>
        <v/>
      </c>
      <c r="AS428" s="21"/>
      <c r="AT428" s="23"/>
      <c r="AU428" s="21"/>
      <c r="AV428" s="22"/>
      <c r="BD428" s="21"/>
      <c r="BE428" s="21"/>
      <c r="BF4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9" spans="1:58" ht="16" customHeight="1">
      <c r="F429" s="25" t="str">
        <f>IF(ISBLANK(Table2[[#This Row],[unique_id]]), "", Table2[[#This Row],[unique_id]])</f>
        <v/>
      </c>
      <c r="T429" s="21"/>
      <c r="V429" s="22"/>
      <c r="W429" s="22"/>
      <c r="X429" s="22"/>
      <c r="Y429" s="22"/>
      <c r="AG429" s="22"/>
      <c r="AH429" s="22"/>
      <c r="AJ429" s="21" t="str">
        <f>IF(ISBLANK(AI429),  "", _xlfn.CONCAT("haas/entity/sensor/", LOWER(C429), "/", E429, "/config"))</f>
        <v/>
      </c>
      <c r="AK429" s="21" t="str">
        <f>IF(ISBLANK(AI429),  "", _xlfn.CONCAT(LOWER(C429), "/", E429))</f>
        <v/>
      </c>
      <c r="AS429" s="21"/>
      <c r="AT429" s="23"/>
      <c r="AU429" s="21"/>
      <c r="AV429" s="22"/>
      <c r="BD429" s="21"/>
      <c r="BE429" s="21"/>
      <c r="BF4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0" spans="1:58" ht="16" customHeight="1">
      <c r="F430" s="25" t="str">
        <f>IF(ISBLANK(Table2[[#This Row],[unique_id]]), "", Table2[[#This Row],[unique_id]])</f>
        <v/>
      </c>
      <c r="T430" s="21"/>
      <c r="V430" s="22"/>
      <c r="W430" s="22"/>
      <c r="X430" s="22"/>
      <c r="Y430" s="22"/>
      <c r="AG430" s="22"/>
      <c r="AH430" s="22"/>
      <c r="AJ430" s="21" t="str">
        <f>IF(ISBLANK(AI430),  "", _xlfn.CONCAT("haas/entity/sensor/", LOWER(C430), "/", E430, "/config"))</f>
        <v/>
      </c>
      <c r="AK430" s="21" t="str">
        <f>IF(ISBLANK(AI430),  "", _xlfn.CONCAT(LOWER(C430), "/", E430))</f>
        <v/>
      </c>
      <c r="AS430" s="21"/>
      <c r="AT430" s="23"/>
      <c r="AU430" s="21"/>
      <c r="AV430" s="22"/>
      <c r="BD430" s="21"/>
      <c r="BE430" s="21"/>
      <c r="BF4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1" spans="1:58" ht="16" customHeight="1">
      <c r="F431" s="25" t="str">
        <f>IF(ISBLANK(Table2[[#This Row],[unique_id]]), "", Table2[[#This Row],[unique_id]])</f>
        <v/>
      </c>
      <c r="T431" s="21"/>
      <c r="V431" s="22"/>
      <c r="W431" s="22"/>
      <c r="X431" s="22"/>
      <c r="Y431" s="22"/>
      <c r="AG431" s="22"/>
      <c r="AH431" s="22"/>
      <c r="AJ431" s="21" t="str">
        <f>IF(ISBLANK(AI431),  "", _xlfn.CONCAT("haas/entity/sensor/", LOWER(C431), "/", E431, "/config"))</f>
        <v/>
      </c>
      <c r="AK431" s="21" t="str">
        <f>IF(ISBLANK(AI431),  "", _xlfn.CONCAT(LOWER(C431), "/", E431))</f>
        <v/>
      </c>
      <c r="AS431" s="21"/>
      <c r="AT431" s="23"/>
      <c r="AU431" s="21"/>
      <c r="AV431" s="22"/>
      <c r="BD431" s="21"/>
      <c r="BE431" s="21"/>
      <c r="BF4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2" spans="1:58" ht="16" customHeight="1">
      <c r="F432" s="25" t="str">
        <f>IF(ISBLANK(Table2[[#This Row],[unique_id]]), "", Table2[[#This Row],[unique_id]])</f>
        <v/>
      </c>
      <c r="T432" s="21"/>
      <c r="V432" s="22"/>
      <c r="W432" s="22"/>
      <c r="X432" s="22"/>
      <c r="Y432" s="22"/>
      <c r="AG432" s="22"/>
      <c r="AH432" s="22"/>
      <c r="AJ432" s="21" t="str">
        <f>IF(ISBLANK(AI432),  "", _xlfn.CONCAT("haas/entity/sensor/", LOWER(C432), "/", E432, "/config"))</f>
        <v/>
      </c>
      <c r="AK432" s="21" t="str">
        <f>IF(ISBLANK(AI432),  "", _xlfn.CONCAT(LOWER(C432), "/", E432))</f>
        <v/>
      </c>
      <c r="AS432" s="21"/>
      <c r="AT432" s="23"/>
      <c r="AU432" s="21"/>
      <c r="AV432" s="22"/>
      <c r="BD432" s="21"/>
      <c r="BE432" s="21"/>
      <c r="BF4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3" spans="6:58" ht="16" customHeight="1">
      <c r="F433" s="25" t="str">
        <f>IF(ISBLANK(Table2[[#This Row],[unique_id]]), "", Table2[[#This Row],[unique_id]])</f>
        <v/>
      </c>
      <c r="T433" s="21"/>
      <c r="V433" s="22"/>
      <c r="W433" s="22"/>
      <c r="X433" s="22"/>
      <c r="Y433" s="22"/>
      <c r="AG433" s="22"/>
      <c r="AH433" s="22"/>
      <c r="AJ433" s="21" t="str">
        <f>IF(ISBLANK(AI433),  "", _xlfn.CONCAT("haas/entity/sensor/", LOWER(C433), "/", E433, "/config"))</f>
        <v/>
      </c>
      <c r="AK433" s="21" t="str">
        <f>IF(ISBLANK(AI433),  "", _xlfn.CONCAT(LOWER(C433), "/", E433))</f>
        <v/>
      </c>
      <c r="AS433" s="21"/>
      <c r="AT433" s="23"/>
      <c r="AU433" s="21"/>
      <c r="AV433" s="22"/>
      <c r="BD433" s="21"/>
      <c r="BE433" s="21"/>
      <c r="BF4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4" spans="6:58" ht="16" customHeight="1">
      <c r="F434" s="25" t="str">
        <f>IF(ISBLANK(Table2[[#This Row],[unique_id]]), "", Table2[[#This Row],[unique_id]])</f>
        <v/>
      </c>
      <c r="T434" s="21"/>
      <c r="V434" s="22"/>
      <c r="W434" s="22"/>
      <c r="X434" s="22"/>
      <c r="Y434" s="22"/>
      <c r="AG434" s="22"/>
      <c r="AH434" s="22"/>
      <c r="AJ434" s="21" t="str">
        <f>IF(ISBLANK(AI434),  "", _xlfn.CONCAT("haas/entity/sensor/", LOWER(C434), "/", E434, "/config"))</f>
        <v/>
      </c>
      <c r="AK434" s="21" t="str">
        <f>IF(ISBLANK(AI434),  "", _xlfn.CONCAT(LOWER(C434), "/", E434))</f>
        <v/>
      </c>
      <c r="AS434" s="21"/>
      <c r="AT434" s="23"/>
      <c r="AU434" s="21"/>
      <c r="AV434" s="22"/>
      <c r="BD434" s="21"/>
      <c r="BE434" s="21"/>
      <c r="BF4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5" spans="6:58" ht="16" customHeight="1">
      <c r="F435" s="25" t="str">
        <f>IF(ISBLANK(Table2[[#This Row],[unique_id]]), "", Table2[[#This Row],[unique_id]])</f>
        <v/>
      </c>
      <c r="T435" s="21"/>
      <c r="V435" s="22"/>
      <c r="W435" s="22"/>
      <c r="X435" s="22"/>
      <c r="Y435" s="22"/>
      <c r="AG435" s="22"/>
      <c r="AH435" s="22"/>
      <c r="AJ435" s="21" t="str">
        <f>IF(ISBLANK(AI435),  "", _xlfn.CONCAT("haas/entity/sensor/", LOWER(C435), "/", E435, "/config"))</f>
        <v/>
      </c>
      <c r="AK435" s="21" t="str">
        <f>IF(ISBLANK(AI435),  "", _xlfn.CONCAT(LOWER(C435), "/", E435))</f>
        <v/>
      </c>
      <c r="AS435" s="21"/>
      <c r="AT435" s="23"/>
      <c r="AU435" s="21"/>
      <c r="AV435" s="22"/>
      <c r="BD435" s="21"/>
      <c r="BE435" s="21"/>
      <c r="BF4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6" spans="6:58" ht="16" customHeight="1">
      <c r="F436" s="25" t="str">
        <f>IF(ISBLANK(Table2[[#This Row],[unique_id]]), "", Table2[[#This Row],[unique_id]])</f>
        <v/>
      </c>
      <c r="T436" s="21"/>
      <c r="V436" s="22"/>
      <c r="W436" s="22"/>
      <c r="X436" s="22"/>
      <c r="Y436" s="22"/>
      <c r="AG436" s="22"/>
      <c r="AH436" s="22"/>
      <c r="AJ436" s="21" t="str">
        <f>IF(ISBLANK(AI436),  "", _xlfn.CONCAT("haas/entity/sensor/", LOWER(C436), "/", E436, "/config"))</f>
        <v/>
      </c>
      <c r="AK436" s="21" t="str">
        <f>IF(ISBLANK(AI436),  "", _xlfn.CONCAT(LOWER(C436), "/", E436))</f>
        <v/>
      </c>
      <c r="AS436" s="21"/>
      <c r="AT436" s="23"/>
      <c r="AU436" s="21"/>
      <c r="AV436" s="22"/>
      <c r="BD436" s="21"/>
      <c r="BE436" s="21"/>
      <c r="BF4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7" spans="6:58" ht="16" customHeight="1">
      <c r="F437" s="25" t="str">
        <f>IF(ISBLANK(Table2[[#This Row],[unique_id]]), "", Table2[[#This Row],[unique_id]])</f>
        <v/>
      </c>
      <c r="T437" s="21"/>
      <c r="V437" s="22"/>
      <c r="W437" s="22"/>
      <c r="X437" s="22"/>
      <c r="Y437" s="22"/>
      <c r="AG437" s="22"/>
      <c r="AH437" s="22"/>
      <c r="AJ437" s="21" t="str">
        <f>IF(ISBLANK(AI437),  "", _xlfn.CONCAT("haas/entity/sensor/", LOWER(C437), "/", E437, "/config"))</f>
        <v/>
      </c>
      <c r="AK437" s="21" t="str">
        <f>IF(ISBLANK(AI437),  "", _xlfn.CONCAT(LOWER(C437), "/", E437))</f>
        <v/>
      </c>
      <c r="AS437" s="21"/>
      <c r="AT437" s="23"/>
      <c r="AU437" s="21"/>
      <c r="AV437" s="22"/>
      <c r="BD437" s="21"/>
      <c r="BE437" s="21"/>
      <c r="BF4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8" spans="6:58" ht="16" customHeight="1">
      <c r="F438" s="25" t="str">
        <f>IF(ISBLANK(Table2[[#This Row],[unique_id]]), "", Table2[[#This Row],[unique_id]])</f>
        <v/>
      </c>
      <c r="T438" s="21"/>
      <c r="V438" s="22"/>
      <c r="W438" s="22"/>
      <c r="X438" s="22"/>
      <c r="Y438" s="22"/>
      <c r="AG438" s="22"/>
      <c r="AH438" s="22"/>
      <c r="AJ438" s="21" t="str">
        <f>IF(ISBLANK(AI438),  "", _xlfn.CONCAT("haas/entity/sensor/", LOWER(C438), "/", E438, "/config"))</f>
        <v/>
      </c>
      <c r="AK438" s="21" t="str">
        <f>IF(ISBLANK(AI438),  "", _xlfn.CONCAT(LOWER(C438), "/", E438))</f>
        <v/>
      </c>
      <c r="AS438" s="21"/>
      <c r="AT438" s="23"/>
      <c r="AU438" s="21"/>
      <c r="AV438" s="22"/>
      <c r="BD438" s="21"/>
      <c r="BE438" s="21"/>
      <c r="BF4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9" spans="6:58" ht="16" customHeight="1">
      <c r="F439" s="25" t="str">
        <f>IF(ISBLANK(Table2[[#This Row],[unique_id]]), "", Table2[[#This Row],[unique_id]])</f>
        <v/>
      </c>
      <c r="T439" s="21"/>
      <c r="V439" s="22"/>
      <c r="W439" s="22"/>
      <c r="X439" s="22"/>
      <c r="Y439" s="22"/>
      <c r="AG439" s="22"/>
      <c r="AH439" s="22"/>
      <c r="AJ439" s="21" t="str">
        <f>IF(ISBLANK(AI439),  "", _xlfn.CONCAT("haas/entity/sensor/", LOWER(C439), "/", E439, "/config"))</f>
        <v/>
      </c>
      <c r="AK439" s="21" t="str">
        <f>IF(ISBLANK(AI439),  "", _xlfn.CONCAT(LOWER(C439), "/", E439))</f>
        <v/>
      </c>
      <c r="AS439" s="21"/>
      <c r="AT439" s="23"/>
      <c r="AU439" s="21"/>
      <c r="AV439" s="22"/>
      <c r="BD439" s="21"/>
      <c r="BE439" s="21"/>
      <c r="BF4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0" spans="6:58" ht="16" customHeight="1">
      <c r="F440" s="25" t="str">
        <f>IF(ISBLANK(Table2[[#This Row],[unique_id]]), "", Table2[[#This Row],[unique_id]])</f>
        <v/>
      </c>
      <c r="T440" s="21"/>
      <c r="V440" s="22"/>
      <c r="W440" s="22"/>
      <c r="X440" s="22"/>
      <c r="Y440" s="22"/>
      <c r="AG440" s="22"/>
      <c r="AH440" s="22"/>
      <c r="AJ440" s="21" t="str">
        <f>IF(ISBLANK(AI440),  "", _xlfn.CONCAT("haas/entity/sensor/", LOWER(C440), "/", E440, "/config"))</f>
        <v/>
      </c>
      <c r="AK440" s="21" t="str">
        <f>IF(ISBLANK(AI440),  "", _xlfn.CONCAT(LOWER(C440), "/", E440))</f>
        <v/>
      </c>
      <c r="AS440" s="21"/>
      <c r="AT440" s="23"/>
      <c r="AU440" s="21"/>
      <c r="AV440" s="22"/>
      <c r="BD440" s="21"/>
      <c r="BE440" s="21"/>
      <c r="BF4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1" spans="6:58" ht="16" customHeight="1">
      <c r="F441" s="25" t="str">
        <f>IF(ISBLANK(Table2[[#This Row],[unique_id]]), "", Table2[[#This Row],[unique_id]])</f>
        <v/>
      </c>
      <c r="T441" s="21"/>
      <c r="V441" s="22"/>
      <c r="W441" s="22"/>
      <c r="X441" s="22"/>
      <c r="Y441" s="22"/>
      <c r="AG441" s="22"/>
      <c r="AH441" s="22"/>
      <c r="AJ441" s="21" t="str">
        <f>IF(ISBLANK(AI441),  "", _xlfn.CONCAT("haas/entity/sensor/", LOWER(C441), "/", E441, "/config"))</f>
        <v/>
      </c>
      <c r="AK441" s="21" t="str">
        <f>IF(ISBLANK(AI441),  "", _xlfn.CONCAT(LOWER(C441), "/", E441))</f>
        <v/>
      </c>
      <c r="AS441" s="21"/>
      <c r="AT441" s="23"/>
      <c r="AU441" s="21"/>
      <c r="AV441" s="22"/>
      <c r="BD441" s="21"/>
      <c r="BE441" s="21"/>
      <c r="BF4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2" spans="6:58" ht="16" customHeight="1">
      <c r="F442" s="25" t="str">
        <f>IF(ISBLANK(Table2[[#This Row],[unique_id]]), "", Table2[[#This Row],[unique_id]])</f>
        <v/>
      </c>
      <c r="T442" s="21"/>
      <c r="V442" s="22"/>
      <c r="W442" s="22"/>
      <c r="X442" s="22"/>
      <c r="Y442" s="22"/>
      <c r="AG442" s="22"/>
      <c r="AH442" s="22"/>
      <c r="AJ442" s="21" t="str">
        <f>IF(ISBLANK(AI442),  "", _xlfn.CONCAT("haas/entity/sensor/", LOWER(C442), "/", E442, "/config"))</f>
        <v/>
      </c>
      <c r="AK442" s="21" t="str">
        <f>IF(ISBLANK(AI442),  "", _xlfn.CONCAT(LOWER(C442), "/", E442))</f>
        <v/>
      </c>
      <c r="AS442" s="21"/>
      <c r="AT442" s="23"/>
      <c r="AU442" s="21"/>
      <c r="AV442" s="22"/>
      <c r="BD442" s="21"/>
      <c r="BE442" s="21"/>
      <c r="BF4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3" spans="6:58" ht="16" customHeight="1">
      <c r="F443" s="25" t="str">
        <f>IF(ISBLANK(Table2[[#This Row],[unique_id]]), "", Table2[[#This Row],[unique_id]])</f>
        <v/>
      </c>
      <c r="T443" s="21"/>
      <c r="V443" s="22"/>
      <c r="W443" s="22"/>
      <c r="X443" s="22"/>
      <c r="Y443" s="22"/>
      <c r="AG443" s="22"/>
      <c r="AH443" s="22"/>
      <c r="AJ443" s="21" t="str">
        <f>IF(ISBLANK(AI443),  "", _xlfn.CONCAT("haas/entity/sensor/", LOWER(C443), "/", E443, "/config"))</f>
        <v/>
      </c>
      <c r="AK443" s="21" t="str">
        <f>IF(ISBLANK(AI443),  "", _xlfn.CONCAT(LOWER(C443), "/", E443))</f>
        <v/>
      </c>
      <c r="AS443" s="21"/>
      <c r="AT443" s="23"/>
      <c r="AU443" s="21"/>
      <c r="AV443" s="22"/>
      <c r="BD443" s="21"/>
      <c r="BE443" s="21"/>
      <c r="BF4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4" spans="6:58" ht="16" customHeight="1">
      <c r="F444" s="25" t="str">
        <f>IF(ISBLANK(Table2[[#This Row],[unique_id]]), "", Table2[[#This Row],[unique_id]])</f>
        <v/>
      </c>
      <c r="T444" s="21"/>
      <c r="V444" s="22"/>
      <c r="W444" s="22"/>
      <c r="X444" s="22"/>
      <c r="Y444" s="22"/>
      <c r="AG444" s="22"/>
      <c r="AH444" s="22"/>
      <c r="AJ444" s="21" t="str">
        <f>IF(ISBLANK(AI444),  "", _xlfn.CONCAT("haas/entity/sensor/", LOWER(C444), "/", E444, "/config"))</f>
        <v/>
      </c>
      <c r="AK444" s="21" t="str">
        <f>IF(ISBLANK(AI444),  "", _xlfn.CONCAT(LOWER(C444), "/", E444))</f>
        <v/>
      </c>
      <c r="AS444" s="21"/>
      <c r="AT444" s="23"/>
      <c r="AU444" s="21"/>
      <c r="AV444" s="22"/>
      <c r="BD444" s="21"/>
      <c r="BE444" s="21"/>
      <c r="BF4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5" spans="6:58" ht="16" customHeight="1">
      <c r="F445" s="25" t="str">
        <f>IF(ISBLANK(Table2[[#This Row],[unique_id]]), "", Table2[[#This Row],[unique_id]])</f>
        <v/>
      </c>
      <c r="T445" s="21"/>
      <c r="V445" s="22"/>
      <c r="W445" s="22"/>
      <c r="X445" s="22"/>
      <c r="Y445" s="22"/>
      <c r="AG445" s="22"/>
      <c r="AH445" s="22"/>
      <c r="AJ445" s="21" t="str">
        <f>IF(ISBLANK(AI445),  "", _xlfn.CONCAT("haas/entity/sensor/", LOWER(C445), "/", E445, "/config"))</f>
        <v/>
      </c>
      <c r="AK445" s="21" t="str">
        <f>IF(ISBLANK(AI445),  "", _xlfn.CONCAT(LOWER(C445), "/", E445))</f>
        <v/>
      </c>
      <c r="AS445" s="21"/>
      <c r="AT445" s="23"/>
      <c r="AU445" s="21"/>
      <c r="AV445" s="22"/>
      <c r="BD445" s="21"/>
      <c r="BE445" s="21"/>
      <c r="BF4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6" spans="6:58" ht="16" customHeight="1">
      <c r="F446" s="25" t="str">
        <f>IF(ISBLANK(Table2[[#This Row],[unique_id]]), "", Table2[[#This Row],[unique_id]])</f>
        <v/>
      </c>
      <c r="T446" s="21"/>
      <c r="V446" s="22"/>
      <c r="W446" s="22"/>
      <c r="X446" s="22"/>
      <c r="Y446" s="22"/>
      <c r="AG446" s="22"/>
      <c r="AH446" s="22"/>
      <c r="AJ446" s="21" t="str">
        <f>IF(ISBLANK(AI446),  "", _xlfn.CONCAT("haas/entity/sensor/", LOWER(C446), "/", E446, "/config"))</f>
        <v/>
      </c>
      <c r="AK446" s="21" t="str">
        <f>IF(ISBLANK(AI446),  "", _xlfn.CONCAT(LOWER(C446), "/", E446))</f>
        <v/>
      </c>
      <c r="AS446" s="21"/>
      <c r="AT446" s="23"/>
      <c r="AU446" s="21"/>
      <c r="AV446" s="22"/>
      <c r="BD446" s="21"/>
      <c r="BE446" s="21"/>
      <c r="BF4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7" spans="6:58" ht="16" customHeight="1">
      <c r="F447" s="25" t="str">
        <f>IF(ISBLANK(Table2[[#This Row],[unique_id]]), "", Table2[[#This Row],[unique_id]])</f>
        <v/>
      </c>
      <c r="T447" s="21"/>
      <c r="V447" s="22"/>
      <c r="W447" s="22"/>
      <c r="X447" s="22"/>
      <c r="Y447" s="22"/>
      <c r="AG447" s="22"/>
      <c r="AH447" s="22"/>
      <c r="AJ447" s="21" t="str">
        <f>IF(ISBLANK(AI447),  "", _xlfn.CONCAT("haas/entity/sensor/", LOWER(C447), "/", E447, "/config"))</f>
        <v/>
      </c>
      <c r="AK447" s="21" t="str">
        <f>IF(ISBLANK(AI447),  "", _xlfn.CONCAT(LOWER(C447), "/", E447))</f>
        <v/>
      </c>
      <c r="AS447" s="21"/>
      <c r="AT447" s="23"/>
      <c r="AU447" s="21"/>
      <c r="AV447" s="22"/>
      <c r="BD447" s="21"/>
      <c r="BE447" s="21"/>
      <c r="BF4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8" spans="6:58" ht="16" customHeight="1">
      <c r="F448" s="25" t="str">
        <f>IF(ISBLANK(Table2[[#This Row],[unique_id]]), "", Table2[[#This Row],[unique_id]])</f>
        <v/>
      </c>
      <c r="T448" s="21"/>
      <c r="V448" s="22"/>
      <c r="W448" s="22"/>
      <c r="X448" s="22"/>
      <c r="Y448" s="22"/>
      <c r="AG448" s="22"/>
      <c r="AH448" s="22"/>
      <c r="AJ448" s="21" t="str">
        <f>IF(ISBLANK(AI448),  "", _xlfn.CONCAT("haas/entity/sensor/", LOWER(C448), "/", E448, "/config"))</f>
        <v/>
      </c>
      <c r="AK448" s="21" t="str">
        <f>IF(ISBLANK(AI448),  "", _xlfn.CONCAT(LOWER(C448), "/", E448))</f>
        <v/>
      </c>
      <c r="AS448" s="21"/>
      <c r="AT448" s="23"/>
      <c r="AU448" s="21"/>
      <c r="AV448" s="22"/>
      <c r="BD448" s="21"/>
      <c r="BE448" s="21"/>
      <c r="BF4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9" spans="6:58" ht="16" customHeight="1">
      <c r="F449" s="25" t="str">
        <f>IF(ISBLANK(Table2[[#This Row],[unique_id]]), "", Table2[[#This Row],[unique_id]])</f>
        <v/>
      </c>
      <c r="T449" s="21"/>
      <c r="V449" s="22"/>
      <c r="W449" s="22"/>
      <c r="X449" s="22"/>
      <c r="Y449" s="22"/>
      <c r="AG449" s="22"/>
      <c r="AH449" s="22"/>
      <c r="AJ449" s="21" t="str">
        <f>IF(ISBLANK(AI449),  "", _xlfn.CONCAT("haas/entity/sensor/", LOWER(C449), "/", E449, "/config"))</f>
        <v/>
      </c>
      <c r="AK449" s="21" t="str">
        <f>IF(ISBLANK(AI449),  "", _xlfn.CONCAT(LOWER(C449), "/", E449))</f>
        <v/>
      </c>
      <c r="AS449" s="21"/>
      <c r="AT449" s="23"/>
      <c r="AU449" s="21"/>
      <c r="AV449" s="22"/>
      <c r="BD449" s="21"/>
      <c r="BE449" s="21"/>
      <c r="BF4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0" spans="6:58" ht="16" customHeight="1">
      <c r="F450" s="25" t="str">
        <f>IF(ISBLANK(Table2[[#This Row],[unique_id]]), "", Table2[[#This Row],[unique_id]])</f>
        <v/>
      </c>
      <c r="T450" s="21"/>
      <c r="V450" s="22"/>
      <c r="W450" s="22"/>
      <c r="X450" s="22"/>
      <c r="Y450" s="22"/>
      <c r="AG450" s="22"/>
      <c r="AH450" s="22"/>
      <c r="AJ450" s="21" t="str">
        <f>IF(ISBLANK(AI450),  "", _xlfn.CONCAT("haas/entity/sensor/", LOWER(C450), "/", E450, "/config"))</f>
        <v/>
      </c>
      <c r="AK450" s="21" t="str">
        <f>IF(ISBLANK(AI450),  "", _xlfn.CONCAT(LOWER(C450), "/", E450))</f>
        <v/>
      </c>
      <c r="AS450" s="21"/>
      <c r="AT450" s="23"/>
      <c r="AU450" s="21"/>
      <c r="AV450" s="22"/>
      <c r="BD450" s="21"/>
      <c r="BE450" s="21"/>
      <c r="BF4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1" spans="6:58" ht="16" customHeight="1">
      <c r="F451" s="25" t="str">
        <f>IF(ISBLANK(Table2[[#This Row],[unique_id]]), "", Table2[[#This Row],[unique_id]])</f>
        <v/>
      </c>
      <c r="T451" s="21"/>
      <c r="V451" s="22"/>
      <c r="W451" s="22"/>
      <c r="X451" s="22"/>
      <c r="Y451" s="22"/>
      <c r="AG451" s="22"/>
      <c r="AH451" s="22"/>
      <c r="AJ451" s="21" t="str">
        <f>IF(ISBLANK(AI451),  "", _xlfn.CONCAT("haas/entity/sensor/", LOWER(C451), "/", E451, "/config"))</f>
        <v/>
      </c>
      <c r="AK451" s="21" t="str">
        <f>IF(ISBLANK(AI451),  "", _xlfn.CONCAT(LOWER(C451), "/", E451))</f>
        <v/>
      </c>
      <c r="AS451" s="21"/>
      <c r="AT451" s="23"/>
      <c r="AU451" s="21"/>
      <c r="AV451" s="22"/>
      <c r="BD451" s="21"/>
      <c r="BE451" s="21"/>
      <c r="BF4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2" spans="6:58" ht="16" customHeight="1">
      <c r="F452" s="25" t="str">
        <f>IF(ISBLANK(Table2[[#This Row],[unique_id]]), "", Table2[[#This Row],[unique_id]])</f>
        <v/>
      </c>
      <c r="T452" s="21"/>
      <c r="V452" s="22"/>
      <c r="W452" s="22"/>
      <c r="X452" s="22"/>
      <c r="Y452" s="22"/>
      <c r="AG452" s="22"/>
      <c r="AH452" s="22"/>
      <c r="AJ452" s="21" t="str">
        <f>IF(ISBLANK(AI452),  "", _xlfn.CONCAT("haas/entity/sensor/", LOWER(C452), "/", E452, "/config"))</f>
        <v/>
      </c>
      <c r="AK452" s="21" t="str">
        <f>IF(ISBLANK(AI452),  "", _xlfn.CONCAT(LOWER(C452), "/", E452))</f>
        <v/>
      </c>
      <c r="AS452" s="21"/>
      <c r="AT452" s="23"/>
      <c r="AU452" s="21"/>
      <c r="AV452" s="22"/>
      <c r="BD452" s="21"/>
      <c r="BE452" s="21"/>
      <c r="BF4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3" spans="6:58" ht="16" customHeight="1">
      <c r="F453" s="25" t="str">
        <f>IF(ISBLANK(Table2[[#This Row],[unique_id]]), "", Table2[[#This Row],[unique_id]])</f>
        <v/>
      </c>
      <c r="T453" s="21"/>
      <c r="V453" s="22"/>
      <c r="W453" s="22"/>
      <c r="X453" s="22"/>
      <c r="Y453" s="22"/>
      <c r="AG453" s="22"/>
      <c r="AH453" s="22"/>
      <c r="AJ453" s="21" t="str">
        <f>IF(ISBLANK(AI453),  "", _xlfn.CONCAT("haas/entity/sensor/", LOWER(C453), "/", E453, "/config"))</f>
        <v/>
      </c>
      <c r="AK453" s="21" t="str">
        <f>IF(ISBLANK(AI453),  "", _xlfn.CONCAT(LOWER(C453), "/", E453))</f>
        <v/>
      </c>
      <c r="AS453" s="21"/>
      <c r="AT453" s="23"/>
      <c r="AU453" s="21"/>
      <c r="AV453" s="22"/>
      <c r="BD453" s="21"/>
      <c r="BE453" s="21"/>
      <c r="BF4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4" spans="6:58" ht="16" customHeight="1">
      <c r="F454" s="25" t="str">
        <f>IF(ISBLANK(Table2[[#This Row],[unique_id]]), "", Table2[[#This Row],[unique_id]])</f>
        <v/>
      </c>
      <c r="T454" s="21"/>
      <c r="V454" s="22"/>
      <c r="W454" s="22"/>
      <c r="X454" s="22"/>
      <c r="Y454" s="22"/>
      <c r="AG454" s="22"/>
      <c r="AH454" s="22"/>
      <c r="AJ454" s="21" t="str">
        <f>IF(ISBLANK(AI454),  "", _xlfn.CONCAT("haas/entity/sensor/", LOWER(C454), "/", E454, "/config"))</f>
        <v/>
      </c>
      <c r="AK454" s="21" t="str">
        <f>IF(ISBLANK(AI454),  "", _xlfn.CONCAT(LOWER(C454), "/", E454))</f>
        <v/>
      </c>
      <c r="AS454" s="21"/>
      <c r="AT454" s="23"/>
      <c r="AU454" s="21"/>
      <c r="AV454" s="22"/>
      <c r="BD454" s="21"/>
      <c r="BE454" s="21"/>
      <c r="BF4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5" spans="6:58" ht="16" customHeight="1">
      <c r="F455" s="25" t="str">
        <f>IF(ISBLANK(Table2[[#This Row],[unique_id]]), "", Table2[[#This Row],[unique_id]])</f>
        <v/>
      </c>
      <c r="T455" s="21"/>
      <c r="V455" s="22"/>
      <c r="W455" s="22"/>
      <c r="X455" s="22"/>
      <c r="Y455" s="22"/>
      <c r="AG455" s="22"/>
      <c r="AH455" s="22"/>
      <c r="AJ455" s="21" t="str">
        <f>IF(ISBLANK(AI455),  "", _xlfn.CONCAT("haas/entity/sensor/", LOWER(C455), "/", E455, "/config"))</f>
        <v/>
      </c>
      <c r="AK455" s="21" t="str">
        <f>IF(ISBLANK(AI455),  "", _xlfn.CONCAT(LOWER(C455), "/", E455))</f>
        <v/>
      </c>
      <c r="AS455" s="21"/>
      <c r="AT455" s="23"/>
      <c r="AU455" s="21"/>
      <c r="AV455" s="22"/>
      <c r="BD455" s="21"/>
      <c r="BE455" s="21"/>
      <c r="BF4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6" spans="6:58" ht="16" customHeight="1">
      <c r="F456" s="25" t="str">
        <f>IF(ISBLANK(Table2[[#This Row],[unique_id]]), "", Table2[[#This Row],[unique_id]])</f>
        <v/>
      </c>
      <c r="T456" s="21"/>
      <c r="V456" s="22"/>
      <c r="W456" s="22"/>
      <c r="X456" s="22"/>
      <c r="Y456" s="22"/>
      <c r="AG456" s="22"/>
      <c r="AH456" s="22"/>
      <c r="AJ456" s="21" t="str">
        <f>IF(ISBLANK(AI456),  "", _xlfn.CONCAT("haas/entity/sensor/", LOWER(C456), "/", E456, "/config"))</f>
        <v/>
      </c>
      <c r="AK456" s="21" t="str">
        <f>IF(ISBLANK(AI456),  "", _xlfn.CONCAT(LOWER(C456), "/", E456))</f>
        <v/>
      </c>
      <c r="AS456" s="21"/>
      <c r="AT456" s="23"/>
      <c r="AU456" s="21"/>
      <c r="AV456" s="22"/>
      <c r="BD456" s="21"/>
      <c r="BE456" s="21"/>
      <c r="BF4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7" spans="6:58" ht="16" customHeight="1">
      <c r="F457" s="25" t="str">
        <f>IF(ISBLANK(Table2[[#This Row],[unique_id]]), "", Table2[[#This Row],[unique_id]])</f>
        <v/>
      </c>
      <c r="T457" s="21"/>
      <c r="V457" s="22"/>
      <c r="W457" s="22"/>
      <c r="X457" s="22"/>
      <c r="Y457" s="22"/>
      <c r="AG457" s="22"/>
      <c r="AH457" s="22"/>
      <c r="AJ457" s="21" t="str">
        <f>IF(ISBLANK(AI457),  "", _xlfn.CONCAT("haas/entity/sensor/", LOWER(C457), "/", E457, "/config"))</f>
        <v/>
      </c>
      <c r="AK457" s="21" t="str">
        <f>IF(ISBLANK(AI457),  "", _xlfn.CONCAT(LOWER(C457), "/", E457))</f>
        <v/>
      </c>
      <c r="AS457" s="21"/>
      <c r="AT457" s="23"/>
      <c r="AU457" s="21"/>
      <c r="AV457" s="22"/>
      <c r="BD457" s="21"/>
      <c r="BE457" s="21"/>
      <c r="BF4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8" spans="6:58" ht="16" customHeight="1">
      <c r="F458" s="25" t="str">
        <f>IF(ISBLANK(Table2[[#This Row],[unique_id]]), "", Table2[[#This Row],[unique_id]])</f>
        <v/>
      </c>
      <c r="T458" s="21"/>
      <c r="V458" s="22"/>
      <c r="W458" s="22"/>
      <c r="X458" s="22"/>
      <c r="Y458" s="22"/>
      <c r="AG458" s="22"/>
      <c r="AH458" s="22"/>
      <c r="AJ458" s="21" t="str">
        <f>IF(ISBLANK(AI458),  "", _xlfn.CONCAT("haas/entity/sensor/", LOWER(C458), "/", E458, "/config"))</f>
        <v/>
      </c>
      <c r="AK458" s="21" t="str">
        <f>IF(ISBLANK(AI458),  "", _xlfn.CONCAT(LOWER(C458), "/", E458))</f>
        <v/>
      </c>
      <c r="AS458" s="21"/>
      <c r="AT458" s="23"/>
      <c r="AU458" s="21"/>
      <c r="AV458" s="22"/>
      <c r="BD458" s="21"/>
      <c r="BE458" s="21"/>
      <c r="BF4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9" spans="6:58" ht="16" customHeight="1">
      <c r="F459" s="25" t="str">
        <f>IF(ISBLANK(Table2[[#This Row],[unique_id]]), "", Table2[[#This Row],[unique_id]])</f>
        <v/>
      </c>
      <c r="T459" s="21"/>
      <c r="V459" s="22"/>
      <c r="W459" s="22"/>
      <c r="X459" s="22"/>
      <c r="Y459" s="22"/>
      <c r="AG459" s="22"/>
      <c r="AH459" s="22"/>
      <c r="AJ459" s="21" t="str">
        <f>IF(ISBLANK(AI459),  "", _xlfn.CONCAT("haas/entity/sensor/", LOWER(C459), "/", E459, "/config"))</f>
        <v/>
      </c>
      <c r="AK459" s="21" t="str">
        <f>IF(ISBLANK(AI459),  "", _xlfn.CONCAT(LOWER(C459), "/", E459))</f>
        <v/>
      </c>
      <c r="AS459" s="21"/>
      <c r="AT459" s="23"/>
      <c r="AU459" s="21"/>
      <c r="AV459" s="22"/>
      <c r="BD459" s="21"/>
      <c r="BE459" s="21"/>
      <c r="BF4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0" spans="6:58" ht="16" customHeight="1">
      <c r="F460" s="25" t="str">
        <f>IF(ISBLANK(Table2[[#This Row],[unique_id]]), "", Table2[[#This Row],[unique_id]])</f>
        <v/>
      </c>
      <c r="T460" s="21"/>
      <c r="V460" s="22"/>
      <c r="W460" s="22"/>
      <c r="X460" s="22"/>
      <c r="Y460" s="22"/>
      <c r="AG460" s="22"/>
      <c r="AH460" s="22"/>
      <c r="AJ460" s="21" t="str">
        <f>IF(ISBLANK(AI460),  "", _xlfn.CONCAT("haas/entity/sensor/", LOWER(C460), "/", E460, "/config"))</f>
        <v/>
      </c>
      <c r="AK460" s="21" t="str">
        <f>IF(ISBLANK(AI460),  "", _xlfn.CONCAT(LOWER(C460), "/", E460))</f>
        <v/>
      </c>
      <c r="AS460" s="21"/>
      <c r="AT460" s="15"/>
      <c r="AU460" s="21"/>
      <c r="AV460" s="22"/>
      <c r="BD460" s="21"/>
      <c r="BE460" s="21"/>
      <c r="BF4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1" spans="6:58" ht="16" customHeight="1">
      <c r="F461" s="25" t="str">
        <f>IF(ISBLANK(Table2[[#This Row],[unique_id]]), "", Table2[[#This Row],[unique_id]])</f>
        <v/>
      </c>
      <c r="T461" s="21"/>
      <c r="V461" s="22"/>
      <c r="W461" s="22"/>
      <c r="X461" s="22"/>
      <c r="Y461" s="22"/>
      <c r="AG461" s="22"/>
      <c r="AH461" s="22"/>
      <c r="AJ461" s="21" t="str">
        <f>IF(ISBLANK(AI461),  "", _xlfn.CONCAT("haas/entity/sensor/", LOWER(C461), "/", E461, "/config"))</f>
        <v/>
      </c>
      <c r="AK461" s="21" t="str">
        <f>IF(ISBLANK(AI461),  "", _xlfn.CONCAT(LOWER(C461), "/", E461))</f>
        <v/>
      </c>
      <c r="AS461" s="21"/>
      <c r="AT461" s="23"/>
      <c r="AU461" s="21"/>
      <c r="AV461" s="22"/>
      <c r="BD461" s="21"/>
      <c r="BE461" s="21"/>
      <c r="BF4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2" spans="6:58" ht="16" customHeight="1">
      <c r="F462" s="25" t="str">
        <f>IF(ISBLANK(Table2[[#This Row],[unique_id]]), "", Table2[[#This Row],[unique_id]])</f>
        <v/>
      </c>
      <c r="T462" s="21"/>
      <c r="V462" s="22"/>
      <c r="W462" s="22"/>
      <c r="X462" s="22"/>
      <c r="Y462" s="22"/>
      <c r="AG462" s="22"/>
      <c r="AH462" s="22"/>
      <c r="AJ462" s="21" t="str">
        <f>IF(ISBLANK(AI462),  "", _xlfn.CONCAT("haas/entity/sensor/", LOWER(C462), "/", E462, "/config"))</f>
        <v/>
      </c>
      <c r="AK462" s="21" t="str">
        <f>IF(ISBLANK(AI462),  "", _xlfn.CONCAT(LOWER(C462), "/", E462))</f>
        <v/>
      </c>
      <c r="AS462" s="21"/>
      <c r="AT462" s="15"/>
      <c r="AU462" s="21"/>
      <c r="AV462" s="22"/>
      <c r="BD462" s="21"/>
      <c r="BE462" s="21"/>
      <c r="BF4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3" spans="6:58" ht="16" customHeight="1">
      <c r="F463" s="25" t="str">
        <f>IF(ISBLANK(Table2[[#This Row],[unique_id]]), "", Table2[[#This Row],[unique_id]])</f>
        <v/>
      </c>
      <c r="T463" s="21"/>
      <c r="V463" s="22"/>
      <c r="W463" s="22"/>
      <c r="X463" s="22"/>
      <c r="Y463" s="22"/>
      <c r="AG463" s="22"/>
      <c r="AH463" s="22"/>
      <c r="AJ463" s="21" t="str">
        <f>IF(ISBLANK(AI463),  "", _xlfn.CONCAT("haas/entity/sensor/", LOWER(C463), "/", E463, "/config"))</f>
        <v/>
      </c>
      <c r="AK463" s="21" t="str">
        <f>IF(ISBLANK(AI463),  "", _xlfn.CONCAT(LOWER(C463), "/", E463))</f>
        <v/>
      </c>
      <c r="AS463" s="21"/>
      <c r="AT463" s="15"/>
      <c r="AU463" s="21"/>
      <c r="AV463" s="22"/>
      <c r="BD463" s="21"/>
      <c r="BE463" s="21"/>
      <c r="BF4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4" spans="6:58" ht="16" customHeight="1">
      <c r="F464" s="25" t="str">
        <f>IF(ISBLANK(Table2[[#This Row],[unique_id]]), "", Table2[[#This Row],[unique_id]])</f>
        <v/>
      </c>
      <c r="T464" s="21"/>
      <c r="V464" s="22"/>
      <c r="W464" s="22"/>
      <c r="X464" s="22"/>
      <c r="Y464" s="22"/>
      <c r="AG464" s="22"/>
      <c r="AH464" s="22"/>
      <c r="AJ464" s="21" t="str">
        <f>IF(ISBLANK(AI464),  "", _xlfn.CONCAT("haas/entity/sensor/", LOWER(C464), "/", E464, "/config"))</f>
        <v/>
      </c>
      <c r="AK464" s="21" t="str">
        <f>IF(ISBLANK(AI464),  "", _xlfn.CONCAT(LOWER(C464), "/", E464))</f>
        <v/>
      </c>
      <c r="AS464" s="21"/>
      <c r="AT464" s="15"/>
      <c r="AU464" s="21"/>
      <c r="AV464" s="22"/>
      <c r="BD464" s="21"/>
      <c r="BE464" s="21"/>
      <c r="BF4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5" spans="6:58" ht="16" customHeight="1">
      <c r="F465" s="25" t="str">
        <f>IF(ISBLANK(Table2[[#This Row],[unique_id]]), "", Table2[[#This Row],[unique_id]])</f>
        <v/>
      </c>
      <c r="T465" s="21"/>
      <c r="V465" s="22"/>
      <c r="W465" s="22"/>
      <c r="X465" s="22"/>
      <c r="Y465" s="22"/>
      <c r="AG465" s="22"/>
      <c r="AH465" s="22"/>
      <c r="AJ465" s="21" t="str">
        <f>IF(ISBLANK(AI465),  "", _xlfn.CONCAT("haas/entity/sensor/", LOWER(C465), "/", E465, "/config"))</f>
        <v/>
      </c>
      <c r="AK465" s="21" t="str">
        <f>IF(ISBLANK(AI465),  "", _xlfn.CONCAT(LOWER(C465), "/", E465))</f>
        <v/>
      </c>
      <c r="AS465" s="21"/>
      <c r="AT465" s="23"/>
      <c r="AU465" s="21"/>
      <c r="AV465" s="22"/>
      <c r="BD465" s="21"/>
      <c r="BE465" s="21"/>
      <c r="BF4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6" spans="6:58" ht="16" customHeight="1">
      <c r="F466" s="25" t="str">
        <f>IF(ISBLANK(Table2[[#This Row],[unique_id]]), "", Table2[[#This Row],[unique_id]])</f>
        <v/>
      </c>
      <c r="T466" s="21"/>
      <c r="V466" s="22"/>
      <c r="W466" s="22"/>
      <c r="X466" s="22"/>
      <c r="Y466" s="22"/>
      <c r="AG466" s="22"/>
      <c r="AH466" s="22"/>
      <c r="AJ466" s="21" t="str">
        <f>IF(ISBLANK(AI466),  "", _xlfn.CONCAT("haas/entity/sensor/", LOWER(C466), "/", E466, "/config"))</f>
        <v/>
      </c>
      <c r="AK466" s="21" t="str">
        <f>IF(ISBLANK(AI466),  "", _xlfn.CONCAT(LOWER(C466), "/", E466))</f>
        <v/>
      </c>
      <c r="AS466" s="21"/>
      <c r="AT466" s="15"/>
      <c r="AU466" s="21"/>
      <c r="AV466" s="22"/>
      <c r="BD466" s="21"/>
      <c r="BE466" s="21"/>
      <c r="BF4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7" spans="6:58" ht="16" customHeight="1">
      <c r="F467" s="25" t="str">
        <f>IF(ISBLANK(Table2[[#This Row],[unique_id]]), "", Table2[[#This Row],[unique_id]])</f>
        <v/>
      </c>
      <c r="T467" s="21"/>
      <c r="V467" s="22"/>
      <c r="W467" s="22"/>
      <c r="X467" s="22"/>
      <c r="Y467" s="22"/>
      <c r="AG467" s="22"/>
      <c r="AH467" s="22"/>
      <c r="AJ467" s="21" t="str">
        <f>IF(ISBLANK(AI467),  "", _xlfn.CONCAT("haas/entity/sensor/", LOWER(C467), "/", E467, "/config"))</f>
        <v/>
      </c>
      <c r="AK467" s="21" t="str">
        <f>IF(ISBLANK(AI467),  "", _xlfn.CONCAT(LOWER(C467), "/", E467))</f>
        <v/>
      </c>
      <c r="AS467" s="21"/>
      <c r="AT467" s="23"/>
      <c r="AU467" s="21"/>
      <c r="AV467" s="22"/>
      <c r="BD467" s="21"/>
      <c r="BE467" s="21"/>
      <c r="BF4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8" spans="6:58" ht="16" customHeight="1">
      <c r="F468" s="25" t="str">
        <f>IF(ISBLANK(Table2[[#This Row],[unique_id]]), "", Table2[[#This Row],[unique_id]])</f>
        <v/>
      </c>
      <c r="T468" s="21"/>
      <c r="V468" s="22"/>
      <c r="W468" s="22"/>
      <c r="X468" s="22"/>
      <c r="Y468" s="22"/>
      <c r="AG468" s="22"/>
      <c r="AH468" s="22"/>
      <c r="AJ468" s="21" t="str">
        <f>IF(ISBLANK(AI468),  "", _xlfn.CONCAT("haas/entity/sensor/", LOWER(C468), "/", E468, "/config"))</f>
        <v/>
      </c>
      <c r="AK468" s="21" t="str">
        <f>IF(ISBLANK(AI468),  "", _xlfn.CONCAT(LOWER(C468), "/", E468))</f>
        <v/>
      </c>
      <c r="AS468" s="21"/>
      <c r="AT468" s="23"/>
      <c r="AU468" s="21"/>
      <c r="AV468" s="22"/>
      <c r="BD468" s="21"/>
      <c r="BE468" s="21"/>
      <c r="BF4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9" spans="6:58" ht="16" customHeight="1">
      <c r="F469" s="25" t="str">
        <f>IF(ISBLANK(Table2[[#This Row],[unique_id]]), "", Table2[[#This Row],[unique_id]])</f>
        <v/>
      </c>
      <c r="T469" s="21"/>
      <c r="V469" s="22"/>
      <c r="W469" s="22"/>
      <c r="X469" s="22"/>
      <c r="Y469" s="22"/>
      <c r="AG469" s="22"/>
      <c r="AH469" s="22"/>
      <c r="AJ469" s="21" t="str">
        <f>IF(ISBLANK(AI469),  "", _xlfn.CONCAT("haas/entity/sensor/", LOWER(C469), "/", E469, "/config"))</f>
        <v/>
      </c>
      <c r="AK469" s="21" t="str">
        <f>IF(ISBLANK(AI469),  "", _xlfn.CONCAT(LOWER(C469), "/", E469))</f>
        <v/>
      </c>
      <c r="AS469" s="21"/>
      <c r="AT469" s="23"/>
      <c r="AU469" s="21"/>
      <c r="AV469" s="22"/>
      <c r="BD469" s="21"/>
      <c r="BE469" s="21"/>
      <c r="BF4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0" spans="6:58" ht="16" customHeight="1">
      <c r="F470" s="25" t="str">
        <f>IF(ISBLANK(Table2[[#This Row],[unique_id]]), "", Table2[[#This Row],[unique_id]])</f>
        <v/>
      </c>
      <c r="T470" s="21"/>
      <c r="V470" s="22"/>
      <c r="W470" s="22"/>
      <c r="X470" s="22"/>
      <c r="Y470" s="22"/>
      <c r="AG470" s="22"/>
      <c r="AH470" s="22"/>
      <c r="AJ470" s="21" t="str">
        <f>IF(ISBLANK(AI470),  "", _xlfn.CONCAT("haas/entity/sensor/", LOWER(C470), "/", E470, "/config"))</f>
        <v/>
      </c>
      <c r="AK470" s="21" t="str">
        <f>IF(ISBLANK(AI470),  "", _xlfn.CONCAT(LOWER(C470), "/", E470))</f>
        <v/>
      </c>
      <c r="AS470" s="21"/>
      <c r="AT470" s="23"/>
      <c r="AU470" s="21"/>
      <c r="AV470" s="22"/>
      <c r="BD470" s="21"/>
      <c r="BE470" s="21"/>
      <c r="BF4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1" spans="6:58" ht="16" customHeight="1">
      <c r="F471" s="25" t="str">
        <f>IF(ISBLANK(Table2[[#This Row],[unique_id]]), "", Table2[[#This Row],[unique_id]])</f>
        <v/>
      </c>
      <c r="T471" s="21"/>
      <c r="V471" s="22"/>
      <c r="W471" s="22"/>
      <c r="X471" s="22"/>
      <c r="Y471" s="22"/>
      <c r="AG471" s="22"/>
      <c r="AH471" s="22"/>
      <c r="AJ471" s="21" t="str">
        <f>IF(ISBLANK(AI471),  "", _xlfn.CONCAT("haas/entity/sensor/", LOWER(C471), "/", E471, "/config"))</f>
        <v/>
      </c>
      <c r="AK471" s="21" t="str">
        <f>IF(ISBLANK(AI471),  "", _xlfn.CONCAT(LOWER(C471), "/", E471))</f>
        <v/>
      </c>
      <c r="AS471" s="21"/>
      <c r="AT471" s="23"/>
      <c r="AU471" s="21"/>
      <c r="AV471" s="22"/>
      <c r="BD471" s="21"/>
      <c r="BE471" s="21"/>
      <c r="BF4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2" spans="6:58" ht="16" customHeight="1">
      <c r="F472" s="25" t="str">
        <f>IF(ISBLANK(Table2[[#This Row],[unique_id]]), "", Table2[[#This Row],[unique_id]])</f>
        <v/>
      </c>
      <c r="T472" s="21"/>
      <c r="V472" s="22"/>
      <c r="W472" s="22"/>
      <c r="X472" s="22"/>
      <c r="Y472" s="22"/>
      <c r="AG472" s="22"/>
      <c r="AH472" s="22"/>
      <c r="AJ472" s="21" t="str">
        <f>IF(ISBLANK(AI472),  "", _xlfn.CONCAT("haas/entity/sensor/", LOWER(C472), "/", E472, "/config"))</f>
        <v/>
      </c>
      <c r="AK472" s="21" t="str">
        <f>IF(ISBLANK(AI472),  "", _xlfn.CONCAT(LOWER(C472), "/", E472))</f>
        <v/>
      </c>
      <c r="AS472" s="21"/>
      <c r="AT472" s="23"/>
      <c r="AU472" s="21"/>
      <c r="AV472" s="22"/>
      <c r="BD472" s="21"/>
      <c r="BE472" s="21"/>
      <c r="BF4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3" spans="6:58" ht="16" customHeight="1">
      <c r="F473" s="25" t="str">
        <f>IF(ISBLANK(Table2[[#This Row],[unique_id]]), "", Table2[[#This Row],[unique_id]])</f>
        <v/>
      </c>
      <c r="T473" s="21"/>
      <c r="V473" s="22"/>
      <c r="W473" s="22"/>
      <c r="X473" s="22"/>
      <c r="Y473" s="22"/>
      <c r="AG473" s="22"/>
      <c r="AH473" s="22"/>
      <c r="AJ473" s="21" t="str">
        <f>IF(ISBLANK(AI473),  "", _xlfn.CONCAT("haas/entity/sensor/", LOWER(C473), "/", E473, "/config"))</f>
        <v/>
      </c>
      <c r="AK473" s="21" t="str">
        <f>IF(ISBLANK(AI473),  "", _xlfn.CONCAT(LOWER(C473), "/", E473))</f>
        <v/>
      </c>
      <c r="AS473" s="21"/>
      <c r="AT473" s="23"/>
      <c r="AU473" s="21"/>
      <c r="AV473" s="22"/>
      <c r="BD473" s="21"/>
      <c r="BE473" s="21"/>
      <c r="BF4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4" spans="6:58" ht="16" customHeight="1">
      <c r="F474" s="25" t="str">
        <f>IF(ISBLANK(Table2[[#This Row],[unique_id]]), "", Table2[[#This Row],[unique_id]])</f>
        <v/>
      </c>
      <c r="T474" s="21"/>
      <c r="V474" s="22"/>
      <c r="W474" s="22"/>
      <c r="X474" s="22"/>
      <c r="Y474" s="22"/>
      <c r="AG474" s="22"/>
      <c r="AH474" s="22"/>
      <c r="AJ474" s="21" t="str">
        <f>IF(ISBLANK(AI474),  "", _xlfn.CONCAT("haas/entity/sensor/", LOWER(C474), "/", E474, "/config"))</f>
        <v/>
      </c>
      <c r="AK474" s="21" t="str">
        <f>IF(ISBLANK(AI474),  "", _xlfn.CONCAT(LOWER(C474), "/", E474))</f>
        <v/>
      </c>
      <c r="AS474" s="21"/>
      <c r="AT474" s="23"/>
      <c r="AU474" s="21"/>
      <c r="AV474" s="22"/>
      <c r="BD474" s="21"/>
      <c r="BE474" s="21"/>
      <c r="BF4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5" spans="6:58" ht="16" customHeight="1">
      <c r="F475" s="25" t="str">
        <f>IF(ISBLANK(Table2[[#This Row],[unique_id]]), "", Table2[[#This Row],[unique_id]])</f>
        <v/>
      </c>
      <c r="T475" s="21"/>
      <c r="V475" s="22"/>
      <c r="W475" s="22"/>
      <c r="X475" s="22"/>
      <c r="Y475" s="22"/>
      <c r="AG475" s="22"/>
      <c r="AH475" s="22"/>
      <c r="AJ475" s="21" t="str">
        <f>IF(ISBLANK(AI475),  "", _xlfn.CONCAT("haas/entity/sensor/", LOWER(C475), "/", E475, "/config"))</f>
        <v/>
      </c>
      <c r="AK475" s="21" t="str">
        <f>IF(ISBLANK(AI475),  "", _xlfn.CONCAT(LOWER(C475), "/", E475))</f>
        <v/>
      </c>
      <c r="AS475" s="21"/>
      <c r="AT475" s="23"/>
      <c r="AU475" s="21"/>
      <c r="AV475" s="22"/>
      <c r="BD475" s="21"/>
      <c r="BE475" s="21"/>
      <c r="BF4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6" spans="6:58" ht="16" customHeight="1">
      <c r="F476" s="25" t="str">
        <f>IF(ISBLANK(Table2[[#This Row],[unique_id]]), "", Table2[[#This Row],[unique_id]])</f>
        <v/>
      </c>
      <c r="T476" s="21"/>
      <c r="V476" s="22"/>
      <c r="W476" s="22"/>
      <c r="X476" s="22"/>
      <c r="Y476" s="22"/>
      <c r="AG476" s="22"/>
      <c r="AH476" s="22"/>
      <c r="AJ476" s="21" t="str">
        <f>IF(ISBLANK(AI476),  "", _xlfn.CONCAT("haas/entity/sensor/", LOWER(C476), "/", E476, "/config"))</f>
        <v/>
      </c>
      <c r="AK476" s="21" t="str">
        <f>IF(ISBLANK(AI476),  "", _xlfn.CONCAT(LOWER(C476), "/", E476))</f>
        <v/>
      </c>
      <c r="AS476" s="21"/>
      <c r="AT476" s="23"/>
      <c r="AU476" s="21"/>
      <c r="AV476" s="22"/>
      <c r="BD476" s="21"/>
      <c r="BE476" s="21"/>
      <c r="BF4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7" spans="6:58" ht="16" customHeight="1">
      <c r="F477" s="25" t="str">
        <f>IF(ISBLANK(Table2[[#This Row],[unique_id]]), "", Table2[[#This Row],[unique_id]])</f>
        <v/>
      </c>
      <c r="T477" s="21"/>
      <c r="V477" s="22"/>
      <c r="W477" s="22"/>
      <c r="X477" s="22"/>
      <c r="Y477" s="22"/>
      <c r="AG477" s="22"/>
      <c r="AH477" s="22"/>
      <c r="AJ477" s="21" t="str">
        <f>IF(ISBLANK(AI477),  "", _xlfn.CONCAT("haas/entity/sensor/", LOWER(C477), "/", E477, "/config"))</f>
        <v/>
      </c>
      <c r="AK477" s="21" t="str">
        <f>IF(ISBLANK(AI477),  "", _xlfn.CONCAT(LOWER(C477), "/", E477))</f>
        <v/>
      </c>
      <c r="AS477" s="21"/>
      <c r="AT477" s="23"/>
      <c r="AU477" s="21"/>
      <c r="AV477" s="22"/>
      <c r="BD477" s="21"/>
      <c r="BE477" s="21"/>
      <c r="BF4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8" spans="6:58" ht="16" customHeight="1">
      <c r="F478" s="25" t="str">
        <f>IF(ISBLANK(Table2[[#This Row],[unique_id]]), "", Table2[[#This Row],[unique_id]])</f>
        <v/>
      </c>
      <c r="T478" s="21"/>
      <c r="V478" s="22"/>
      <c r="W478" s="22"/>
      <c r="X478" s="22"/>
      <c r="Y478" s="22"/>
      <c r="AG478" s="22"/>
      <c r="AH478" s="22"/>
      <c r="AJ478" s="21" t="str">
        <f>IF(ISBLANK(AI478),  "", _xlfn.CONCAT("haas/entity/sensor/", LOWER(C478), "/", E478, "/config"))</f>
        <v/>
      </c>
      <c r="AK478" s="21" t="str">
        <f>IF(ISBLANK(AI478),  "", _xlfn.CONCAT(LOWER(C478), "/", E478))</f>
        <v/>
      </c>
      <c r="AS478" s="21"/>
      <c r="AT478" s="23"/>
      <c r="AU478" s="21"/>
      <c r="AV478" s="22"/>
      <c r="BD478" s="21"/>
      <c r="BE478" s="21"/>
      <c r="BF4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9" spans="6:58" ht="16" customHeight="1">
      <c r="F479" s="25" t="str">
        <f>IF(ISBLANK(Table2[[#This Row],[unique_id]]), "", Table2[[#This Row],[unique_id]])</f>
        <v/>
      </c>
      <c r="T479" s="21"/>
      <c r="V479" s="22"/>
      <c r="W479" s="22"/>
      <c r="X479" s="22"/>
      <c r="Y479" s="22"/>
      <c r="AG479" s="22"/>
      <c r="AH479" s="22"/>
      <c r="AJ479" s="21" t="str">
        <f>IF(ISBLANK(AI479),  "", _xlfn.CONCAT("haas/entity/sensor/", LOWER(C479), "/", E479, "/config"))</f>
        <v/>
      </c>
      <c r="AK479" s="21" t="str">
        <f>IF(ISBLANK(AI479),  "", _xlfn.CONCAT(LOWER(C479), "/", E479))</f>
        <v/>
      </c>
      <c r="AS479" s="21"/>
      <c r="AT479" s="23"/>
      <c r="AU479" s="21"/>
      <c r="AV479" s="22"/>
      <c r="BD479" s="21"/>
      <c r="BE479" s="21"/>
      <c r="BF4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0" spans="6:58" ht="16" customHeight="1">
      <c r="F480" s="25" t="str">
        <f>IF(ISBLANK(Table2[[#This Row],[unique_id]]), "", Table2[[#This Row],[unique_id]])</f>
        <v/>
      </c>
      <c r="T480" s="21"/>
      <c r="V480" s="22"/>
      <c r="W480" s="22"/>
      <c r="X480" s="22"/>
      <c r="Y480" s="22"/>
      <c r="AG480" s="22"/>
      <c r="AH480" s="22"/>
      <c r="AJ480" s="21" t="str">
        <f>IF(ISBLANK(AI480),  "", _xlfn.CONCAT("haas/entity/sensor/", LOWER(C480), "/", E480, "/config"))</f>
        <v/>
      </c>
      <c r="AK480" s="21" t="str">
        <f>IF(ISBLANK(AI480),  "", _xlfn.CONCAT(LOWER(C480), "/", E480))</f>
        <v/>
      </c>
      <c r="AS480" s="21"/>
      <c r="AT480" s="23"/>
      <c r="AU480" s="21"/>
      <c r="AV480" s="22"/>
      <c r="BD480" s="21"/>
      <c r="BE480" s="21"/>
      <c r="BF4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1" spans="6:58" ht="16" customHeight="1">
      <c r="F481" s="25" t="str">
        <f>IF(ISBLANK(Table2[[#This Row],[unique_id]]), "", Table2[[#This Row],[unique_id]])</f>
        <v/>
      </c>
      <c r="T481" s="21"/>
      <c r="V481" s="22"/>
      <c r="W481" s="22"/>
      <c r="X481" s="22"/>
      <c r="Y481" s="22"/>
      <c r="AG481" s="22"/>
      <c r="AH481" s="22"/>
      <c r="AJ481" s="21" t="str">
        <f>IF(ISBLANK(AI481),  "", _xlfn.CONCAT("haas/entity/sensor/", LOWER(C481), "/", E481, "/config"))</f>
        <v/>
      </c>
      <c r="AK481" s="21" t="str">
        <f>IF(ISBLANK(AI481),  "", _xlfn.CONCAT(LOWER(C481), "/", E481))</f>
        <v/>
      </c>
      <c r="AS481" s="21"/>
      <c r="AT481" s="23"/>
      <c r="AU481" s="21"/>
      <c r="AV481" s="22"/>
      <c r="BD481" s="21"/>
      <c r="BE481" s="21"/>
      <c r="BF4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2" spans="6:58" ht="16" customHeight="1">
      <c r="F482" s="25" t="str">
        <f>IF(ISBLANK(Table2[[#This Row],[unique_id]]), "", Table2[[#This Row],[unique_id]])</f>
        <v/>
      </c>
      <c r="T482" s="21"/>
      <c r="V482" s="22"/>
      <c r="W482" s="22"/>
      <c r="X482" s="22"/>
      <c r="Y482" s="22"/>
      <c r="AG482" s="22"/>
      <c r="AH482" s="22"/>
      <c r="AJ482" s="21" t="str">
        <f>IF(ISBLANK(AI482),  "", _xlfn.CONCAT("haas/entity/sensor/", LOWER(C482), "/", E482, "/config"))</f>
        <v/>
      </c>
      <c r="AK482" s="21" t="str">
        <f>IF(ISBLANK(AI482),  "", _xlfn.CONCAT(LOWER(C482), "/", E482))</f>
        <v/>
      </c>
      <c r="AS482" s="21"/>
      <c r="AT482" s="23"/>
      <c r="AU482" s="21"/>
      <c r="AV482" s="22"/>
      <c r="BD482" s="21"/>
      <c r="BE482" s="21"/>
      <c r="BF4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3" spans="6:58" ht="16" customHeight="1">
      <c r="F483" s="25" t="str">
        <f>IF(ISBLANK(Table2[[#This Row],[unique_id]]), "", Table2[[#This Row],[unique_id]])</f>
        <v/>
      </c>
      <c r="T483" s="21"/>
      <c r="V483" s="22"/>
      <c r="W483" s="22"/>
      <c r="X483" s="22"/>
      <c r="Y483" s="22"/>
      <c r="AG483" s="22"/>
      <c r="AH483" s="22"/>
      <c r="AJ483" s="21" t="str">
        <f>IF(ISBLANK(AI483),  "", _xlfn.CONCAT("haas/entity/sensor/", LOWER(C483), "/", E483, "/config"))</f>
        <v/>
      </c>
      <c r="AK483" s="21" t="str">
        <f>IF(ISBLANK(AI483),  "", _xlfn.CONCAT(LOWER(C483), "/", E483))</f>
        <v/>
      </c>
      <c r="AS483" s="21"/>
      <c r="AT483" s="23"/>
      <c r="AU483" s="21"/>
      <c r="AV483" s="22"/>
      <c r="BD483" s="21"/>
      <c r="BE483" s="21"/>
      <c r="BF4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4" spans="6:58" ht="16" customHeight="1">
      <c r="F484" s="25" t="str">
        <f>IF(ISBLANK(Table2[[#This Row],[unique_id]]), "", Table2[[#This Row],[unique_id]])</f>
        <v/>
      </c>
      <c r="T484" s="21"/>
      <c r="V484" s="22"/>
      <c r="W484" s="22"/>
      <c r="X484" s="22"/>
      <c r="Y484" s="22"/>
      <c r="AG484" s="22"/>
      <c r="AH484" s="22"/>
      <c r="AJ484" s="21" t="str">
        <f>IF(ISBLANK(AI484),  "", _xlfn.CONCAT("haas/entity/sensor/", LOWER(C484), "/", E484, "/config"))</f>
        <v/>
      </c>
      <c r="AK484" s="21" t="str">
        <f>IF(ISBLANK(AI484),  "", _xlfn.CONCAT(LOWER(C484), "/", E484))</f>
        <v/>
      </c>
      <c r="AS484" s="21"/>
      <c r="AT484" s="23"/>
      <c r="AU484" s="21"/>
      <c r="AV484" s="22"/>
      <c r="BD484" s="21"/>
      <c r="BE484" s="21"/>
      <c r="BF4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5" spans="6:58" ht="16" customHeight="1">
      <c r="F485" s="25" t="str">
        <f>IF(ISBLANK(Table2[[#This Row],[unique_id]]), "", Table2[[#This Row],[unique_id]])</f>
        <v/>
      </c>
      <c r="T485" s="21"/>
      <c r="V485" s="22"/>
      <c r="W485" s="22"/>
      <c r="X485" s="22"/>
      <c r="Y485" s="22"/>
      <c r="AG485" s="22"/>
      <c r="AH485" s="22"/>
      <c r="AJ485" s="21" t="str">
        <f>IF(ISBLANK(AI485),  "", _xlfn.CONCAT("haas/entity/sensor/", LOWER(C485), "/", E485, "/config"))</f>
        <v/>
      </c>
      <c r="AK485" s="21" t="str">
        <f>IF(ISBLANK(AI485),  "", _xlfn.CONCAT(LOWER(C485), "/", E485))</f>
        <v/>
      </c>
      <c r="AS485" s="21"/>
      <c r="AT485" s="23"/>
      <c r="AU485" s="21"/>
      <c r="AV485" s="22"/>
      <c r="BD485" s="21"/>
      <c r="BE485" s="21"/>
      <c r="BF4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6" spans="6:58" ht="16" customHeight="1">
      <c r="F486" s="25" t="str">
        <f>IF(ISBLANK(Table2[[#This Row],[unique_id]]), "", Table2[[#This Row],[unique_id]])</f>
        <v/>
      </c>
      <c r="T486" s="21"/>
      <c r="V486" s="22"/>
      <c r="W486" s="22"/>
      <c r="X486" s="22"/>
      <c r="Y486" s="22"/>
      <c r="AG486" s="22"/>
      <c r="AH486" s="22"/>
      <c r="AJ486" s="21" t="str">
        <f>IF(ISBLANK(AI486),  "", _xlfn.CONCAT("haas/entity/sensor/", LOWER(C486), "/", E486, "/config"))</f>
        <v/>
      </c>
      <c r="AK486" s="21" t="str">
        <f>IF(ISBLANK(AI486),  "", _xlfn.CONCAT(LOWER(C486), "/", E486))</f>
        <v/>
      </c>
      <c r="AS486" s="21"/>
      <c r="AT486" s="23"/>
      <c r="AU486" s="21"/>
      <c r="AV486" s="22"/>
      <c r="BD486" s="21"/>
      <c r="BE486" s="21"/>
      <c r="BF4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7" spans="6:58" ht="16" customHeight="1">
      <c r="F487" s="25" t="str">
        <f>IF(ISBLANK(Table2[[#This Row],[unique_id]]), "", Table2[[#This Row],[unique_id]])</f>
        <v/>
      </c>
      <c r="T487" s="21"/>
      <c r="V487" s="22"/>
      <c r="W487" s="22"/>
      <c r="X487" s="22"/>
      <c r="Y487" s="22"/>
      <c r="AG487" s="22"/>
      <c r="AH487" s="22"/>
      <c r="AJ487" s="21" t="str">
        <f>IF(ISBLANK(AI487),  "", _xlfn.CONCAT("haas/entity/sensor/", LOWER(C487), "/", E487, "/config"))</f>
        <v/>
      </c>
      <c r="AK487" s="21" t="str">
        <f>IF(ISBLANK(AI487),  "", _xlfn.CONCAT(LOWER(C487), "/", E487))</f>
        <v/>
      </c>
      <c r="AS487" s="21"/>
      <c r="AT487" s="23"/>
      <c r="AU487" s="21"/>
      <c r="AV487" s="22"/>
      <c r="BD487" s="21"/>
      <c r="BE487" s="21"/>
      <c r="BF4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8" spans="6:58" ht="16" customHeight="1">
      <c r="F488" s="25" t="str">
        <f>IF(ISBLANK(Table2[[#This Row],[unique_id]]), "", Table2[[#This Row],[unique_id]])</f>
        <v/>
      </c>
      <c r="T488" s="21"/>
      <c r="V488" s="22"/>
      <c r="W488" s="22"/>
      <c r="X488" s="22"/>
      <c r="Y488" s="22"/>
      <c r="AG488" s="22"/>
      <c r="AH488" s="22"/>
      <c r="AJ488" s="21" t="str">
        <f>IF(ISBLANK(AI488),  "", _xlfn.CONCAT("haas/entity/sensor/", LOWER(C488), "/", E488, "/config"))</f>
        <v/>
      </c>
      <c r="AK488" s="21" t="str">
        <f>IF(ISBLANK(AI488),  "", _xlfn.CONCAT(LOWER(C488), "/", E488))</f>
        <v/>
      </c>
      <c r="AS488" s="21"/>
      <c r="AT488" s="23"/>
      <c r="AU488" s="21"/>
      <c r="AV488" s="22"/>
      <c r="BD488" s="21"/>
      <c r="BE488" s="21"/>
      <c r="BF4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9" spans="6:58" ht="16" customHeight="1">
      <c r="F489" s="25" t="str">
        <f>IF(ISBLANK(Table2[[#This Row],[unique_id]]), "", Table2[[#This Row],[unique_id]])</f>
        <v/>
      </c>
      <c r="T489" s="21"/>
      <c r="V489" s="22"/>
      <c r="W489" s="22"/>
      <c r="X489" s="22"/>
      <c r="Y489" s="22"/>
      <c r="AG489" s="22"/>
      <c r="AH489" s="22"/>
      <c r="AJ489" s="21" t="str">
        <f>IF(ISBLANK(AI489),  "", _xlfn.CONCAT("haas/entity/sensor/", LOWER(C489), "/", E489, "/config"))</f>
        <v/>
      </c>
      <c r="AK489" s="21" t="str">
        <f>IF(ISBLANK(AI489),  "", _xlfn.CONCAT(LOWER(C489), "/", E489))</f>
        <v/>
      </c>
      <c r="AS489" s="21"/>
      <c r="AT489" s="23"/>
      <c r="AU489" s="21"/>
      <c r="AV489" s="22"/>
      <c r="BD489" s="21"/>
      <c r="BE489" s="21"/>
      <c r="BF4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0" spans="6:58" ht="16" customHeight="1">
      <c r="F490" s="25" t="str">
        <f>IF(ISBLANK(Table2[[#This Row],[unique_id]]), "", Table2[[#This Row],[unique_id]])</f>
        <v/>
      </c>
      <c r="T490" s="21"/>
      <c r="V490" s="22"/>
      <c r="W490" s="22"/>
      <c r="X490" s="22"/>
      <c r="Y490" s="22"/>
      <c r="AG490" s="22"/>
      <c r="AH490" s="22"/>
      <c r="AJ490" s="21" t="str">
        <f>IF(ISBLANK(AI490),  "", _xlfn.CONCAT("haas/entity/sensor/", LOWER(C490), "/", E490, "/config"))</f>
        <v/>
      </c>
      <c r="AK490" s="21" t="str">
        <f>IF(ISBLANK(AI490),  "", _xlfn.CONCAT(LOWER(C490), "/", E490))</f>
        <v/>
      </c>
      <c r="AS490" s="21"/>
      <c r="AT490" s="23"/>
      <c r="AU490" s="21"/>
      <c r="AV490" s="22"/>
      <c r="BD490" s="21"/>
      <c r="BE490" s="21"/>
      <c r="BF4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1" spans="6:58" ht="16" customHeight="1">
      <c r="F491" s="25" t="str">
        <f>IF(ISBLANK(Table2[[#This Row],[unique_id]]), "", Table2[[#This Row],[unique_id]])</f>
        <v/>
      </c>
      <c r="T491" s="21"/>
      <c r="V491" s="22"/>
      <c r="W491" s="22"/>
      <c r="X491" s="22"/>
      <c r="Y491" s="22"/>
      <c r="AG491" s="22"/>
      <c r="AH491" s="22"/>
      <c r="AJ491" s="21" t="str">
        <f>IF(ISBLANK(AI491),  "", _xlfn.CONCAT("haas/entity/sensor/", LOWER(C491), "/", E491, "/config"))</f>
        <v/>
      </c>
      <c r="AK491" s="21" t="str">
        <f>IF(ISBLANK(AI491),  "", _xlfn.CONCAT(LOWER(C491), "/", E491))</f>
        <v/>
      </c>
      <c r="AS491" s="21"/>
      <c r="AT491" s="23"/>
      <c r="AU491" s="21"/>
      <c r="AV491" s="22"/>
      <c r="BD491" s="21"/>
      <c r="BE491" s="21"/>
      <c r="BF4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2" spans="6:58" ht="16" customHeight="1">
      <c r="F492" s="25" t="str">
        <f>IF(ISBLANK(Table2[[#This Row],[unique_id]]), "", Table2[[#This Row],[unique_id]])</f>
        <v/>
      </c>
      <c r="T492" s="21"/>
      <c r="V492" s="22"/>
      <c r="W492" s="22"/>
      <c r="X492" s="22"/>
      <c r="Y492" s="22"/>
      <c r="AG492" s="22"/>
      <c r="AH492" s="22"/>
      <c r="AJ492" s="21" t="str">
        <f>IF(ISBLANK(AI492),  "", _xlfn.CONCAT("haas/entity/sensor/", LOWER(C492), "/", E492, "/config"))</f>
        <v/>
      </c>
      <c r="AK492" s="21" t="str">
        <f>IF(ISBLANK(AI492),  "", _xlfn.CONCAT(LOWER(C492), "/", E492))</f>
        <v/>
      </c>
      <c r="AS492" s="21"/>
      <c r="AT492" s="23"/>
      <c r="AU492" s="21"/>
      <c r="AV492" s="22"/>
      <c r="BD492" s="21"/>
      <c r="BE492" s="21"/>
      <c r="BF4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3" spans="6:58" ht="16" customHeight="1">
      <c r="F493" s="25" t="str">
        <f>IF(ISBLANK(Table2[[#This Row],[unique_id]]), "", Table2[[#This Row],[unique_id]])</f>
        <v/>
      </c>
      <c r="T493" s="21"/>
      <c r="V493" s="22"/>
      <c r="W493" s="22"/>
      <c r="X493" s="22"/>
      <c r="Y493" s="22"/>
      <c r="AG493" s="22"/>
      <c r="AH493" s="22"/>
      <c r="AJ493" s="21" t="str">
        <f>IF(ISBLANK(AI493),  "", _xlfn.CONCAT("haas/entity/sensor/", LOWER(C493), "/", E493, "/config"))</f>
        <v/>
      </c>
      <c r="AK493" s="21" t="str">
        <f>IF(ISBLANK(AI493),  "", _xlfn.CONCAT(LOWER(C493), "/", E493))</f>
        <v/>
      </c>
      <c r="AS493" s="21"/>
      <c r="AT493" s="23"/>
      <c r="AU493" s="21"/>
      <c r="AV493" s="22"/>
      <c r="BD493" s="21"/>
      <c r="BE493" s="21"/>
      <c r="BF4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4" spans="6:58" ht="16" customHeight="1">
      <c r="F494" s="25" t="str">
        <f>IF(ISBLANK(Table2[[#This Row],[unique_id]]), "", Table2[[#This Row],[unique_id]])</f>
        <v/>
      </c>
      <c r="T494" s="21"/>
      <c r="V494" s="22"/>
      <c r="W494" s="22"/>
      <c r="X494" s="22"/>
      <c r="Y494" s="22"/>
      <c r="AG494" s="22"/>
      <c r="AH494" s="22"/>
      <c r="AJ494" s="21" t="str">
        <f>IF(ISBLANK(AI494),  "", _xlfn.CONCAT("haas/entity/sensor/", LOWER(C494), "/", E494, "/config"))</f>
        <v/>
      </c>
      <c r="AK494" s="21" t="str">
        <f>IF(ISBLANK(AI494),  "", _xlfn.CONCAT(LOWER(C494), "/", E494))</f>
        <v/>
      </c>
      <c r="AS494" s="21"/>
      <c r="AT494" s="23"/>
      <c r="AU494" s="21"/>
      <c r="AV494" s="22"/>
      <c r="BD494" s="21"/>
      <c r="BE494" s="21"/>
      <c r="BF4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5" spans="6:58" ht="16" customHeight="1">
      <c r="F495" s="25" t="str">
        <f>IF(ISBLANK(Table2[[#This Row],[unique_id]]), "", Table2[[#This Row],[unique_id]])</f>
        <v/>
      </c>
      <c r="T495" s="21"/>
      <c r="V495" s="22"/>
      <c r="W495" s="22"/>
      <c r="X495" s="22"/>
      <c r="Y495" s="22"/>
      <c r="AG495" s="22"/>
      <c r="AH495" s="22"/>
      <c r="AJ495" s="21" t="str">
        <f>IF(ISBLANK(AI495),  "", _xlfn.CONCAT("haas/entity/sensor/", LOWER(C495), "/", E495, "/config"))</f>
        <v/>
      </c>
      <c r="AK495" s="21" t="str">
        <f>IF(ISBLANK(AI495),  "", _xlfn.CONCAT(LOWER(C495), "/", E495))</f>
        <v/>
      </c>
      <c r="AS495" s="21"/>
      <c r="AT495" s="23"/>
      <c r="AU495" s="21"/>
      <c r="AV495" s="22"/>
      <c r="BD495" s="21"/>
      <c r="BE495" s="21"/>
      <c r="BF4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6" spans="6:58" ht="16" customHeight="1">
      <c r="F496" s="25" t="str">
        <f>IF(ISBLANK(Table2[[#This Row],[unique_id]]), "", Table2[[#This Row],[unique_id]])</f>
        <v/>
      </c>
      <c r="T496" s="21"/>
      <c r="V496" s="22"/>
      <c r="W496" s="22"/>
      <c r="X496" s="22"/>
      <c r="Y496" s="22"/>
      <c r="AG496" s="22"/>
      <c r="AH496" s="22"/>
      <c r="AJ496" s="21" t="str">
        <f>IF(ISBLANK(AI496),  "", _xlfn.CONCAT("haas/entity/sensor/", LOWER(C496), "/", E496, "/config"))</f>
        <v/>
      </c>
      <c r="AK496" s="21" t="str">
        <f>IF(ISBLANK(AI496),  "", _xlfn.CONCAT(LOWER(C496), "/", E496))</f>
        <v/>
      </c>
      <c r="AS496" s="21"/>
      <c r="AT496" s="23"/>
      <c r="AU496" s="21"/>
      <c r="AV496" s="22"/>
      <c r="BD496" s="21"/>
      <c r="BE496" s="21"/>
      <c r="BF4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7" spans="6:58" ht="16" customHeight="1">
      <c r="F497" s="25" t="str">
        <f>IF(ISBLANK(Table2[[#This Row],[unique_id]]), "", Table2[[#This Row],[unique_id]])</f>
        <v/>
      </c>
      <c r="T497" s="21"/>
      <c r="V497" s="22"/>
      <c r="W497" s="22"/>
      <c r="X497" s="22"/>
      <c r="Y497" s="22"/>
      <c r="AG497" s="22"/>
      <c r="AH497" s="22"/>
      <c r="AJ497" s="21" t="str">
        <f>IF(ISBLANK(AI497),  "", _xlfn.CONCAT("haas/entity/sensor/", LOWER(C497), "/", E497, "/config"))</f>
        <v/>
      </c>
      <c r="AK497" s="21" t="str">
        <f>IF(ISBLANK(AI497),  "", _xlfn.CONCAT(LOWER(C497), "/", E497))</f>
        <v/>
      </c>
      <c r="AS497" s="21"/>
      <c r="AT497" s="23"/>
      <c r="AU497" s="21"/>
      <c r="AV497" s="22"/>
      <c r="BD497" s="21"/>
      <c r="BE497" s="21"/>
      <c r="BF4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8" spans="6:58" ht="16" customHeight="1">
      <c r="F498" s="25" t="str">
        <f>IF(ISBLANK(Table2[[#This Row],[unique_id]]), "", Table2[[#This Row],[unique_id]])</f>
        <v/>
      </c>
      <c r="T498" s="21"/>
      <c r="V498" s="22"/>
      <c r="W498" s="22"/>
      <c r="X498" s="22"/>
      <c r="Y498" s="22"/>
      <c r="AG498" s="22"/>
      <c r="AH498" s="22"/>
      <c r="AJ498" s="21" t="str">
        <f>IF(ISBLANK(AI498),  "", _xlfn.CONCAT("haas/entity/sensor/", LOWER(C498), "/", E498, "/config"))</f>
        <v/>
      </c>
      <c r="AK498" s="21" t="str">
        <f>IF(ISBLANK(AI498),  "", _xlfn.CONCAT(LOWER(C498), "/", E498))</f>
        <v/>
      </c>
      <c r="AS498" s="21"/>
      <c r="AT498" s="23"/>
      <c r="AU498" s="21"/>
      <c r="AV498" s="22"/>
      <c r="BD498" s="21"/>
      <c r="BE498" s="21"/>
      <c r="BF4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9" spans="6:58" ht="16" customHeight="1">
      <c r="F499" s="25" t="str">
        <f>IF(ISBLANK(Table2[[#This Row],[unique_id]]), "", Table2[[#This Row],[unique_id]])</f>
        <v/>
      </c>
      <c r="T499" s="21"/>
      <c r="V499" s="22"/>
      <c r="W499" s="22"/>
      <c r="X499" s="22"/>
      <c r="Y499" s="22"/>
      <c r="AG499" s="22"/>
      <c r="AH499" s="22"/>
      <c r="AJ499" s="21" t="str">
        <f>IF(ISBLANK(AI499),  "", _xlfn.CONCAT("haas/entity/sensor/", LOWER(C499), "/", E499, "/config"))</f>
        <v/>
      </c>
      <c r="AK499" s="21" t="str">
        <f>IF(ISBLANK(AI499),  "", _xlfn.CONCAT(LOWER(C499), "/", E499))</f>
        <v/>
      </c>
      <c r="AS499" s="21"/>
      <c r="AT499" s="23"/>
      <c r="AU499" s="21"/>
      <c r="AV499" s="22"/>
      <c r="BD499" s="21"/>
      <c r="BE499" s="21"/>
      <c r="BF4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0" spans="6:58" ht="16" customHeight="1">
      <c r="F500" s="25" t="str">
        <f>IF(ISBLANK(Table2[[#This Row],[unique_id]]), "", Table2[[#This Row],[unique_id]])</f>
        <v/>
      </c>
      <c r="T500" s="21"/>
      <c r="V500" s="22"/>
      <c r="W500" s="22"/>
      <c r="X500" s="22"/>
      <c r="Y500" s="22"/>
      <c r="AG500" s="22"/>
      <c r="AH500" s="22"/>
      <c r="AJ500" s="21" t="str">
        <f>IF(ISBLANK(AI500),  "", _xlfn.CONCAT("haas/entity/sensor/", LOWER(C500), "/", E500, "/config"))</f>
        <v/>
      </c>
      <c r="AK500" s="21" t="str">
        <f>IF(ISBLANK(AI500),  "", _xlfn.CONCAT(LOWER(C500), "/", E500))</f>
        <v/>
      </c>
      <c r="AS500" s="21"/>
      <c r="AT500" s="23"/>
      <c r="AU500" s="21"/>
      <c r="AV500" s="22"/>
      <c r="BD500" s="21"/>
      <c r="BE500" s="21"/>
      <c r="BF5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1" spans="6:58" ht="16" customHeight="1">
      <c r="F501" s="25" t="str">
        <f>IF(ISBLANK(Table2[[#This Row],[unique_id]]), "", Table2[[#This Row],[unique_id]])</f>
        <v/>
      </c>
      <c r="T501" s="21"/>
      <c r="V501" s="22"/>
      <c r="W501" s="22"/>
      <c r="X501" s="22"/>
      <c r="Y501" s="22"/>
      <c r="AG501" s="22"/>
      <c r="AH501" s="22"/>
      <c r="AJ501" s="21" t="str">
        <f>IF(ISBLANK(AI501),  "", _xlfn.CONCAT("haas/entity/sensor/", LOWER(C501), "/", E501, "/config"))</f>
        <v/>
      </c>
      <c r="AK501" s="21" t="str">
        <f>IF(ISBLANK(AI501),  "", _xlfn.CONCAT(LOWER(C501), "/", E501))</f>
        <v/>
      </c>
      <c r="AS501" s="21"/>
      <c r="AT501" s="23"/>
      <c r="AU501" s="21"/>
      <c r="AV501" s="22"/>
      <c r="BD501" s="21"/>
      <c r="BE501" s="21"/>
      <c r="BF5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2" spans="6:58" ht="16" customHeight="1">
      <c r="F502" s="25" t="str">
        <f>IF(ISBLANK(Table2[[#This Row],[unique_id]]), "", Table2[[#This Row],[unique_id]])</f>
        <v/>
      </c>
      <c r="T502" s="21"/>
      <c r="V502" s="22"/>
      <c r="W502" s="22"/>
      <c r="X502" s="22"/>
      <c r="Y502" s="22"/>
      <c r="AG502" s="22"/>
      <c r="AH502" s="22"/>
      <c r="AJ502" s="21" t="str">
        <f>IF(ISBLANK(AI502),  "", _xlfn.CONCAT("haas/entity/sensor/", LOWER(C502), "/", E502, "/config"))</f>
        <v/>
      </c>
      <c r="AK502" s="21" t="str">
        <f>IF(ISBLANK(AI502),  "", _xlfn.CONCAT(LOWER(C502), "/", E502))</f>
        <v/>
      </c>
      <c r="AS502" s="21"/>
      <c r="AT502" s="23"/>
      <c r="AU502" s="21"/>
      <c r="AV502" s="22"/>
      <c r="BD502" s="21"/>
      <c r="BE502" s="21"/>
      <c r="BF5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3" spans="6:58" ht="16" customHeight="1">
      <c r="F503" s="25" t="str">
        <f>IF(ISBLANK(Table2[[#This Row],[unique_id]]), "", Table2[[#This Row],[unique_id]])</f>
        <v/>
      </c>
      <c r="T503" s="21"/>
      <c r="V503" s="22"/>
      <c r="W503" s="22"/>
      <c r="X503" s="22"/>
      <c r="Y503" s="22"/>
      <c r="AG503" s="22"/>
      <c r="AH503" s="22"/>
      <c r="AJ503" s="21" t="str">
        <f>IF(ISBLANK(AI503),  "", _xlfn.CONCAT("haas/entity/sensor/", LOWER(C503), "/", E503, "/config"))</f>
        <v/>
      </c>
      <c r="AK503" s="21" t="str">
        <f>IF(ISBLANK(AI503),  "", _xlfn.CONCAT(LOWER(C503), "/", E503))</f>
        <v/>
      </c>
      <c r="AS503" s="21"/>
      <c r="AT503" s="23"/>
      <c r="AU503" s="21"/>
      <c r="AV503" s="22"/>
      <c r="BD503" s="21"/>
      <c r="BE503" s="21"/>
      <c r="BF5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4" spans="6:58" ht="16" customHeight="1">
      <c r="F504" s="25" t="str">
        <f>IF(ISBLANK(Table2[[#This Row],[unique_id]]), "", Table2[[#This Row],[unique_id]])</f>
        <v/>
      </c>
      <c r="T504" s="21"/>
      <c r="V504" s="22"/>
      <c r="W504" s="22"/>
      <c r="X504" s="22"/>
      <c r="Y504" s="22"/>
      <c r="AG504" s="22"/>
      <c r="AH504" s="22"/>
      <c r="AJ504" s="21" t="str">
        <f>IF(ISBLANK(AI504),  "", _xlfn.CONCAT("haas/entity/sensor/", LOWER(C504), "/", E504, "/config"))</f>
        <v/>
      </c>
      <c r="AK504" s="21" t="str">
        <f>IF(ISBLANK(AI504),  "", _xlfn.CONCAT(LOWER(C504), "/", E504))</f>
        <v/>
      </c>
      <c r="AS504" s="21"/>
      <c r="AT504" s="23"/>
      <c r="AU504" s="21"/>
      <c r="AV504" s="22"/>
      <c r="BD504" s="21"/>
      <c r="BE504" s="21"/>
      <c r="BF5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5" spans="6:58" ht="16" customHeight="1">
      <c r="F505" s="25" t="str">
        <f>IF(ISBLANK(Table2[[#This Row],[unique_id]]), "", Table2[[#This Row],[unique_id]])</f>
        <v/>
      </c>
      <c r="T505" s="21"/>
      <c r="V505" s="22"/>
      <c r="W505" s="22"/>
      <c r="X505" s="22"/>
      <c r="Y505" s="22"/>
      <c r="AG505" s="22"/>
      <c r="AH505" s="22"/>
      <c r="AJ505" s="21" t="str">
        <f>IF(ISBLANK(AI505),  "", _xlfn.CONCAT("haas/entity/sensor/", LOWER(C505), "/", E505, "/config"))</f>
        <v/>
      </c>
      <c r="AK505" s="21" t="str">
        <f>IF(ISBLANK(AI505),  "", _xlfn.CONCAT(LOWER(C505), "/", E505))</f>
        <v/>
      </c>
      <c r="AS505" s="21"/>
      <c r="AT505" s="23"/>
      <c r="AU505" s="21"/>
      <c r="AV505" s="22"/>
      <c r="BD505" s="21"/>
      <c r="BE505" s="21"/>
      <c r="BF5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6" spans="6:58" ht="16" customHeight="1">
      <c r="F506" s="25" t="str">
        <f>IF(ISBLANK(Table2[[#This Row],[unique_id]]), "", Table2[[#This Row],[unique_id]])</f>
        <v/>
      </c>
      <c r="T506" s="21"/>
      <c r="V506" s="22"/>
      <c r="W506" s="22"/>
      <c r="X506" s="22"/>
      <c r="Y506" s="22"/>
      <c r="AG506" s="22"/>
      <c r="AH506" s="22"/>
      <c r="AJ506" s="21" t="str">
        <f>IF(ISBLANK(AI506),  "", _xlfn.CONCAT("haas/entity/sensor/", LOWER(C506), "/", E506, "/config"))</f>
        <v/>
      </c>
      <c r="AK506" s="21" t="str">
        <f>IF(ISBLANK(AI506),  "", _xlfn.CONCAT(LOWER(C506), "/", E506))</f>
        <v/>
      </c>
      <c r="AS506" s="21"/>
      <c r="AT506" s="23"/>
      <c r="AU506" s="21"/>
      <c r="AV506" s="22"/>
      <c r="BD506" s="21"/>
      <c r="BE506" s="21"/>
      <c r="BF5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7" spans="6:58" ht="16" customHeight="1">
      <c r="F507" s="25" t="str">
        <f>IF(ISBLANK(Table2[[#This Row],[unique_id]]), "", Table2[[#This Row],[unique_id]])</f>
        <v/>
      </c>
      <c r="T507" s="21"/>
      <c r="V507" s="22"/>
      <c r="W507" s="22"/>
      <c r="X507" s="22"/>
      <c r="Y507" s="22"/>
      <c r="AG507" s="22"/>
      <c r="AH507" s="22"/>
      <c r="AJ507" s="21" t="str">
        <f>IF(ISBLANK(AI507),  "", _xlfn.CONCAT("haas/entity/sensor/", LOWER(C507), "/", E507, "/config"))</f>
        <v/>
      </c>
      <c r="AK507" s="21" t="str">
        <f>IF(ISBLANK(AI507),  "", _xlfn.CONCAT(LOWER(C507), "/", E507))</f>
        <v/>
      </c>
      <c r="AS507" s="21"/>
      <c r="AT507" s="23"/>
      <c r="AU507" s="21"/>
      <c r="AV507" s="22"/>
      <c r="BD507" s="21"/>
      <c r="BE507" s="21"/>
      <c r="BF5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8" spans="6:58" ht="16" customHeight="1">
      <c r="F508" s="25" t="str">
        <f>IF(ISBLANK(Table2[[#This Row],[unique_id]]), "", Table2[[#This Row],[unique_id]])</f>
        <v/>
      </c>
      <c r="T508" s="21"/>
      <c r="V508" s="22"/>
      <c r="W508" s="22"/>
      <c r="X508" s="22"/>
      <c r="Y508" s="22"/>
      <c r="AG508" s="22"/>
      <c r="AH508" s="22"/>
      <c r="AJ508" s="21" t="str">
        <f>IF(ISBLANK(AI508),  "", _xlfn.CONCAT("haas/entity/sensor/", LOWER(C508), "/", E508, "/config"))</f>
        <v/>
      </c>
      <c r="AK508" s="21" t="str">
        <f>IF(ISBLANK(AI508),  "", _xlfn.CONCAT(LOWER(C508), "/", E508))</f>
        <v/>
      </c>
      <c r="AS508" s="21"/>
      <c r="AT508" s="23"/>
      <c r="AU508" s="21"/>
      <c r="AV508" s="22"/>
      <c r="BD508" s="21"/>
      <c r="BE508" s="21"/>
      <c r="BF5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9" spans="6:58" ht="16" customHeight="1">
      <c r="F509" s="25" t="str">
        <f>IF(ISBLANK(Table2[[#This Row],[unique_id]]), "", Table2[[#This Row],[unique_id]])</f>
        <v/>
      </c>
      <c r="T509" s="21"/>
      <c r="V509" s="22"/>
      <c r="W509" s="22"/>
      <c r="X509" s="22"/>
      <c r="Y509" s="22"/>
      <c r="AG509" s="22"/>
      <c r="AH509" s="22"/>
      <c r="AJ509" s="21" t="str">
        <f>IF(ISBLANK(AI509),  "", _xlfn.CONCAT("haas/entity/sensor/", LOWER(C509), "/", E509, "/config"))</f>
        <v/>
      </c>
      <c r="AK509" s="21" t="str">
        <f>IF(ISBLANK(AI509),  "", _xlfn.CONCAT(LOWER(C509), "/", E509))</f>
        <v/>
      </c>
      <c r="AS509" s="21"/>
      <c r="AT509" s="23"/>
      <c r="AU509" s="21"/>
      <c r="AV509" s="22"/>
      <c r="BD509" s="21"/>
      <c r="BE509" s="21"/>
      <c r="BF5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0" spans="6:58" ht="16" customHeight="1">
      <c r="F510" s="25" t="str">
        <f>IF(ISBLANK(Table2[[#This Row],[unique_id]]), "", Table2[[#This Row],[unique_id]])</f>
        <v/>
      </c>
      <c r="T510" s="21"/>
      <c r="V510" s="22"/>
      <c r="W510" s="22"/>
      <c r="X510" s="22"/>
      <c r="Y510" s="22"/>
      <c r="AG510" s="22"/>
      <c r="AH510" s="22"/>
      <c r="AJ510" s="21" t="str">
        <f>IF(ISBLANK(AI510),  "", _xlfn.CONCAT("haas/entity/sensor/", LOWER(C510), "/", E510, "/config"))</f>
        <v/>
      </c>
      <c r="AK510" s="21" t="str">
        <f>IF(ISBLANK(AI510),  "", _xlfn.CONCAT(LOWER(C510), "/", E510))</f>
        <v/>
      </c>
      <c r="AS510" s="21"/>
      <c r="AT510" s="23"/>
      <c r="AU510" s="21"/>
      <c r="AV510" s="22"/>
      <c r="BD510" s="21"/>
      <c r="BE510" s="21"/>
      <c r="BF5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1" spans="6:58" ht="16" customHeight="1">
      <c r="F511" s="25" t="str">
        <f>IF(ISBLANK(Table2[[#This Row],[unique_id]]), "", Table2[[#This Row],[unique_id]])</f>
        <v/>
      </c>
      <c r="T511" s="21"/>
      <c r="V511" s="22"/>
      <c r="W511" s="22"/>
      <c r="X511" s="22"/>
      <c r="Y511" s="22"/>
      <c r="AG511" s="22"/>
      <c r="AH511" s="22"/>
      <c r="AJ511" s="21" t="str">
        <f>IF(ISBLANK(AI511),  "", _xlfn.CONCAT("haas/entity/sensor/", LOWER(C511), "/", E511, "/config"))</f>
        <v/>
      </c>
      <c r="AK511" s="21" t="str">
        <f>IF(ISBLANK(AI511),  "", _xlfn.CONCAT(LOWER(C511), "/", E511))</f>
        <v/>
      </c>
      <c r="AS511" s="21"/>
      <c r="AT511" s="23"/>
      <c r="AU511" s="21"/>
      <c r="AV511" s="22"/>
      <c r="BD511" s="21"/>
      <c r="BE511" s="21"/>
      <c r="BF5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2" spans="6:58" ht="16" customHeight="1">
      <c r="F512" s="25" t="str">
        <f>IF(ISBLANK(Table2[[#This Row],[unique_id]]), "", Table2[[#This Row],[unique_id]])</f>
        <v/>
      </c>
      <c r="T512" s="21"/>
      <c r="V512" s="22"/>
      <c r="W512" s="22"/>
      <c r="X512" s="22"/>
      <c r="Y512" s="22"/>
      <c r="AG512" s="22"/>
      <c r="AH512" s="22"/>
      <c r="AJ512" s="21" t="str">
        <f>IF(ISBLANK(AI512),  "", _xlfn.CONCAT("haas/entity/sensor/", LOWER(C512), "/", E512, "/config"))</f>
        <v/>
      </c>
      <c r="AK512" s="21" t="str">
        <f>IF(ISBLANK(AI512),  "", _xlfn.CONCAT(LOWER(C512), "/", E512))</f>
        <v/>
      </c>
      <c r="AS512" s="21"/>
      <c r="AT512" s="23"/>
      <c r="AU512" s="21"/>
      <c r="AV512" s="22"/>
      <c r="BD512" s="21"/>
      <c r="BE512" s="21"/>
      <c r="BF5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3" spans="6:58" ht="16" customHeight="1">
      <c r="F513" s="25" t="str">
        <f>IF(ISBLANK(Table2[[#This Row],[unique_id]]), "", Table2[[#This Row],[unique_id]])</f>
        <v/>
      </c>
      <c r="T513" s="21"/>
      <c r="V513" s="22"/>
      <c r="W513" s="22"/>
      <c r="X513" s="22"/>
      <c r="Y513" s="22"/>
      <c r="AG513" s="22"/>
      <c r="AH513" s="22"/>
      <c r="AJ513" s="21" t="str">
        <f>IF(ISBLANK(AI513),  "", _xlfn.CONCAT("haas/entity/sensor/", LOWER(C513), "/", E513, "/config"))</f>
        <v/>
      </c>
      <c r="AK513" s="21" t="str">
        <f>IF(ISBLANK(AI513),  "", _xlfn.CONCAT(LOWER(C513), "/", E513))</f>
        <v/>
      </c>
      <c r="AS513" s="21"/>
      <c r="AT513" s="23"/>
      <c r="AU513" s="21"/>
      <c r="AV513" s="22"/>
      <c r="BD513" s="21"/>
      <c r="BE513" s="21"/>
      <c r="BF5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4" spans="6:58" ht="16" customHeight="1">
      <c r="F514" s="25" t="str">
        <f>IF(ISBLANK(Table2[[#This Row],[unique_id]]), "", Table2[[#This Row],[unique_id]])</f>
        <v/>
      </c>
      <c r="T514" s="21"/>
      <c r="V514" s="22"/>
      <c r="W514" s="22"/>
      <c r="X514" s="22"/>
      <c r="Y514" s="22"/>
      <c r="AG514" s="22"/>
      <c r="AH514" s="22"/>
      <c r="AJ514" s="21" t="str">
        <f>IF(ISBLANK(AI514),  "", _xlfn.CONCAT("haas/entity/sensor/", LOWER(C514), "/", E514, "/config"))</f>
        <v/>
      </c>
      <c r="AK514" s="21" t="str">
        <f>IF(ISBLANK(AI514),  "", _xlfn.CONCAT(LOWER(C514), "/", E514))</f>
        <v/>
      </c>
      <c r="AS514" s="21"/>
      <c r="AT514" s="23"/>
      <c r="AU514" s="21"/>
      <c r="AV514" s="22"/>
      <c r="BD514" s="21"/>
      <c r="BE514" s="21"/>
      <c r="BF5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5" spans="6:58" ht="16" customHeight="1">
      <c r="F515" s="25" t="str">
        <f>IF(ISBLANK(Table2[[#This Row],[unique_id]]), "", Table2[[#This Row],[unique_id]])</f>
        <v/>
      </c>
      <c r="T515" s="21"/>
      <c r="V515" s="22"/>
      <c r="W515" s="22"/>
      <c r="X515" s="22"/>
      <c r="Y515" s="22"/>
      <c r="AG515" s="22"/>
      <c r="AH515" s="22"/>
      <c r="AJ515" s="21" t="str">
        <f>IF(ISBLANK(AI515),  "", _xlfn.CONCAT("haas/entity/sensor/", LOWER(C515), "/", E515, "/config"))</f>
        <v/>
      </c>
      <c r="AK515" s="21" t="str">
        <f>IF(ISBLANK(AI515),  "", _xlfn.CONCAT(LOWER(C515), "/", E515))</f>
        <v/>
      </c>
      <c r="AS515" s="21"/>
      <c r="AT515" s="23"/>
      <c r="AU515" s="21"/>
      <c r="AV515" s="22"/>
      <c r="BD515" s="21"/>
      <c r="BE515" s="21"/>
      <c r="BF5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6" spans="6:58" ht="16" customHeight="1">
      <c r="F516" s="25" t="str">
        <f>IF(ISBLANK(Table2[[#This Row],[unique_id]]), "", Table2[[#This Row],[unique_id]])</f>
        <v/>
      </c>
      <c r="T516" s="21"/>
      <c r="V516" s="22"/>
      <c r="W516" s="22"/>
      <c r="X516" s="22"/>
      <c r="Y516" s="22"/>
      <c r="AG516" s="22"/>
      <c r="AH516" s="22"/>
      <c r="AJ516" s="21" t="str">
        <f>IF(ISBLANK(AI516),  "", _xlfn.CONCAT("haas/entity/sensor/", LOWER(C516), "/", E516, "/config"))</f>
        <v/>
      </c>
      <c r="AK516" s="21" t="str">
        <f>IF(ISBLANK(AI516),  "", _xlfn.CONCAT(LOWER(C516), "/", E516))</f>
        <v/>
      </c>
      <c r="AS516" s="21"/>
      <c r="AT516" s="23"/>
      <c r="AU516" s="21"/>
      <c r="AV516" s="22"/>
      <c r="BD516" s="21"/>
      <c r="BE516" s="21"/>
      <c r="BF5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7" spans="6:58" ht="16" customHeight="1">
      <c r="F517" s="25" t="str">
        <f>IF(ISBLANK(Table2[[#This Row],[unique_id]]), "", Table2[[#This Row],[unique_id]])</f>
        <v/>
      </c>
      <c r="T517" s="21"/>
      <c r="V517" s="22"/>
      <c r="W517" s="22"/>
      <c r="X517" s="22"/>
      <c r="Y517" s="22"/>
      <c r="AG517" s="22"/>
      <c r="AH517" s="22"/>
      <c r="AJ517" s="21" t="str">
        <f>IF(ISBLANK(AI517),  "", _xlfn.CONCAT("haas/entity/sensor/", LOWER(C517), "/", E517, "/config"))</f>
        <v/>
      </c>
      <c r="AK517" s="21" t="str">
        <f>IF(ISBLANK(AI517),  "", _xlfn.CONCAT(LOWER(C517), "/", E517))</f>
        <v/>
      </c>
      <c r="AS517" s="21"/>
      <c r="AT517" s="23"/>
      <c r="AU517" s="21"/>
      <c r="AV517" s="22"/>
      <c r="BD517" s="21"/>
      <c r="BE517" s="21"/>
      <c r="BF5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8" spans="6:58" ht="16" customHeight="1">
      <c r="F518" s="25" t="str">
        <f>IF(ISBLANK(Table2[[#This Row],[unique_id]]), "", Table2[[#This Row],[unique_id]])</f>
        <v/>
      </c>
      <c r="T518" s="21"/>
      <c r="V518" s="22"/>
      <c r="W518" s="22"/>
      <c r="X518" s="22"/>
      <c r="Y518" s="22"/>
      <c r="AG518" s="22"/>
      <c r="AH518" s="22"/>
      <c r="AJ518" s="21" t="str">
        <f>IF(ISBLANK(AI518),  "", _xlfn.CONCAT("haas/entity/sensor/", LOWER(C518), "/", E518, "/config"))</f>
        <v/>
      </c>
      <c r="AK518" s="21" t="str">
        <f>IF(ISBLANK(AI518),  "", _xlfn.CONCAT(LOWER(C518), "/", E518))</f>
        <v/>
      </c>
      <c r="AS518" s="21"/>
      <c r="AT518" s="23"/>
      <c r="AU518" s="21"/>
      <c r="AV518" s="22"/>
      <c r="BD518" s="21"/>
      <c r="BE518" s="21"/>
      <c r="BF5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9" spans="6:58" ht="16" customHeight="1">
      <c r="F519" s="25" t="str">
        <f>IF(ISBLANK(Table2[[#This Row],[unique_id]]), "", Table2[[#This Row],[unique_id]])</f>
        <v/>
      </c>
      <c r="T519" s="21"/>
      <c r="V519" s="22"/>
      <c r="W519" s="22"/>
      <c r="X519" s="22"/>
      <c r="Y519" s="22"/>
      <c r="AG519" s="22"/>
      <c r="AH519" s="22"/>
      <c r="AJ519" s="21" t="str">
        <f>IF(ISBLANK(AI519),  "", _xlfn.CONCAT("haas/entity/sensor/", LOWER(C519), "/", E519, "/config"))</f>
        <v/>
      </c>
      <c r="AK519" s="21" t="str">
        <f>IF(ISBLANK(AI519),  "", _xlfn.CONCAT(LOWER(C519), "/", E519))</f>
        <v/>
      </c>
      <c r="AS519" s="21"/>
      <c r="AT519" s="23"/>
      <c r="AU519" s="21"/>
      <c r="AV519" s="22"/>
      <c r="BD519" s="21"/>
      <c r="BE519" s="21"/>
      <c r="BF5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0" spans="6:58" ht="16" customHeight="1">
      <c r="F520" s="25" t="str">
        <f>IF(ISBLANK(Table2[[#This Row],[unique_id]]), "", Table2[[#This Row],[unique_id]])</f>
        <v/>
      </c>
      <c r="T520" s="21"/>
      <c r="V520" s="22"/>
      <c r="W520" s="22"/>
      <c r="X520" s="22"/>
      <c r="Y520" s="22"/>
      <c r="AG520" s="22"/>
      <c r="AH520" s="22"/>
      <c r="AJ520" s="21" t="str">
        <f>IF(ISBLANK(AI520),  "", _xlfn.CONCAT("haas/entity/sensor/", LOWER(C520), "/", E520, "/config"))</f>
        <v/>
      </c>
      <c r="AK520" s="21" t="str">
        <f>IF(ISBLANK(AI520),  "", _xlfn.CONCAT(LOWER(C520), "/", E520))</f>
        <v/>
      </c>
      <c r="AS520" s="21"/>
      <c r="AT520" s="23"/>
      <c r="AU520" s="21"/>
      <c r="AV520" s="22"/>
      <c r="BD520" s="21"/>
      <c r="BE520" s="21"/>
      <c r="BF5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1" spans="6:58" ht="16" customHeight="1">
      <c r="F521" s="25" t="str">
        <f>IF(ISBLANK(Table2[[#This Row],[unique_id]]), "", Table2[[#This Row],[unique_id]])</f>
        <v/>
      </c>
      <c r="T521" s="21"/>
      <c r="V521" s="22"/>
      <c r="W521" s="22"/>
      <c r="X521" s="22"/>
      <c r="Y521" s="22"/>
      <c r="AG521" s="22"/>
      <c r="AH521" s="22"/>
      <c r="AJ521" s="21" t="str">
        <f>IF(ISBLANK(AI521),  "", _xlfn.CONCAT("haas/entity/sensor/", LOWER(C521), "/", E521, "/config"))</f>
        <v/>
      </c>
      <c r="AK521" s="21" t="str">
        <f>IF(ISBLANK(AI521),  "", _xlfn.CONCAT(LOWER(C521), "/", E521))</f>
        <v/>
      </c>
      <c r="AS521" s="21"/>
      <c r="AT521" s="23"/>
      <c r="AU521" s="21"/>
      <c r="AV521" s="22"/>
      <c r="BD521" s="21"/>
      <c r="BE521" s="21"/>
      <c r="BF5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2" spans="6:58" ht="16" customHeight="1">
      <c r="F522" s="25" t="str">
        <f>IF(ISBLANK(Table2[[#This Row],[unique_id]]), "", Table2[[#This Row],[unique_id]])</f>
        <v/>
      </c>
      <c r="T522" s="21"/>
      <c r="V522" s="22"/>
      <c r="W522" s="22"/>
      <c r="X522" s="22"/>
      <c r="Y522" s="22"/>
      <c r="AG522" s="22"/>
      <c r="AH522" s="22"/>
      <c r="AJ522" s="21" t="str">
        <f>IF(ISBLANK(AI522),  "", _xlfn.CONCAT("haas/entity/sensor/", LOWER(C522), "/", E522, "/config"))</f>
        <v/>
      </c>
      <c r="AK522" s="21" t="str">
        <f>IF(ISBLANK(AI522),  "", _xlfn.CONCAT(LOWER(C522), "/", E522))</f>
        <v/>
      </c>
      <c r="AS522" s="21"/>
      <c r="AT522" s="23"/>
      <c r="AU522" s="21"/>
      <c r="AV522" s="22"/>
      <c r="BD522" s="21"/>
      <c r="BE522" s="21"/>
      <c r="BF5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3" spans="6:58" ht="16" customHeight="1">
      <c r="F523" s="25" t="str">
        <f>IF(ISBLANK(Table2[[#This Row],[unique_id]]), "", Table2[[#This Row],[unique_id]])</f>
        <v/>
      </c>
      <c r="T523" s="21"/>
      <c r="V523" s="22"/>
      <c r="W523" s="22"/>
      <c r="X523" s="22"/>
      <c r="Y523" s="22"/>
      <c r="AG523" s="22"/>
      <c r="AH523" s="22"/>
      <c r="AJ523" s="21" t="str">
        <f>IF(ISBLANK(AI523),  "", _xlfn.CONCAT("haas/entity/sensor/", LOWER(C523), "/", E523, "/config"))</f>
        <v/>
      </c>
      <c r="AK523" s="21" t="str">
        <f>IF(ISBLANK(AI523),  "", _xlfn.CONCAT(LOWER(C523), "/", E523))</f>
        <v/>
      </c>
      <c r="AS523" s="21"/>
      <c r="AT523" s="23"/>
      <c r="AU523" s="21"/>
      <c r="AV523" s="22"/>
      <c r="BD523" s="21"/>
      <c r="BE523" s="21"/>
      <c r="BF5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4" spans="6:58" ht="16" customHeight="1">
      <c r="F524" s="25" t="str">
        <f>IF(ISBLANK(Table2[[#This Row],[unique_id]]), "", Table2[[#This Row],[unique_id]])</f>
        <v/>
      </c>
      <c r="T524" s="21"/>
      <c r="V524" s="22"/>
      <c r="W524" s="22"/>
      <c r="X524" s="22"/>
      <c r="Y524" s="22"/>
      <c r="AG524" s="22"/>
      <c r="AH524" s="22"/>
      <c r="AJ524" s="21" t="str">
        <f>IF(ISBLANK(AI524),  "", _xlfn.CONCAT("haas/entity/sensor/", LOWER(C524), "/", E524, "/config"))</f>
        <v/>
      </c>
      <c r="AK524" s="21" t="str">
        <f>IF(ISBLANK(AI524),  "", _xlfn.CONCAT(LOWER(C524), "/", E524))</f>
        <v/>
      </c>
      <c r="AS524" s="21"/>
      <c r="AT524" s="23"/>
      <c r="AU524" s="21"/>
      <c r="AV524" s="22"/>
      <c r="BD524" s="21"/>
      <c r="BE524" s="21"/>
      <c r="BF5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5" spans="6:58" ht="16" customHeight="1">
      <c r="F525" s="25" t="str">
        <f>IF(ISBLANK(Table2[[#This Row],[unique_id]]), "", Table2[[#This Row],[unique_id]])</f>
        <v/>
      </c>
      <c r="T525" s="21"/>
      <c r="V525" s="22"/>
      <c r="W525" s="22"/>
      <c r="X525" s="22"/>
      <c r="Y525" s="22"/>
      <c r="AG525" s="22"/>
      <c r="AH525" s="22"/>
      <c r="AJ525" s="21" t="str">
        <f>IF(ISBLANK(AI525),  "", _xlfn.CONCAT("haas/entity/sensor/", LOWER(C525), "/", E525, "/config"))</f>
        <v/>
      </c>
      <c r="AK525" s="21" t="str">
        <f>IF(ISBLANK(AI525),  "", _xlfn.CONCAT(LOWER(C525), "/", E525))</f>
        <v/>
      </c>
      <c r="AS525" s="21"/>
      <c r="AT525" s="23"/>
      <c r="AU525" s="21"/>
      <c r="AV525" s="22"/>
      <c r="BD525" s="21"/>
      <c r="BE525" s="21"/>
      <c r="BF5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6" spans="6:58" ht="16" customHeight="1">
      <c r="F526" s="25" t="str">
        <f>IF(ISBLANK(Table2[[#This Row],[unique_id]]), "", Table2[[#This Row],[unique_id]])</f>
        <v/>
      </c>
      <c r="T526" s="21"/>
      <c r="V526" s="22"/>
      <c r="W526" s="22"/>
      <c r="X526" s="22"/>
      <c r="Y526" s="22"/>
      <c r="AG526" s="22"/>
      <c r="AH526" s="22"/>
      <c r="AJ526" s="21" t="str">
        <f>IF(ISBLANK(AI526),  "", _xlfn.CONCAT("haas/entity/sensor/", LOWER(C526), "/", E526, "/config"))</f>
        <v/>
      </c>
      <c r="AK526" s="21" t="str">
        <f>IF(ISBLANK(AI526),  "", _xlfn.CONCAT(LOWER(C526), "/", E526))</f>
        <v/>
      </c>
      <c r="AS526" s="21"/>
      <c r="AT526" s="23"/>
      <c r="AU526" s="21"/>
      <c r="AV526" s="22"/>
      <c r="BD526" s="21"/>
      <c r="BE526" s="21"/>
      <c r="BF5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7" spans="6:58" ht="16" customHeight="1">
      <c r="F527" s="25" t="str">
        <f>IF(ISBLANK(Table2[[#This Row],[unique_id]]), "", Table2[[#This Row],[unique_id]])</f>
        <v/>
      </c>
      <c r="T527" s="21"/>
      <c r="V527" s="22"/>
      <c r="W527" s="22"/>
      <c r="X527" s="22"/>
      <c r="Y527" s="22"/>
      <c r="AG527" s="22"/>
      <c r="AH527" s="22"/>
      <c r="AJ527" s="21" t="str">
        <f>IF(ISBLANK(AI527),  "", _xlfn.CONCAT("haas/entity/sensor/", LOWER(C527), "/", E527, "/config"))</f>
        <v/>
      </c>
      <c r="AK527" s="21" t="str">
        <f>IF(ISBLANK(AI527),  "", _xlfn.CONCAT(LOWER(C527), "/", E527))</f>
        <v/>
      </c>
      <c r="AS527" s="21"/>
      <c r="AT527" s="23"/>
      <c r="AU527" s="21"/>
      <c r="AV527" s="22"/>
      <c r="BD527" s="21"/>
      <c r="BE527" s="21"/>
      <c r="BF5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8" spans="6:58" ht="16" customHeight="1">
      <c r="F528" s="25" t="str">
        <f>IF(ISBLANK(Table2[[#This Row],[unique_id]]), "", Table2[[#This Row],[unique_id]])</f>
        <v/>
      </c>
      <c r="T528" s="21"/>
      <c r="V528" s="22"/>
      <c r="W528" s="22"/>
      <c r="X528" s="22"/>
      <c r="Y528" s="22"/>
      <c r="AG528" s="22"/>
      <c r="AH528" s="22"/>
      <c r="AJ528" s="21" t="str">
        <f>IF(ISBLANK(AI528),  "", _xlfn.CONCAT("haas/entity/sensor/", LOWER(C528), "/", E528, "/config"))</f>
        <v/>
      </c>
      <c r="AK528" s="21" t="str">
        <f>IF(ISBLANK(AI528),  "", _xlfn.CONCAT(LOWER(C528), "/", E528))</f>
        <v/>
      </c>
      <c r="AS528" s="21"/>
      <c r="AT528" s="23"/>
      <c r="AU528" s="21"/>
      <c r="AV528" s="22"/>
      <c r="BD528" s="21"/>
      <c r="BE528" s="21"/>
      <c r="BF5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9" spans="6:58" ht="16" customHeight="1">
      <c r="F529" s="25" t="str">
        <f>IF(ISBLANK(Table2[[#This Row],[unique_id]]), "", Table2[[#This Row],[unique_id]])</f>
        <v/>
      </c>
      <c r="T529" s="21"/>
      <c r="V529" s="22"/>
      <c r="W529" s="22"/>
      <c r="X529" s="22"/>
      <c r="Y529" s="22"/>
      <c r="AG529" s="22"/>
      <c r="AH529" s="22"/>
      <c r="AJ529" s="21" t="str">
        <f>IF(ISBLANK(AI529),  "", _xlfn.CONCAT("haas/entity/sensor/", LOWER(C529), "/", E529, "/config"))</f>
        <v/>
      </c>
      <c r="AK529" s="21" t="str">
        <f>IF(ISBLANK(AI529),  "", _xlfn.CONCAT(LOWER(C529), "/", E529))</f>
        <v/>
      </c>
      <c r="AS529" s="21"/>
      <c r="AT529" s="23"/>
      <c r="AU529" s="21"/>
      <c r="AV529" s="22"/>
      <c r="BD529" s="21"/>
      <c r="BE529" s="21"/>
      <c r="BF5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0" spans="6:58" ht="16" customHeight="1">
      <c r="F530" s="25" t="str">
        <f>IF(ISBLANK(Table2[[#This Row],[unique_id]]), "", Table2[[#This Row],[unique_id]])</f>
        <v/>
      </c>
      <c r="T530" s="21"/>
      <c r="V530" s="22"/>
      <c r="W530" s="22"/>
      <c r="X530" s="22"/>
      <c r="Y530" s="22"/>
      <c r="AG530" s="22"/>
      <c r="AH530" s="22"/>
      <c r="AJ530" s="21" t="str">
        <f>IF(ISBLANK(AI530),  "", _xlfn.CONCAT("haas/entity/sensor/", LOWER(C530), "/", E530, "/config"))</f>
        <v/>
      </c>
      <c r="AK530" s="21" t="str">
        <f>IF(ISBLANK(AI530),  "", _xlfn.CONCAT(LOWER(C530), "/", E530))</f>
        <v/>
      </c>
      <c r="AS530" s="21"/>
      <c r="AT530" s="23"/>
      <c r="AU530" s="21"/>
      <c r="AV530" s="22"/>
      <c r="BD530" s="21"/>
      <c r="BE530" s="21"/>
      <c r="BF5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1" spans="6:58" ht="16" customHeight="1">
      <c r="F531" s="25" t="str">
        <f>IF(ISBLANK(Table2[[#This Row],[unique_id]]), "", Table2[[#This Row],[unique_id]])</f>
        <v/>
      </c>
      <c r="T531" s="21"/>
      <c r="V531" s="22"/>
      <c r="W531" s="22"/>
      <c r="X531" s="22"/>
      <c r="Y531" s="22"/>
      <c r="AG531" s="22"/>
      <c r="AH531" s="22"/>
      <c r="AJ531" s="21" t="str">
        <f>IF(ISBLANK(AI531),  "", _xlfn.CONCAT("haas/entity/sensor/", LOWER(C531), "/", E531, "/config"))</f>
        <v/>
      </c>
      <c r="AK531" s="21" t="str">
        <f>IF(ISBLANK(AI531),  "", _xlfn.CONCAT(LOWER(C531), "/", E531))</f>
        <v/>
      </c>
      <c r="AS531" s="21"/>
      <c r="AT531" s="23"/>
      <c r="AU531" s="21"/>
      <c r="AV531" s="22"/>
      <c r="BD531" s="21"/>
      <c r="BE531" s="21"/>
      <c r="BF5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2" spans="6:58" ht="16" customHeight="1">
      <c r="F532" s="25" t="str">
        <f>IF(ISBLANK(Table2[[#This Row],[unique_id]]), "", Table2[[#This Row],[unique_id]])</f>
        <v/>
      </c>
      <c r="T532" s="21"/>
      <c r="V532" s="22"/>
      <c r="W532" s="22"/>
      <c r="X532" s="22"/>
      <c r="Y532" s="22"/>
      <c r="AG532" s="22"/>
      <c r="AH532" s="22"/>
      <c r="AJ532" s="21" t="str">
        <f>IF(ISBLANK(AI532),  "", _xlfn.CONCAT("haas/entity/sensor/", LOWER(C532), "/", E532, "/config"))</f>
        <v/>
      </c>
      <c r="AK532" s="21" t="str">
        <f>IF(ISBLANK(AI532),  "", _xlfn.CONCAT(LOWER(C532), "/", E532))</f>
        <v/>
      </c>
      <c r="AS532" s="21"/>
      <c r="AT532" s="23"/>
      <c r="AU532" s="21"/>
      <c r="AV532" s="22"/>
      <c r="BD532" s="21"/>
      <c r="BE532" s="21"/>
      <c r="BF5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3" spans="6:58" ht="16" customHeight="1">
      <c r="F533" s="25" t="str">
        <f>IF(ISBLANK(Table2[[#This Row],[unique_id]]), "", Table2[[#This Row],[unique_id]])</f>
        <v/>
      </c>
      <c r="T533" s="21"/>
      <c r="V533" s="22"/>
      <c r="W533" s="22"/>
      <c r="X533" s="22"/>
      <c r="Y533" s="22"/>
      <c r="AG533" s="22"/>
      <c r="AH533" s="22"/>
      <c r="AJ533" s="21" t="str">
        <f>IF(ISBLANK(AI533),  "", _xlfn.CONCAT("haas/entity/sensor/", LOWER(C533), "/", E533, "/config"))</f>
        <v/>
      </c>
      <c r="AK533" s="21" t="str">
        <f>IF(ISBLANK(AI533),  "", _xlfn.CONCAT(LOWER(C533), "/", E533))</f>
        <v/>
      </c>
      <c r="AS533" s="21"/>
      <c r="AT533" s="23"/>
      <c r="AU533" s="21"/>
      <c r="AV533" s="22"/>
      <c r="BD533" s="21"/>
      <c r="BE533" s="21"/>
      <c r="BF5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4" spans="6:58" ht="16" customHeight="1">
      <c r="F534" s="25" t="str">
        <f>IF(ISBLANK(Table2[[#This Row],[unique_id]]), "", Table2[[#This Row],[unique_id]])</f>
        <v/>
      </c>
      <c r="T534" s="21"/>
      <c r="V534" s="22"/>
      <c r="W534" s="22"/>
      <c r="X534" s="22"/>
      <c r="Y534" s="22"/>
      <c r="AG534" s="22"/>
      <c r="AH534" s="22"/>
      <c r="AJ534" s="21" t="str">
        <f>IF(ISBLANK(AI534),  "", _xlfn.CONCAT("haas/entity/sensor/", LOWER(C534), "/", E534, "/config"))</f>
        <v/>
      </c>
      <c r="AK534" s="21" t="str">
        <f>IF(ISBLANK(AI534),  "", _xlfn.CONCAT(LOWER(C534), "/", E534))</f>
        <v/>
      </c>
      <c r="AS534" s="21"/>
      <c r="AT534" s="23"/>
      <c r="AU534" s="21"/>
      <c r="AV534" s="22"/>
      <c r="BD534" s="21"/>
      <c r="BE534" s="21"/>
      <c r="BF5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5" spans="6:58" ht="16" customHeight="1">
      <c r="F535" s="25" t="str">
        <f>IF(ISBLANK(Table2[[#This Row],[unique_id]]), "", Table2[[#This Row],[unique_id]])</f>
        <v/>
      </c>
      <c r="T535" s="21"/>
      <c r="V535" s="22"/>
      <c r="W535" s="22"/>
      <c r="X535" s="22"/>
      <c r="Y535" s="22"/>
      <c r="AG535" s="22"/>
      <c r="AH535" s="22"/>
      <c r="AJ535" s="21" t="str">
        <f>IF(ISBLANK(AI535),  "", _xlfn.CONCAT("haas/entity/sensor/", LOWER(C535), "/", E535, "/config"))</f>
        <v/>
      </c>
      <c r="AK535" s="21" t="str">
        <f>IF(ISBLANK(AI535),  "", _xlfn.CONCAT(LOWER(C535), "/", E535))</f>
        <v/>
      </c>
      <c r="AS535" s="21"/>
      <c r="AT535" s="23"/>
      <c r="AU535" s="21"/>
      <c r="AV535" s="22"/>
      <c r="BD535" s="21"/>
      <c r="BE535" s="21"/>
      <c r="BF5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6" spans="6:58" ht="16" customHeight="1">
      <c r="F536" s="25" t="str">
        <f>IF(ISBLANK(Table2[[#This Row],[unique_id]]), "", Table2[[#This Row],[unique_id]])</f>
        <v/>
      </c>
      <c r="T536" s="21"/>
      <c r="V536" s="22"/>
      <c r="W536" s="22"/>
      <c r="X536" s="22"/>
      <c r="Y536" s="22"/>
      <c r="AG536" s="22"/>
      <c r="AH536" s="22"/>
      <c r="AJ536" s="21" t="str">
        <f>IF(ISBLANK(AI536),  "", _xlfn.CONCAT("haas/entity/sensor/", LOWER(C536), "/", E536, "/config"))</f>
        <v/>
      </c>
      <c r="AK536" s="21" t="str">
        <f>IF(ISBLANK(AI536),  "", _xlfn.CONCAT(LOWER(C536), "/", E536))</f>
        <v/>
      </c>
      <c r="AS536" s="21"/>
      <c r="AT536" s="23"/>
      <c r="AU536" s="21"/>
      <c r="AV536" s="22"/>
      <c r="BD536" s="21"/>
      <c r="BE536" s="21"/>
      <c r="BF5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7" spans="6:58" ht="16" customHeight="1">
      <c r="F537" s="25" t="str">
        <f>IF(ISBLANK(Table2[[#This Row],[unique_id]]), "", Table2[[#This Row],[unique_id]])</f>
        <v/>
      </c>
      <c r="T537" s="21"/>
      <c r="V537" s="22"/>
      <c r="W537" s="22"/>
      <c r="X537" s="22"/>
      <c r="Y537" s="22"/>
      <c r="AG537" s="22"/>
      <c r="AH537" s="22"/>
      <c r="AJ537" s="21" t="str">
        <f>IF(ISBLANK(AI537),  "", _xlfn.CONCAT("haas/entity/sensor/", LOWER(C537), "/", E537, "/config"))</f>
        <v/>
      </c>
      <c r="AK537" s="21" t="str">
        <f>IF(ISBLANK(AI537),  "", _xlfn.CONCAT(LOWER(C537), "/", E537))</f>
        <v/>
      </c>
      <c r="AS537" s="21"/>
      <c r="AT537" s="23"/>
      <c r="AU537" s="21"/>
      <c r="AV537" s="22"/>
      <c r="BD537" s="21"/>
      <c r="BE537" s="21"/>
      <c r="BF5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8" spans="6:58" ht="16" customHeight="1">
      <c r="F538" s="25" t="str">
        <f>IF(ISBLANK(Table2[[#This Row],[unique_id]]), "", Table2[[#This Row],[unique_id]])</f>
        <v/>
      </c>
      <c r="T538" s="21"/>
      <c r="V538" s="22"/>
      <c r="W538" s="22"/>
      <c r="X538" s="22"/>
      <c r="Y538" s="22"/>
      <c r="AG538" s="22"/>
      <c r="AH538" s="22"/>
      <c r="AJ538" s="21" t="str">
        <f>IF(ISBLANK(AI538),  "", _xlfn.CONCAT("haas/entity/sensor/", LOWER(C538), "/", E538, "/config"))</f>
        <v/>
      </c>
      <c r="AK538" s="21" t="str">
        <f>IF(ISBLANK(AI538),  "", _xlfn.CONCAT(LOWER(C538), "/", E538))</f>
        <v/>
      </c>
      <c r="AS538" s="21"/>
      <c r="AT538" s="23"/>
      <c r="AU538" s="21"/>
      <c r="AV538" s="22"/>
      <c r="BD538" s="21"/>
      <c r="BE538" s="21"/>
      <c r="BF5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9" spans="6:58" ht="16" customHeight="1">
      <c r="F539" s="25" t="str">
        <f>IF(ISBLANK(Table2[[#This Row],[unique_id]]), "", Table2[[#This Row],[unique_id]])</f>
        <v/>
      </c>
      <c r="T539" s="21"/>
      <c r="V539" s="22"/>
      <c r="W539" s="22"/>
      <c r="X539" s="22"/>
      <c r="Y539" s="22"/>
      <c r="AG539" s="22"/>
      <c r="AH539" s="22"/>
      <c r="AJ539" s="21" t="str">
        <f>IF(ISBLANK(AI539),  "", _xlfn.CONCAT("haas/entity/sensor/", LOWER(C539), "/", E539, "/config"))</f>
        <v/>
      </c>
      <c r="AK539" s="21" t="str">
        <f>IF(ISBLANK(AI539),  "", _xlfn.CONCAT(LOWER(C539), "/", E539))</f>
        <v/>
      </c>
      <c r="AS539" s="21"/>
      <c r="AT539" s="23"/>
      <c r="AU539" s="21"/>
      <c r="AV539" s="22"/>
      <c r="BD539" s="21"/>
      <c r="BE539" s="21"/>
      <c r="BF5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0" spans="6:58" ht="16" customHeight="1">
      <c r="F540" s="25" t="str">
        <f>IF(ISBLANK(Table2[[#This Row],[unique_id]]), "", Table2[[#This Row],[unique_id]])</f>
        <v/>
      </c>
      <c r="T540" s="21"/>
      <c r="V540" s="22"/>
      <c r="W540" s="22"/>
      <c r="X540" s="22"/>
      <c r="Y540" s="22"/>
      <c r="AG540" s="22"/>
      <c r="AH540" s="22"/>
      <c r="AJ540" s="21" t="str">
        <f>IF(ISBLANK(AI540),  "", _xlfn.CONCAT("haas/entity/sensor/", LOWER(C540), "/", E540, "/config"))</f>
        <v/>
      </c>
      <c r="AK540" s="21" t="str">
        <f>IF(ISBLANK(AI540),  "", _xlfn.CONCAT(LOWER(C540), "/", E540))</f>
        <v/>
      </c>
      <c r="AS540" s="21"/>
      <c r="AT540" s="23"/>
      <c r="AU540" s="21"/>
      <c r="AV540" s="22"/>
      <c r="BD540" s="21"/>
      <c r="BE540" s="21"/>
      <c r="BF5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1" spans="6:58" ht="16" customHeight="1">
      <c r="F541" s="25" t="str">
        <f>IF(ISBLANK(Table2[[#This Row],[unique_id]]), "", Table2[[#This Row],[unique_id]])</f>
        <v/>
      </c>
      <c r="T541" s="21"/>
      <c r="V541" s="22"/>
      <c r="W541" s="22"/>
      <c r="X541" s="22"/>
      <c r="Y541" s="22"/>
      <c r="AG541" s="22"/>
      <c r="AH541" s="22"/>
      <c r="AJ541" s="21" t="str">
        <f>IF(ISBLANK(AI541),  "", _xlfn.CONCAT("haas/entity/sensor/", LOWER(C541), "/", E541, "/config"))</f>
        <v/>
      </c>
      <c r="AK541" s="21" t="str">
        <f>IF(ISBLANK(AI541),  "", _xlfn.CONCAT(LOWER(C541), "/", E541))</f>
        <v/>
      </c>
      <c r="AS541" s="21"/>
      <c r="AT541" s="23"/>
      <c r="AU541" s="21"/>
      <c r="AV541" s="22"/>
      <c r="BD541" s="21"/>
      <c r="BE541" s="21"/>
      <c r="BF5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2" spans="6:58" ht="16" customHeight="1">
      <c r="F542" s="25" t="str">
        <f>IF(ISBLANK(Table2[[#This Row],[unique_id]]), "", Table2[[#This Row],[unique_id]])</f>
        <v/>
      </c>
      <c r="T542" s="21"/>
      <c r="V542" s="22"/>
      <c r="W542" s="22"/>
      <c r="X542" s="22"/>
      <c r="Y542" s="22"/>
      <c r="AG542" s="22"/>
      <c r="AH542" s="22"/>
      <c r="AJ542" s="21" t="str">
        <f>IF(ISBLANK(AI542),  "", _xlfn.CONCAT("haas/entity/sensor/", LOWER(C542), "/", E542, "/config"))</f>
        <v/>
      </c>
      <c r="AK542" s="21" t="str">
        <f>IF(ISBLANK(AI542),  "", _xlfn.CONCAT(LOWER(C542), "/", E542))</f>
        <v/>
      </c>
      <c r="AS542" s="21"/>
      <c r="AT542" s="23"/>
      <c r="AU542" s="21"/>
      <c r="AV542" s="22"/>
      <c r="BD542" s="21"/>
      <c r="BE542" s="21"/>
      <c r="BF5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3" spans="6:58" ht="16" customHeight="1">
      <c r="F543" s="25" t="str">
        <f>IF(ISBLANK(Table2[[#This Row],[unique_id]]), "", Table2[[#This Row],[unique_id]])</f>
        <v/>
      </c>
      <c r="T543" s="21"/>
      <c r="V543" s="22"/>
      <c r="W543" s="22"/>
      <c r="X543" s="22"/>
      <c r="Y543" s="22"/>
      <c r="AG543" s="22"/>
      <c r="AH543" s="22"/>
      <c r="AJ543" s="21" t="str">
        <f>IF(ISBLANK(AI543),  "", _xlfn.CONCAT("haas/entity/sensor/", LOWER(C543), "/", E543, "/config"))</f>
        <v/>
      </c>
      <c r="AK543" s="21" t="str">
        <f>IF(ISBLANK(AI543),  "", _xlfn.CONCAT(LOWER(C543), "/", E543))</f>
        <v/>
      </c>
      <c r="AS543" s="21"/>
      <c r="AT543" s="23"/>
      <c r="AU543" s="21"/>
      <c r="AV543" s="22"/>
      <c r="BD543" s="21"/>
      <c r="BE543" s="21"/>
      <c r="BF5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4" spans="6:58" ht="16" customHeight="1">
      <c r="F544" s="25" t="str">
        <f>IF(ISBLANK(Table2[[#This Row],[unique_id]]), "", Table2[[#This Row],[unique_id]])</f>
        <v/>
      </c>
      <c r="T544" s="21"/>
      <c r="V544" s="22"/>
      <c r="W544" s="22"/>
      <c r="X544" s="22"/>
      <c r="Y544" s="22"/>
      <c r="AG544" s="22"/>
      <c r="AH544" s="22"/>
      <c r="AJ544" s="21" t="str">
        <f>IF(ISBLANK(AI544),  "", _xlfn.CONCAT("haas/entity/sensor/", LOWER(C544), "/", E544, "/config"))</f>
        <v/>
      </c>
      <c r="AK544" s="21" t="str">
        <f>IF(ISBLANK(AI544),  "", _xlfn.CONCAT(LOWER(C544), "/", E544))</f>
        <v/>
      </c>
      <c r="AS544" s="21"/>
      <c r="AT544" s="23"/>
      <c r="AU544" s="21"/>
      <c r="AV544" s="22"/>
      <c r="BD544" s="21"/>
      <c r="BE544" s="21"/>
      <c r="BF5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5" spans="6:58" ht="16" customHeight="1">
      <c r="F545" s="25" t="str">
        <f>IF(ISBLANK(Table2[[#This Row],[unique_id]]), "", Table2[[#This Row],[unique_id]])</f>
        <v/>
      </c>
      <c r="T545" s="21"/>
      <c r="V545" s="22"/>
      <c r="W545" s="22"/>
      <c r="X545" s="22"/>
      <c r="Y545" s="22"/>
      <c r="AG545" s="22"/>
      <c r="AH545" s="22"/>
      <c r="AJ545" s="21" t="str">
        <f>IF(ISBLANK(AI545),  "", _xlfn.CONCAT("haas/entity/sensor/", LOWER(C545), "/", E545, "/config"))</f>
        <v/>
      </c>
      <c r="AK545" s="21" t="str">
        <f>IF(ISBLANK(AI545),  "", _xlfn.CONCAT(LOWER(C545), "/", E545))</f>
        <v/>
      </c>
      <c r="AS545" s="21"/>
      <c r="AT545" s="23"/>
      <c r="AU545" s="21"/>
      <c r="AV545" s="22"/>
      <c r="BD545" s="21"/>
      <c r="BE545" s="21"/>
      <c r="BF5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6" spans="6:58" ht="16" customHeight="1">
      <c r="F546" s="25" t="str">
        <f>IF(ISBLANK(Table2[[#This Row],[unique_id]]), "", Table2[[#This Row],[unique_id]])</f>
        <v/>
      </c>
      <c r="H546" s="26"/>
      <c r="T546" s="21"/>
      <c r="V546" s="22"/>
      <c r="W546" s="22"/>
      <c r="X546" s="22"/>
      <c r="Y546" s="22"/>
      <c r="AG546" s="22"/>
      <c r="AH546" s="22"/>
      <c r="AJ546" s="21" t="str">
        <f>IF(ISBLANK(AI546),  "", _xlfn.CONCAT("haas/entity/sensor/", LOWER(C546), "/", E546, "/config"))</f>
        <v/>
      </c>
      <c r="AK546" s="21" t="str">
        <f>IF(ISBLANK(AI546),  "", _xlfn.CONCAT(LOWER(C546), "/", E546))</f>
        <v/>
      </c>
      <c r="AS546" s="21"/>
      <c r="AT546" s="23"/>
      <c r="AU546" s="21"/>
      <c r="AV546" s="22"/>
      <c r="BD546" s="21"/>
      <c r="BE546" s="21"/>
      <c r="BF5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7" spans="6:58" ht="16" customHeight="1">
      <c r="F547" s="25" t="str">
        <f>IF(ISBLANK(Table2[[#This Row],[unique_id]]), "", Table2[[#This Row],[unique_id]])</f>
        <v/>
      </c>
      <c r="H547" s="26"/>
      <c r="T547" s="21"/>
      <c r="V547" s="22"/>
      <c r="W547" s="22"/>
      <c r="X547" s="22"/>
      <c r="Y547" s="22"/>
      <c r="AG547" s="22"/>
      <c r="AH547" s="22"/>
      <c r="AJ547" s="21" t="str">
        <f>IF(ISBLANK(AI547),  "", _xlfn.CONCAT("haas/entity/sensor/", LOWER(C547), "/", E547, "/config"))</f>
        <v/>
      </c>
      <c r="AK547" s="21" t="str">
        <f>IF(ISBLANK(AI547),  "", _xlfn.CONCAT(LOWER(C547), "/", E547))</f>
        <v/>
      </c>
      <c r="AS547" s="21"/>
      <c r="AT547" s="23"/>
      <c r="AU547" s="21"/>
      <c r="AV547" s="22"/>
      <c r="BD547" s="21"/>
      <c r="BE547" s="21"/>
      <c r="BF5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8" spans="6:58" ht="16" customHeight="1">
      <c r="F548" s="25" t="str">
        <f>IF(ISBLANK(Table2[[#This Row],[unique_id]]), "", Table2[[#This Row],[unique_id]])</f>
        <v/>
      </c>
      <c r="T548" s="21"/>
      <c r="V548" s="22"/>
      <c r="W548" s="22"/>
      <c r="X548" s="22"/>
      <c r="Y548" s="22"/>
      <c r="AG548" s="22"/>
      <c r="AH548" s="22"/>
      <c r="AJ548" s="21" t="str">
        <f>IF(ISBLANK(AI548),  "", _xlfn.CONCAT("haas/entity/sensor/", LOWER(C548), "/", E548, "/config"))</f>
        <v/>
      </c>
      <c r="AK548" s="21" t="str">
        <f>IF(ISBLANK(AI548),  "", _xlfn.CONCAT(LOWER(C548), "/", E548))</f>
        <v/>
      </c>
      <c r="AS548" s="21"/>
      <c r="AT548" s="23"/>
      <c r="AU548" s="21"/>
      <c r="AV548" s="22"/>
      <c r="BD548" s="21"/>
      <c r="BE548" s="21"/>
      <c r="BF5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9" spans="6:58" ht="16" customHeight="1">
      <c r="F549" s="25" t="str">
        <f>IF(ISBLANK(Table2[[#This Row],[unique_id]]), "", Table2[[#This Row],[unique_id]])</f>
        <v/>
      </c>
      <c r="T549" s="21"/>
      <c r="V549" s="22"/>
      <c r="W549" s="22"/>
      <c r="X549" s="22"/>
      <c r="Y549" s="22"/>
      <c r="AG549" s="22"/>
      <c r="AH549" s="22"/>
      <c r="AJ549" s="21" t="str">
        <f>IF(ISBLANK(AI549),  "", _xlfn.CONCAT("haas/entity/sensor/", LOWER(C549), "/", E549, "/config"))</f>
        <v/>
      </c>
      <c r="AK549" s="21" t="str">
        <f>IF(ISBLANK(AI549),  "", _xlfn.CONCAT(LOWER(C549), "/", E549))</f>
        <v/>
      </c>
      <c r="AS549" s="21"/>
      <c r="AT549" s="23"/>
      <c r="AU549" s="21"/>
      <c r="AV549" s="22"/>
      <c r="BD549" s="21"/>
      <c r="BE549" s="21"/>
      <c r="BF5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0" spans="6:58" ht="16" customHeight="1">
      <c r="F550" s="25" t="str">
        <f>IF(ISBLANK(Table2[[#This Row],[unique_id]]), "", Table2[[#This Row],[unique_id]])</f>
        <v/>
      </c>
      <c r="T550" s="21"/>
      <c r="V550" s="22"/>
      <c r="W550" s="22"/>
      <c r="X550" s="22"/>
      <c r="Y550" s="22"/>
      <c r="AG550" s="22"/>
      <c r="AH550" s="22"/>
      <c r="AJ550" s="21" t="str">
        <f>IF(ISBLANK(AI550),  "", _xlfn.CONCAT("haas/entity/sensor/", LOWER(C550), "/", E550, "/config"))</f>
        <v/>
      </c>
      <c r="AK550" s="21" t="str">
        <f>IF(ISBLANK(AI550),  "", _xlfn.CONCAT(LOWER(C550), "/", E550))</f>
        <v/>
      </c>
      <c r="AS550" s="21"/>
      <c r="AT550" s="23"/>
      <c r="AU550" s="21"/>
      <c r="AV550" s="22"/>
      <c r="BD550" s="21"/>
      <c r="BE550" s="21"/>
      <c r="BF5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1" spans="6:58" ht="16" customHeight="1">
      <c r="F551" s="25" t="str">
        <f>IF(ISBLANK(Table2[[#This Row],[unique_id]]), "", Table2[[#This Row],[unique_id]])</f>
        <v/>
      </c>
      <c r="T551" s="21"/>
      <c r="V551" s="22"/>
      <c r="W551" s="22"/>
      <c r="X551" s="22"/>
      <c r="Y551" s="22"/>
      <c r="AG551" s="22"/>
      <c r="AH551" s="22"/>
      <c r="AJ551" s="21" t="str">
        <f>IF(ISBLANK(AI551),  "", _xlfn.CONCAT("haas/entity/sensor/", LOWER(C551), "/", E551, "/config"))</f>
        <v/>
      </c>
      <c r="AK551" s="21" t="str">
        <f>IF(ISBLANK(AI551),  "", _xlfn.CONCAT(LOWER(C551), "/", E551))</f>
        <v/>
      </c>
      <c r="AS551" s="21"/>
      <c r="AT551" s="23"/>
      <c r="AU551" s="21"/>
      <c r="AV551" s="22"/>
      <c r="BD551" s="21"/>
      <c r="BE551" s="21"/>
      <c r="BF5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2" spans="6:58" ht="16" customHeight="1">
      <c r="F552" s="25" t="str">
        <f>IF(ISBLANK(Table2[[#This Row],[unique_id]]), "", Table2[[#This Row],[unique_id]])</f>
        <v/>
      </c>
      <c r="T552" s="21"/>
      <c r="V552" s="22"/>
      <c r="W552" s="22"/>
      <c r="X552" s="22"/>
      <c r="Y552" s="22"/>
      <c r="AJ552" s="21" t="str">
        <f>IF(ISBLANK(AI552),  "", _xlfn.CONCAT("haas/entity/sensor/", LOWER(C552), "/", E552, "/config"))</f>
        <v/>
      </c>
      <c r="AK552" s="21" t="str">
        <f>IF(ISBLANK(AI552),  "", _xlfn.CONCAT(LOWER(C552), "/", E552))</f>
        <v/>
      </c>
      <c r="AS552" s="21"/>
      <c r="AT552" s="23"/>
      <c r="AU552" s="21"/>
      <c r="AV552" s="22"/>
      <c r="BD552" s="21"/>
      <c r="BE552" s="21"/>
      <c r="BF5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3" spans="6:58" ht="16" customHeight="1">
      <c r="F553" s="25" t="str">
        <f>IF(ISBLANK(Table2[[#This Row],[unique_id]]), "", Table2[[#This Row],[unique_id]])</f>
        <v/>
      </c>
      <c r="T553" s="21"/>
      <c r="V553" s="22"/>
      <c r="W553" s="22"/>
      <c r="X553" s="22"/>
      <c r="Y553" s="22"/>
      <c r="AJ553" s="21" t="str">
        <f>IF(ISBLANK(AI553),  "", _xlfn.CONCAT("haas/entity/sensor/", LOWER(C553), "/", E553, "/config"))</f>
        <v/>
      </c>
      <c r="AK553" s="21" t="str">
        <f>IF(ISBLANK(AI553),  "", _xlfn.CONCAT(LOWER(C553), "/", E553))</f>
        <v/>
      </c>
      <c r="AS553" s="21"/>
      <c r="AT553" s="23"/>
      <c r="AU553" s="21"/>
      <c r="AV553" s="22"/>
      <c r="BD553" s="21"/>
      <c r="BE553" s="21"/>
      <c r="BF5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4" spans="6:58" ht="16" customHeight="1">
      <c r="F554" s="25" t="str">
        <f>IF(ISBLANK(Table2[[#This Row],[unique_id]]), "", Table2[[#This Row],[unique_id]])</f>
        <v/>
      </c>
      <c r="T554" s="21"/>
      <c r="V554" s="22"/>
      <c r="W554" s="22"/>
      <c r="X554" s="22"/>
      <c r="Y554" s="22"/>
      <c r="AJ554" s="21" t="str">
        <f>IF(ISBLANK(AI554),  "", _xlfn.CONCAT("haas/entity/sensor/", LOWER(C554), "/", E554, "/config"))</f>
        <v/>
      </c>
      <c r="AK554" s="21" t="str">
        <f>IF(ISBLANK(AI554),  "", _xlfn.CONCAT(LOWER(C554), "/", E554))</f>
        <v/>
      </c>
      <c r="AS554" s="21"/>
      <c r="AT554" s="23"/>
      <c r="AU554" s="21"/>
      <c r="AV554" s="22"/>
      <c r="BD554" s="21"/>
      <c r="BE554" s="21"/>
      <c r="BF5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5" spans="6:58" ht="16" customHeight="1">
      <c r="F555" s="25" t="str">
        <f>IF(ISBLANK(Table2[[#This Row],[unique_id]]), "", Table2[[#This Row],[unique_id]])</f>
        <v/>
      </c>
      <c r="T555" s="21"/>
      <c r="V555" s="22"/>
      <c r="W555" s="22"/>
      <c r="X555" s="22"/>
      <c r="Y555" s="22"/>
      <c r="AJ555" s="21" t="str">
        <f>IF(ISBLANK(AI555),  "", _xlfn.CONCAT("haas/entity/sensor/", LOWER(C555), "/", E555, "/config"))</f>
        <v/>
      </c>
      <c r="AK555" s="21" t="str">
        <f>IF(ISBLANK(AI555),  "", _xlfn.CONCAT(LOWER(C555), "/", E555))</f>
        <v/>
      </c>
      <c r="AS555" s="21"/>
      <c r="AT555" s="23"/>
      <c r="AU555" s="21"/>
      <c r="AV555" s="22"/>
      <c r="BD555" s="21"/>
      <c r="BE555" s="21"/>
      <c r="BF5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6" spans="6:58" ht="16" customHeight="1">
      <c r="F556" s="25" t="str">
        <f>IF(ISBLANK(Table2[[#This Row],[unique_id]]), "", Table2[[#This Row],[unique_id]])</f>
        <v/>
      </c>
      <c r="G556" s="26"/>
      <c r="T556" s="21"/>
      <c r="V556" s="22"/>
      <c r="W556" s="22"/>
      <c r="X556" s="22"/>
      <c r="Y556" s="22"/>
      <c r="AJ556" s="21" t="str">
        <f>IF(ISBLANK(AI556),  "", _xlfn.CONCAT("haas/entity/sensor/", LOWER(C556), "/", E556, "/config"))</f>
        <v/>
      </c>
      <c r="AK556" s="21" t="str">
        <f>IF(ISBLANK(AI556),  "", _xlfn.CONCAT(LOWER(C556), "/", E556))</f>
        <v/>
      </c>
      <c r="AS556" s="21"/>
      <c r="AT556" s="23"/>
      <c r="AU556" s="21"/>
      <c r="AV556" s="22"/>
      <c r="BD556" s="21"/>
      <c r="BE556" s="21"/>
      <c r="BF5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7" spans="6:58" ht="16" customHeight="1">
      <c r="F557" s="25" t="str">
        <f>IF(ISBLANK(Table2[[#This Row],[unique_id]]), "", Table2[[#This Row],[unique_id]])</f>
        <v/>
      </c>
      <c r="T557" s="21"/>
      <c r="V557" s="22"/>
      <c r="W557" s="22"/>
      <c r="X557" s="22"/>
      <c r="Y557" s="22"/>
      <c r="AJ557" s="21" t="str">
        <f>IF(ISBLANK(AI557),  "", _xlfn.CONCAT("haas/entity/sensor/", LOWER(C557), "/", E557, "/config"))</f>
        <v/>
      </c>
      <c r="AK557" s="21" t="str">
        <f>IF(ISBLANK(AI557),  "", _xlfn.CONCAT(LOWER(C557), "/", E557))</f>
        <v/>
      </c>
      <c r="AS557" s="21"/>
      <c r="AT557" s="23"/>
      <c r="AU557" s="21"/>
      <c r="AV557" s="22"/>
      <c r="BD557" s="21"/>
      <c r="BE557" s="21"/>
      <c r="BF5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8" spans="6:58" ht="16" customHeight="1">
      <c r="F558" s="25" t="str">
        <f>IF(ISBLANK(Table2[[#This Row],[unique_id]]), "", Table2[[#This Row],[unique_id]])</f>
        <v/>
      </c>
      <c r="T558" s="21"/>
      <c r="V558" s="22"/>
      <c r="W558" s="22"/>
      <c r="X558" s="22"/>
      <c r="Y558" s="22"/>
      <c r="AJ558" s="21" t="str">
        <f>IF(ISBLANK(AI558),  "", _xlfn.CONCAT("haas/entity/sensor/", LOWER(C558), "/", E558, "/config"))</f>
        <v/>
      </c>
      <c r="AK558" s="21" t="str">
        <f>IF(ISBLANK(AI558),  "", _xlfn.CONCAT(LOWER(C558), "/", E558))</f>
        <v/>
      </c>
      <c r="AS558" s="21"/>
      <c r="AT558" s="23"/>
      <c r="AU558" s="21"/>
      <c r="AV558" s="22"/>
      <c r="BD558" s="21"/>
      <c r="BE558" s="21"/>
      <c r="BF5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9" spans="6:58" ht="16" customHeight="1">
      <c r="F559" s="25" t="str">
        <f>IF(ISBLANK(Table2[[#This Row],[unique_id]]), "", Table2[[#This Row],[unique_id]])</f>
        <v/>
      </c>
      <c r="T559" s="21"/>
      <c r="V559" s="22"/>
      <c r="W559" s="22"/>
      <c r="X559" s="22"/>
      <c r="Y559" s="22"/>
      <c r="AJ559" s="21" t="str">
        <f>IF(ISBLANK(AI559),  "", _xlfn.CONCAT("haas/entity/sensor/", LOWER(C559), "/", E559, "/config"))</f>
        <v/>
      </c>
      <c r="AK559" s="21" t="str">
        <f>IF(ISBLANK(AI559),  "", _xlfn.CONCAT(LOWER(C559), "/", E559))</f>
        <v/>
      </c>
      <c r="AS559" s="21"/>
      <c r="AT559" s="23"/>
      <c r="AU559" s="21"/>
      <c r="AV559" s="22"/>
      <c r="BD559" s="21"/>
      <c r="BE559" s="21"/>
      <c r="BF5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0" spans="6:58" ht="16" customHeight="1">
      <c r="F560" s="25" t="str">
        <f>IF(ISBLANK(Table2[[#This Row],[unique_id]]), "", Table2[[#This Row],[unique_id]])</f>
        <v/>
      </c>
      <c r="T560" s="21"/>
      <c r="V560" s="22"/>
      <c r="W560" s="22"/>
      <c r="X560" s="22"/>
      <c r="Y560" s="22"/>
      <c r="AJ560" s="21" t="str">
        <f>IF(ISBLANK(AI560),  "", _xlfn.CONCAT("haas/entity/sensor/", LOWER(C560), "/", E560, "/config"))</f>
        <v/>
      </c>
      <c r="AK560" s="21" t="str">
        <f>IF(ISBLANK(AI560),  "", _xlfn.CONCAT(LOWER(C560), "/", E560))</f>
        <v/>
      </c>
      <c r="AS560" s="21"/>
      <c r="AT560" s="23"/>
      <c r="AU560" s="21"/>
      <c r="AV560" s="22"/>
      <c r="BD560" s="21"/>
      <c r="BE560" s="21"/>
      <c r="BF5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1" spans="6:58" ht="16" customHeight="1">
      <c r="F561" s="25" t="str">
        <f>IF(ISBLANK(Table2[[#This Row],[unique_id]]), "", Table2[[#This Row],[unique_id]])</f>
        <v/>
      </c>
      <c r="T561" s="21"/>
      <c r="V561" s="22"/>
      <c r="W561" s="22"/>
      <c r="X561" s="22"/>
      <c r="Y561" s="22"/>
      <c r="AJ561" s="21" t="str">
        <f>IF(ISBLANK(AI561),  "", _xlfn.CONCAT("haas/entity/sensor/", LOWER(C561), "/", E561, "/config"))</f>
        <v/>
      </c>
      <c r="AK561" s="21" t="str">
        <f>IF(ISBLANK(AI561),  "", _xlfn.CONCAT(LOWER(C561), "/", E561))</f>
        <v/>
      </c>
      <c r="AS561" s="21"/>
      <c r="AT561" s="23"/>
      <c r="AU561" s="21"/>
      <c r="AV561" s="22"/>
      <c r="BD561" s="21"/>
      <c r="BE561" s="21"/>
      <c r="BF5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2" spans="6:58" ht="16" customHeight="1">
      <c r="F562" s="25" t="str">
        <f>IF(ISBLANK(Table2[[#This Row],[unique_id]]), "", Table2[[#This Row],[unique_id]])</f>
        <v/>
      </c>
      <c r="T562" s="21"/>
      <c r="V562" s="22"/>
      <c r="W562" s="22"/>
      <c r="X562" s="22"/>
      <c r="Y562" s="22"/>
      <c r="AJ562" s="21" t="str">
        <f>IF(ISBLANK(AI562),  "", _xlfn.CONCAT("haas/entity/sensor/", LOWER(C562), "/", E562, "/config"))</f>
        <v/>
      </c>
      <c r="AK562" s="21" t="str">
        <f>IF(ISBLANK(AI562),  "", _xlfn.CONCAT(LOWER(C562), "/", E562))</f>
        <v/>
      </c>
      <c r="AS562" s="21"/>
      <c r="AT562" s="23"/>
      <c r="AU562" s="21"/>
      <c r="AV562" s="22"/>
      <c r="BD562" s="21"/>
      <c r="BE562" s="21"/>
      <c r="BF5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3" spans="6:58" ht="16" customHeight="1">
      <c r="F563" s="25" t="str">
        <f>IF(ISBLANK(Table2[[#This Row],[unique_id]]), "", Table2[[#This Row],[unique_id]])</f>
        <v/>
      </c>
      <c r="T563" s="21"/>
      <c r="V563" s="22"/>
      <c r="W563" s="22"/>
      <c r="X563" s="22"/>
      <c r="Y563" s="22"/>
      <c r="AJ563" s="21" t="str">
        <f>IF(ISBLANK(AI563),  "", _xlfn.CONCAT("haas/entity/sensor/", LOWER(C563), "/", E563, "/config"))</f>
        <v/>
      </c>
      <c r="AK563" s="21" t="str">
        <f>IF(ISBLANK(AI563),  "", _xlfn.CONCAT(LOWER(C563), "/", E563))</f>
        <v/>
      </c>
      <c r="AS563" s="21"/>
      <c r="AT563" s="23"/>
      <c r="AU563" s="21"/>
      <c r="AV563" s="22"/>
      <c r="BD563" s="21"/>
      <c r="BE563" s="21"/>
      <c r="BF5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4" spans="6:58" ht="16" customHeight="1">
      <c r="F564" s="25" t="str">
        <f>IF(ISBLANK(Table2[[#This Row],[unique_id]]), "", Table2[[#This Row],[unique_id]])</f>
        <v/>
      </c>
      <c r="T564" s="21"/>
      <c r="V564" s="22"/>
      <c r="W564" s="22"/>
      <c r="X564" s="22"/>
      <c r="Y564" s="22"/>
      <c r="AJ564" s="21" t="str">
        <f>IF(ISBLANK(AI564),  "", _xlfn.CONCAT("haas/entity/sensor/", LOWER(C564), "/", E564, "/config"))</f>
        <v/>
      </c>
      <c r="AK564" s="21" t="str">
        <f>IF(ISBLANK(AI564),  "", _xlfn.CONCAT(LOWER(C564), "/", E564))</f>
        <v/>
      </c>
      <c r="AS564" s="21"/>
      <c r="AT564" s="23"/>
      <c r="AU564" s="21"/>
      <c r="AV564" s="22"/>
      <c r="BD564" s="21"/>
      <c r="BE564" s="21"/>
      <c r="BF5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5" spans="6:58" ht="16" customHeight="1">
      <c r="F565" s="25" t="str">
        <f>IF(ISBLANK(Table2[[#This Row],[unique_id]]), "", Table2[[#This Row],[unique_id]])</f>
        <v/>
      </c>
      <c r="T565" s="21"/>
      <c r="V565" s="22"/>
      <c r="W565" s="22"/>
      <c r="X565" s="22"/>
      <c r="Y565" s="22"/>
      <c r="AJ565" s="21" t="str">
        <f>IF(ISBLANK(AI565),  "", _xlfn.CONCAT("haas/entity/sensor/", LOWER(C565), "/", E565, "/config"))</f>
        <v/>
      </c>
      <c r="AK565" s="21" t="str">
        <f>IF(ISBLANK(AI565),  "", _xlfn.CONCAT(LOWER(C565), "/", E565))</f>
        <v/>
      </c>
      <c r="AS565" s="21"/>
      <c r="AT565" s="23"/>
      <c r="AU565" s="21"/>
      <c r="AV565" s="22"/>
      <c r="BD565" s="21"/>
      <c r="BE565" s="21"/>
      <c r="BF5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6" spans="6:58" ht="16" customHeight="1">
      <c r="F566" s="25" t="str">
        <f>IF(ISBLANK(Table2[[#This Row],[unique_id]]), "", Table2[[#This Row],[unique_id]])</f>
        <v/>
      </c>
      <c r="T566" s="21"/>
      <c r="V566" s="22"/>
      <c r="W566" s="22"/>
      <c r="X566" s="22"/>
      <c r="Y566" s="22"/>
      <c r="AJ566" s="21" t="str">
        <f>IF(ISBLANK(AI566),  "", _xlfn.CONCAT("haas/entity/sensor/", LOWER(C566), "/", E566, "/config"))</f>
        <v/>
      </c>
      <c r="AK566" s="21" t="str">
        <f>IF(ISBLANK(AI566),  "", _xlfn.CONCAT(LOWER(C566), "/", E566))</f>
        <v/>
      </c>
      <c r="AS566" s="21"/>
      <c r="AT566" s="23"/>
      <c r="AU566" s="21"/>
      <c r="AV566" s="22"/>
      <c r="BD566" s="21"/>
      <c r="BE566" s="21"/>
      <c r="BF5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7" spans="6:58" ht="16" customHeight="1">
      <c r="F567" s="25" t="str">
        <f>IF(ISBLANK(Table2[[#This Row],[unique_id]]), "", Table2[[#This Row],[unique_id]])</f>
        <v/>
      </c>
      <c r="T567" s="21"/>
      <c r="V567" s="22"/>
      <c r="W567" s="22"/>
      <c r="X567" s="22"/>
      <c r="Y567" s="22"/>
      <c r="AJ567" s="21" t="str">
        <f>IF(ISBLANK(AI567),  "", _xlfn.CONCAT("haas/entity/sensor/", LOWER(C567), "/", E567, "/config"))</f>
        <v/>
      </c>
      <c r="AK567" s="21" t="str">
        <f>IF(ISBLANK(AI567),  "", _xlfn.CONCAT(LOWER(C567), "/", E567))</f>
        <v/>
      </c>
      <c r="AS567" s="21"/>
      <c r="AT567" s="23"/>
      <c r="AU567" s="21"/>
      <c r="AV567" s="22"/>
      <c r="BD567" s="21"/>
      <c r="BE567" s="21"/>
      <c r="BF5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8" spans="6:58" ht="16" customHeight="1">
      <c r="F568" s="25" t="str">
        <f>IF(ISBLANK(Table2[[#This Row],[unique_id]]), "", Table2[[#This Row],[unique_id]])</f>
        <v/>
      </c>
      <c r="T568" s="21"/>
      <c r="V568" s="22"/>
      <c r="W568" s="22"/>
      <c r="X568" s="22"/>
      <c r="Y568" s="22"/>
      <c r="AJ568" s="21" t="str">
        <f>IF(ISBLANK(AI568),  "", _xlfn.CONCAT("haas/entity/sensor/", LOWER(C568), "/", E568, "/config"))</f>
        <v/>
      </c>
      <c r="AK568" s="21" t="str">
        <f>IF(ISBLANK(AI568),  "", _xlfn.CONCAT(LOWER(C568), "/", E568))</f>
        <v/>
      </c>
      <c r="AS568" s="21"/>
      <c r="AT568" s="23"/>
      <c r="AU568" s="21"/>
      <c r="AV568" s="22"/>
      <c r="BD568" s="21"/>
      <c r="BE568" s="21"/>
      <c r="BF5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9" spans="6:58" ht="16" customHeight="1">
      <c r="F569" s="25" t="str">
        <f>IF(ISBLANK(Table2[[#This Row],[unique_id]]), "", Table2[[#This Row],[unique_id]])</f>
        <v/>
      </c>
      <c r="T569" s="21"/>
      <c r="V569" s="22"/>
      <c r="W569" s="22"/>
      <c r="X569" s="22"/>
      <c r="Y569" s="22"/>
      <c r="AJ569" s="21" t="str">
        <f>IF(ISBLANK(AI569),  "", _xlfn.CONCAT("haas/entity/sensor/", LOWER(C569), "/", E569, "/config"))</f>
        <v/>
      </c>
      <c r="AK569" s="21" t="str">
        <f>IF(ISBLANK(AI569),  "", _xlfn.CONCAT(LOWER(C569), "/", E569))</f>
        <v/>
      </c>
      <c r="AS569" s="21"/>
      <c r="AT569" s="23"/>
      <c r="AU569" s="21"/>
      <c r="AV569" s="22"/>
      <c r="BD569" s="21"/>
      <c r="BE569" s="21"/>
      <c r="BF5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0" spans="6:58" ht="16" customHeight="1">
      <c r="F570" s="25" t="str">
        <f>IF(ISBLANK(Table2[[#This Row],[unique_id]]), "", Table2[[#This Row],[unique_id]])</f>
        <v/>
      </c>
      <c r="T570" s="21"/>
      <c r="V570" s="22"/>
      <c r="W570" s="22"/>
      <c r="X570" s="22"/>
      <c r="Y570" s="22"/>
      <c r="AJ570" s="21" t="str">
        <f>IF(ISBLANK(AI570),  "", _xlfn.CONCAT("haas/entity/sensor/", LOWER(C570), "/", E570, "/config"))</f>
        <v/>
      </c>
      <c r="AK570" s="21" t="str">
        <f>IF(ISBLANK(AI570),  "", _xlfn.CONCAT(LOWER(C570), "/", E570))</f>
        <v/>
      </c>
      <c r="AS570" s="21"/>
      <c r="AT570" s="23"/>
      <c r="AU570" s="21"/>
      <c r="AV570" s="22"/>
      <c r="BD570" s="21"/>
      <c r="BE570" s="21"/>
      <c r="BF5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1" spans="6:58" ht="16" customHeight="1">
      <c r="F571" s="25" t="str">
        <f>IF(ISBLANK(Table2[[#This Row],[unique_id]]), "", Table2[[#This Row],[unique_id]])</f>
        <v/>
      </c>
      <c r="T571" s="21"/>
      <c r="V571" s="22"/>
      <c r="W571" s="22"/>
      <c r="X571" s="22"/>
      <c r="Y571" s="22"/>
      <c r="AJ571" s="21" t="str">
        <f>IF(ISBLANK(AI571),  "", _xlfn.CONCAT("haas/entity/sensor/", LOWER(C571), "/", E571, "/config"))</f>
        <v/>
      </c>
      <c r="AK571" s="21" t="str">
        <f>IF(ISBLANK(AI571),  "", _xlfn.CONCAT(LOWER(C571), "/", E571))</f>
        <v/>
      </c>
      <c r="AS571" s="21"/>
      <c r="AT571" s="23"/>
      <c r="AU571" s="21"/>
      <c r="AV571" s="22"/>
      <c r="BD571" s="21"/>
      <c r="BE571" s="21"/>
      <c r="BF5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2" spans="6:58" ht="16" customHeight="1">
      <c r="F572" s="25" t="str">
        <f>IF(ISBLANK(Table2[[#This Row],[unique_id]]), "", Table2[[#This Row],[unique_id]])</f>
        <v/>
      </c>
      <c r="T572" s="21"/>
      <c r="V572" s="22"/>
      <c r="W572" s="22"/>
      <c r="X572" s="22"/>
      <c r="Y572" s="22"/>
      <c r="AJ572" s="21" t="str">
        <f>IF(ISBLANK(AI572),  "", _xlfn.CONCAT("haas/entity/sensor/", LOWER(C572), "/", E572, "/config"))</f>
        <v/>
      </c>
      <c r="AK572" s="21" t="str">
        <f>IF(ISBLANK(AI572),  "", _xlfn.CONCAT(LOWER(C572), "/", E572))</f>
        <v/>
      </c>
      <c r="AS572" s="21"/>
      <c r="AT572" s="23"/>
      <c r="AU572" s="21"/>
      <c r="AV572" s="22"/>
      <c r="BD572" s="21"/>
      <c r="BE572" s="21"/>
      <c r="BF5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3" spans="6:58" ht="16" customHeight="1">
      <c r="F573" s="25" t="str">
        <f>IF(ISBLANK(Table2[[#This Row],[unique_id]]), "", Table2[[#This Row],[unique_id]])</f>
        <v/>
      </c>
      <c r="T573" s="21"/>
      <c r="V573" s="22"/>
      <c r="W573" s="22"/>
      <c r="X573" s="22"/>
      <c r="Y573" s="22"/>
      <c r="AJ573" s="21" t="str">
        <f>IF(ISBLANK(AI573),  "", _xlfn.CONCAT("haas/entity/sensor/", LOWER(C573), "/", E573, "/config"))</f>
        <v/>
      </c>
      <c r="AK573" s="21" t="str">
        <f>IF(ISBLANK(AI573),  "", _xlfn.CONCAT(LOWER(C573), "/", E573))</f>
        <v/>
      </c>
      <c r="AS573" s="21"/>
      <c r="AT573" s="23"/>
      <c r="AU573" s="21"/>
      <c r="AV573" s="22"/>
      <c r="BD573" s="21"/>
      <c r="BE573" s="21"/>
      <c r="BF5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4" spans="6:58" ht="16" customHeight="1">
      <c r="F574" s="25" t="str">
        <f>IF(ISBLANK(Table2[[#This Row],[unique_id]]), "", Table2[[#This Row],[unique_id]])</f>
        <v/>
      </c>
      <c r="T574" s="21"/>
      <c r="V574" s="22"/>
      <c r="W574" s="22"/>
      <c r="X574" s="22"/>
      <c r="Y574" s="22"/>
      <c r="AJ574" s="21" t="str">
        <f>IF(ISBLANK(AI574),  "", _xlfn.CONCAT("haas/entity/sensor/", LOWER(C574), "/", E574, "/config"))</f>
        <v/>
      </c>
      <c r="AK574" s="21" t="str">
        <f>IF(ISBLANK(AI574),  "", _xlfn.CONCAT(LOWER(C574), "/", E574))</f>
        <v/>
      </c>
      <c r="AS574" s="21"/>
      <c r="AT574" s="23"/>
      <c r="AU574" s="21"/>
      <c r="AV574" s="22"/>
      <c r="BD574" s="21"/>
      <c r="BE574" s="21"/>
      <c r="BF5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5" spans="6:58" ht="16" customHeight="1">
      <c r="F575" s="25" t="str">
        <f>IF(ISBLANK(Table2[[#This Row],[unique_id]]), "", Table2[[#This Row],[unique_id]])</f>
        <v/>
      </c>
      <c r="T575" s="21"/>
      <c r="V575" s="22"/>
      <c r="W575" s="22"/>
      <c r="X575" s="22"/>
      <c r="Y575" s="22"/>
      <c r="AJ575" s="21" t="str">
        <f>IF(ISBLANK(AI575),  "", _xlfn.CONCAT("haas/entity/sensor/", LOWER(C575), "/", E575, "/config"))</f>
        <v/>
      </c>
      <c r="AK575" s="21" t="str">
        <f>IF(ISBLANK(AI575),  "", _xlfn.CONCAT(LOWER(C575), "/", E575))</f>
        <v/>
      </c>
      <c r="AS575" s="21"/>
      <c r="AT575" s="23"/>
      <c r="AU575" s="21"/>
      <c r="AV575" s="22"/>
      <c r="BD575" s="21"/>
      <c r="BE575" s="21"/>
      <c r="BF5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6" spans="6:58" ht="16" customHeight="1">
      <c r="F576" s="25" t="str">
        <f>IF(ISBLANK(Table2[[#This Row],[unique_id]]), "", Table2[[#This Row],[unique_id]])</f>
        <v/>
      </c>
      <c r="T576" s="21"/>
      <c r="V576" s="22"/>
      <c r="W576" s="22"/>
      <c r="X576" s="22"/>
      <c r="Y576" s="22"/>
      <c r="AJ576" s="21" t="str">
        <f>IF(ISBLANK(AI576),  "", _xlfn.CONCAT("haas/entity/sensor/", LOWER(C576), "/", E576, "/config"))</f>
        <v/>
      </c>
      <c r="AK576" s="21" t="str">
        <f>IF(ISBLANK(AI576),  "", _xlfn.CONCAT(LOWER(C576), "/", E576))</f>
        <v/>
      </c>
      <c r="AS576" s="21"/>
      <c r="AT576" s="23"/>
      <c r="AU576" s="21"/>
      <c r="AV576" s="22"/>
      <c r="BD576" s="21"/>
      <c r="BE576" s="21"/>
      <c r="BF5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7" spans="6:58" ht="16" customHeight="1">
      <c r="F577" s="25" t="str">
        <f>IF(ISBLANK(Table2[[#This Row],[unique_id]]), "", Table2[[#This Row],[unique_id]])</f>
        <v/>
      </c>
      <c r="T577" s="21"/>
      <c r="V577" s="22"/>
      <c r="W577" s="22"/>
      <c r="X577" s="22"/>
      <c r="Y577" s="22"/>
      <c r="AJ577" s="21" t="str">
        <f>IF(ISBLANK(AI577),  "", _xlfn.CONCAT("haas/entity/sensor/", LOWER(C577), "/", E577, "/config"))</f>
        <v/>
      </c>
      <c r="AK577" s="21" t="str">
        <f>IF(ISBLANK(AI577),  "", _xlfn.CONCAT(LOWER(C577), "/", E577))</f>
        <v/>
      </c>
      <c r="AS577" s="21"/>
      <c r="AT577" s="23"/>
      <c r="AU577" s="21"/>
      <c r="AV577" s="22"/>
      <c r="BD577" s="21"/>
      <c r="BE577" s="21"/>
      <c r="BF5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8" spans="6:58" ht="16" customHeight="1">
      <c r="F578" s="25" t="str">
        <f>IF(ISBLANK(Table2[[#This Row],[unique_id]]), "", Table2[[#This Row],[unique_id]])</f>
        <v/>
      </c>
      <c r="T578" s="21"/>
      <c r="V578" s="22"/>
      <c r="W578" s="22"/>
      <c r="X578" s="22"/>
      <c r="Y578" s="22"/>
      <c r="AJ578" s="21" t="str">
        <f>IF(ISBLANK(AI578),  "", _xlfn.CONCAT("haas/entity/sensor/", LOWER(C578), "/", E578, "/config"))</f>
        <v/>
      </c>
      <c r="AK578" s="21" t="str">
        <f>IF(ISBLANK(AI578),  "", _xlfn.CONCAT(LOWER(C578), "/", E578))</f>
        <v/>
      </c>
      <c r="AS578" s="21"/>
      <c r="AT578" s="23"/>
      <c r="AU578" s="21"/>
      <c r="AV578" s="22"/>
      <c r="BD578" s="21"/>
      <c r="BE578" s="21"/>
      <c r="BF5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9" spans="6:58" ht="16" customHeight="1">
      <c r="F579" s="25" t="str">
        <f>IF(ISBLANK(Table2[[#This Row],[unique_id]]), "", Table2[[#This Row],[unique_id]])</f>
        <v/>
      </c>
      <c r="T579" s="21"/>
      <c r="V579" s="22"/>
      <c r="W579" s="22"/>
      <c r="X579" s="22"/>
      <c r="Y579" s="22"/>
      <c r="AJ579" s="21" t="str">
        <f>IF(ISBLANK(AI579),  "", _xlfn.CONCAT("haas/entity/sensor/", LOWER(C579), "/", E579, "/config"))</f>
        <v/>
      </c>
      <c r="AK579" s="21" t="str">
        <f>IF(ISBLANK(AI579),  "", _xlfn.CONCAT(LOWER(C579), "/", E579))</f>
        <v/>
      </c>
      <c r="AS579" s="21"/>
      <c r="AT579" s="23"/>
      <c r="AU579" s="21"/>
      <c r="AV579" s="22"/>
      <c r="BD579" s="21"/>
      <c r="BE579" s="21"/>
      <c r="BF5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0" spans="6:58" ht="16" customHeight="1">
      <c r="F580" s="25" t="str">
        <f>IF(ISBLANK(Table2[[#This Row],[unique_id]]), "", Table2[[#This Row],[unique_id]])</f>
        <v/>
      </c>
      <c r="T580" s="21"/>
      <c r="V580" s="22"/>
      <c r="W580" s="22"/>
      <c r="X580" s="22"/>
      <c r="Y580" s="22"/>
      <c r="AJ580" s="21" t="str">
        <f>IF(ISBLANK(AI580),  "", _xlfn.CONCAT("haas/entity/sensor/", LOWER(C580), "/", E580, "/config"))</f>
        <v/>
      </c>
      <c r="AK580" s="21" t="str">
        <f>IF(ISBLANK(AI580),  "", _xlfn.CONCAT(LOWER(C580), "/", E580))</f>
        <v/>
      </c>
      <c r="AS580" s="21"/>
      <c r="AT580" s="23"/>
      <c r="AU580" s="21"/>
      <c r="AV580" s="22"/>
      <c r="BD580" s="21"/>
      <c r="BE580" s="21"/>
      <c r="BF5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1" spans="6:58" ht="16" customHeight="1">
      <c r="F581" s="25" t="str">
        <f>IF(ISBLANK(Table2[[#This Row],[unique_id]]), "", Table2[[#This Row],[unique_id]])</f>
        <v/>
      </c>
      <c r="T581" s="21"/>
      <c r="V581" s="22"/>
      <c r="W581" s="22"/>
      <c r="X581" s="22"/>
      <c r="Y581" s="22"/>
      <c r="AJ581" s="21" t="str">
        <f>IF(ISBLANK(AI581),  "", _xlfn.CONCAT("haas/entity/sensor/", LOWER(C581), "/", E581, "/config"))</f>
        <v/>
      </c>
      <c r="AK581" s="21" t="str">
        <f>IF(ISBLANK(AI581),  "", _xlfn.CONCAT(LOWER(C581), "/", E581))</f>
        <v/>
      </c>
      <c r="AS581" s="21"/>
      <c r="AT581" s="23"/>
      <c r="AU581" s="21"/>
      <c r="AV581" s="22"/>
      <c r="BD581" s="21"/>
      <c r="BE581" s="21"/>
      <c r="BF5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2" spans="6:58" ht="16" customHeight="1">
      <c r="F582" s="25" t="str">
        <f>IF(ISBLANK(Table2[[#This Row],[unique_id]]), "", Table2[[#This Row],[unique_id]])</f>
        <v/>
      </c>
      <c r="T582" s="21"/>
      <c r="V582" s="22"/>
      <c r="W582" s="22"/>
      <c r="X582" s="22"/>
      <c r="Y582" s="22"/>
      <c r="AJ582" s="21" t="str">
        <f>IF(ISBLANK(AI582),  "", _xlfn.CONCAT("haas/entity/sensor/", LOWER(C582), "/", E582, "/config"))</f>
        <v/>
      </c>
      <c r="AK582" s="21" t="str">
        <f>IF(ISBLANK(AI582),  "", _xlfn.CONCAT(LOWER(C582), "/", E582))</f>
        <v/>
      </c>
      <c r="AS582" s="21"/>
      <c r="AT582" s="23"/>
      <c r="AU582" s="21"/>
      <c r="AV582" s="22"/>
      <c r="BD582" s="21"/>
      <c r="BE582" s="21"/>
      <c r="BF5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3" spans="6:58" ht="16" customHeight="1">
      <c r="F583" s="25" t="str">
        <f>IF(ISBLANK(Table2[[#This Row],[unique_id]]), "", Table2[[#This Row],[unique_id]])</f>
        <v/>
      </c>
      <c r="T583" s="21"/>
      <c r="V583" s="22"/>
      <c r="W583" s="22"/>
      <c r="X583" s="22"/>
      <c r="Y583" s="22"/>
      <c r="AJ583" s="21" t="str">
        <f>IF(ISBLANK(AI583),  "", _xlfn.CONCAT("haas/entity/sensor/", LOWER(C583), "/", E583, "/config"))</f>
        <v/>
      </c>
      <c r="AK583" s="21" t="str">
        <f>IF(ISBLANK(AI583),  "", _xlfn.CONCAT(LOWER(C583), "/", E583))</f>
        <v/>
      </c>
      <c r="AS583" s="21"/>
      <c r="AT583" s="23"/>
      <c r="AU583" s="21"/>
      <c r="AV583" s="22"/>
      <c r="BD583" s="21"/>
      <c r="BE583" s="21"/>
      <c r="BF5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4" spans="6:58" ht="16" customHeight="1">
      <c r="F584" s="25" t="str">
        <f>IF(ISBLANK(Table2[[#This Row],[unique_id]]), "", Table2[[#This Row],[unique_id]])</f>
        <v/>
      </c>
      <c r="T584" s="21"/>
      <c r="V584" s="22"/>
      <c r="W584" s="22"/>
      <c r="X584" s="22"/>
      <c r="Y584" s="22"/>
      <c r="AJ584" s="21" t="str">
        <f>IF(ISBLANK(AI584),  "", _xlfn.CONCAT("haas/entity/sensor/", LOWER(C584), "/", E584, "/config"))</f>
        <v/>
      </c>
      <c r="AK584" s="21" t="str">
        <f>IF(ISBLANK(AI584),  "", _xlfn.CONCAT(LOWER(C584), "/", E584))</f>
        <v/>
      </c>
      <c r="AS584" s="21"/>
      <c r="AT584" s="23"/>
      <c r="AU584" s="21"/>
      <c r="AV584" s="22"/>
      <c r="BD584" s="21"/>
      <c r="BE584" s="21"/>
      <c r="BF5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5" spans="6:58" ht="16" customHeight="1">
      <c r="F585" s="25" t="str">
        <f>IF(ISBLANK(Table2[[#This Row],[unique_id]]), "", Table2[[#This Row],[unique_id]])</f>
        <v/>
      </c>
      <c r="T585" s="21"/>
      <c r="V585" s="22"/>
      <c r="W585" s="22"/>
      <c r="X585" s="22"/>
      <c r="Y585" s="22"/>
      <c r="AJ585" s="21" t="str">
        <f>IF(ISBLANK(AI585),  "", _xlfn.CONCAT("haas/entity/sensor/", LOWER(C585), "/", E585, "/config"))</f>
        <v/>
      </c>
      <c r="AK585" s="21" t="str">
        <f>IF(ISBLANK(AI585),  "", _xlfn.CONCAT(LOWER(C585), "/", E585))</f>
        <v/>
      </c>
      <c r="AS585" s="21"/>
      <c r="AT585" s="23"/>
      <c r="AU585" s="21"/>
      <c r="AV585" s="22"/>
      <c r="BD585" s="21"/>
      <c r="BE585" s="21"/>
      <c r="BF5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6" spans="6:58" ht="16" customHeight="1">
      <c r="F586" s="25" t="str">
        <f>IF(ISBLANK(Table2[[#This Row],[unique_id]]), "", Table2[[#This Row],[unique_id]])</f>
        <v/>
      </c>
      <c r="T586" s="21"/>
      <c r="V586" s="22"/>
      <c r="W586" s="22"/>
      <c r="X586" s="22"/>
      <c r="Y586" s="22"/>
      <c r="AJ586" s="21" t="str">
        <f>IF(ISBLANK(AI586),  "", _xlfn.CONCAT("haas/entity/sensor/", LOWER(C586), "/", E586, "/config"))</f>
        <v/>
      </c>
      <c r="AK586" s="21" t="str">
        <f>IF(ISBLANK(AI586),  "", _xlfn.CONCAT(LOWER(C586), "/", E586))</f>
        <v/>
      </c>
      <c r="AS586" s="21"/>
      <c r="AT586" s="23"/>
      <c r="AU586" s="21"/>
      <c r="AV586" s="22"/>
      <c r="BD586" s="21"/>
      <c r="BE586" s="21"/>
      <c r="BF5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7" spans="6:58" ht="16" customHeight="1">
      <c r="F587" s="25" t="str">
        <f>IF(ISBLANK(Table2[[#This Row],[unique_id]]), "", Table2[[#This Row],[unique_id]])</f>
        <v/>
      </c>
      <c r="T587" s="21"/>
      <c r="V587" s="22"/>
      <c r="W587" s="22"/>
      <c r="X587" s="22"/>
      <c r="Y587" s="22"/>
      <c r="AJ587" s="21" t="str">
        <f>IF(ISBLANK(AI587),  "", _xlfn.CONCAT("haas/entity/sensor/", LOWER(C587), "/", E587, "/config"))</f>
        <v/>
      </c>
      <c r="AK587" s="21" t="str">
        <f>IF(ISBLANK(AI587),  "", _xlfn.CONCAT(LOWER(C587), "/", E587))</f>
        <v/>
      </c>
      <c r="AS587" s="21"/>
      <c r="AT587" s="23"/>
      <c r="AU587" s="21"/>
      <c r="AV587" s="22"/>
      <c r="BD587" s="21"/>
      <c r="BE587" s="21"/>
      <c r="BF5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8" spans="6:58" ht="16" customHeight="1">
      <c r="F588" s="25" t="str">
        <f>IF(ISBLANK(Table2[[#This Row],[unique_id]]), "", Table2[[#This Row],[unique_id]])</f>
        <v/>
      </c>
      <c r="T588" s="21"/>
      <c r="V588" s="22"/>
      <c r="W588" s="22"/>
      <c r="X588" s="22"/>
      <c r="Y588" s="22"/>
      <c r="AJ588" s="21" t="str">
        <f>IF(ISBLANK(AI588),  "", _xlfn.CONCAT("haas/entity/sensor/", LOWER(C588), "/", E588, "/config"))</f>
        <v/>
      </c>
      <c r="AK588" s="21" t="str">
        <f>IF(ISBLANK(AI588),  "", _xlfn.CONCAT(LOWER(C588), "/", E588))</f>
        <v/>
      </c>
      <c r="AS588" s="21"/>
      <c r="AT588" s="23"/>
      <c r="AU588" s="21"/>
      <c r="AV588" s="22"/>
      <c r="BD588" s="21"/>
      <c r="BE588" s="21"/>
      <c r="BF5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9" spans="6:58" ht="16" customHeight="1">
      <c r="F589" s="25" t="str">
        <f>IF(ISBLANK(Table2[[#This Row],[unique_id]]), "", Table2[[#This Row],[unique_id]])</f>
        <v/>
      </c>
      <c r="T589" s="21"/>
      <c r="V589" s="22"/>
      <c r="W589" s="22"/>
      <c r="X589" s="22"/>
      <c r="Y589" s="22"/>
      <c r="AJ589" s="21" t="str">
        <f>IF(ISBLANK(AI589),  "", _xlfn.CONCAT("haas/entity/sensor/", LOWER(C589), "/", E589, "/config"))</f>
        <v/>
      </c>
      <c r="AK589" s="21" t="str">
        <f>IF(ISBLANK(AI589),  "", _xlfn.CONCAT(LOWER(C589), "/", E589))</f>
        <v/>
      </c>
      <c r="AS589" s="21"/>
      <c r="AT589" s="23"/>
      <c r="AU589" s="21"/>
      <c r="AV589" s="22"/>
      <c r="BD589" s="21"/>
      <c r="BE589" s="21"/>
      <c r="BF5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0" spans="6:58" ht="16" customHeight="1">
      <c r="F590" s="25" t="str">
        <f>IF(ISBLANK(Table2[[#This Row],[unique_id]]), "", Table2[[#This Row],[unique_id]])</f>
        <v/>
      </c>
      <c r="T590" s="21"/>
      <c r="V590" s="22"/>
      <c r="W590" s="22"/>
      <c r="X590" s="22"/>
      <c r="Y590" s="22"/>
      <c r="AJ590" s="21" t="str">
        <f>IF(ISBLANK(AI590),  "", _xlfn.CONCAT("haas/entity/sensor/", LOWER(C590), "/", E590, "/config"))</f>
        <v/>
      </c>
      <c r="AK590" s="21" t="str">
        <f>IF(ISBLANK(AI590),  "", _xlfn.CONCAT(LOWER(C590), "/", E590))</f>
        <v/>
      </c>
      <c r="AS590" s="21"/>
      <c r="AT590" s="23"/>
      <c r="AU590" s="21"/>
      <c r="AV590" s="22"/>
      <c r="BD590" s="21"/>
      <c r="BE590" s="21"/>
      <c r="BF5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1" spans="6:58" ht="16" customHeight="1">
      <c r="F591" s="25" t="str">
        <f>IF(ISBLANK(Table2[[#This Row],[unique_id]]), "", Table2[[#This Row],[unique_id]])</f>
        <v/>
      </c>
      <c r="T591" s="21"/>
      <c r="V591" s="22"/>
      <c r="W591" s="22"/>
      <c r="X591" s="22"/>
      <c r="Y591" s="22"/>
      <c r="AJ591" s="21" t="str">
        <f>IF(ISBLANK(AI591),  "", _xlfn.CONCAT("haas/entity/sensor/", LOWER(C591), "/", E591, "/config"))</f>
        <v/>
      </c>
      <c r="AK591" s="21" t="str">
        <f>IF(ISBLANK(AI591),  "", _xlfn.CONCAT(LOWER(C591), "/", E591))</f>
        <v/>
      </c>
      <c r="AS591" s="21"/>
      <c r="AT591" s="23"/>
      <c r="AU591" s="21"/>
      <c r="AV591" s="22"/>
      <c r="BD591" s="21"/>
      <c r="BE591" s="21"/>
      <c r="BF5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2" spans="6:58" ht="16" customHeight="1">
      <c r="F592" s="25" t="str">
        <f>IF(ISBLANK(Table2[[#This Row],[unique_id]]), "", Table2[[#This Row],[unique_id]])</f>
        <v/>
      </c>
      <c r="T592" s="21"/>
      <c r="V592" s="22"/>
      <c r="W592" s="22"/>
      <c r="X592" s="22"/>
      <c r="Y592" s="22"/>
      <c r="AJ592" s="21" t="str">
        <f>IF(ISBLANK(AI592),  "", _xlfn.CONCAT("haas/entity/sensor/", LOWER(C592), "/", E592, "/config"))</f>
        <v/>
      </c>
      <c r="AK592" s="21" t="str">
        <f>IF(ISBLANK(AI592),  "", _xlfn.CONCAT(LOWER(C592), "/", E592))</f>
        <v/>
      </c>
      <c r="AS592" s="21"/>
      <c r="AT592" s="23"/>
      <c r="AU592" s="21"/>
      <c r="AV592" s="22"/>
      <c r="BD592" s="21"/>
      <c r="BE592" s="21"/>
      <c r="BF5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3" spans="6:58" ht="16" customHeight="1">
      <c r="F593" s="25" t="str">
        <f>IF(ISBLANK(Table2[[#This Row],[unique_id]]), "", Table2[[#This Row],[unique_id]])</f>
        <v/>
      </c>
      <c r="T593" s="21"/>
      <c r="V593" s="22"/>
      <c r="W593" s="22"/>
      <c r="X593" s="22"/>
      <c r="Y593" s="22"/>
      <c r="AJ593" s="21" t="str">
        <f>IF(ISBLANK(AI593),  "", _xlfn.CONCAT("haas/entity/sensor/", LOWER(C593), "/", E593, "/config"))</f>
        <v/>
      </c>
      <c r="AK593" s="21" t="str">
        <f>IF(ISBLANK(AI593),  "", _xlfn.CONCAT(LOWER(C593), "/", E593))</f>
        <v/>
      </c>
      <c r="AS593" s="21"/>
      <c r="AT593" s="23"/>
      <c r="AU593" s="21"/>
      <c r="AV593" s="22"/>
      <c r="BD593" s="21"/>
      <c r="BE593" s="21"/>
      <c r="BF5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4" spans="6:58" ht="16" customHeight="1">
      <c r="F594" s="25" t="str">
        <f>IF(ISBLANK(Table2[[#This Row],[unique_id]]), "", Table2[[#This Row],[unique_id]])</f>
        <v/>
      </c>
      <c r="T594" s="21"/>
      <c r="V594" s="22"/>
      <c r="W594" s="22"/>
      <c r="X594" s="22"/>
      <c r="Y594" s="22"/>
      <c r="AJ594" s="21" t="str">
        <f>IF(ISBLANK(AI594),  "", _xlfn.CONCAT("haas/entity/sensor/", LOWER(C594), "/", E594, "/config"))</f>
        <v/>
      </c>
      <c r="AK594" s="21" t="str">
        <f>IF(ISBLANK(AI594),  "", _xlfn.CONCAT(LOWER(C594), "/", E594))</f>
        <v/>
      </c>
      <c r="AS594" s="21"/>
      <c r="AT594" s="23"/>
      <c r="AU594" s="21"/>
      <c r="AV594" s="22"/>
      <c r="BD594" s="21"/>
      <c r="BE594" s="21"/>
      <c r="BF5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5" spans="6:58" ht="16" customHeight="1">
      <c r="F595" s="25" t="str">
        <f>IF(ISBLANK(Table2[[#This Row],[unique_id]]), "", Table2[[#This Row],[unique_id]])</f>
        <v/>
      </c>
      <c r="T595" s="21"/>
      <c r="V595" s="22"/>
      <c r="W595" s="22"/>
      <c r="X595" s="22"/>
      <c r="Y595" s="22"/>
      <c r="AJ595" s="21" t="str">
        <f>IF(ISBLANK(AI595),  "", _xlfn.CONCAT("haas/entity/sensor/", LOWER(C595), "/", E595, "/config"))</f>
        <v/>
      </c>
      <c r="AK595" s="21" t="str">
        <f>IF(ISBLANK(AI595),  "", _xlfn.CONCAT(LOWER(C595), "/", E595))</f>
        <v/>
      </c>
      <c r="AS595" s="21"/>
      <c r="AT595" s="23"/>
      <c r="AU595" s="21"/>
      <c r="AV595" s="22"/>
      <c r="BD595" s="21"/>
      <c r="BE595" s="21"/>
      <c r="BF5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6" spans="6:58" ht="16" customHeight="1">
      <c r="F596" s="25" t="str">
        <f>IF(ISBLANK(Table2[[#This Row],[unique_id]]), "", Table2[[#This Row],[unique_id]])</f>
        <v/>
      </c>
      <c r="T596" s="21"/>
      <c r="V596" s="22"/>
      <c r="W596" s="22"/>
      <c r="X596" s="22"/>
      <c r="Y596" s="22"/>
      <c r="AJ596" s="21" t="str">
        <f>IF(ISBLANK(AI596),  "", _xlfn.CONCAT("haas/entity/sensor/", LOWER(C596), "/", E596, "/config"))</f>
        <v/>
      </c>
      <c r="AK596" s="21" t="str">
        <f>IF(ISBLANK(AI596),  "", _xlfn.CONCAT(LOWER(C596), "/", E596))</f>
        <v/>
      </c>
      <c r="AS596" s="21"/>
      <c r="AT596" s="23"/>
      <c r="AU596" s="21"/>
      <c r="AV596" s="22"/>
      <c r="BD596" s="21"/>
      <c r="BE596" s="21"/>
      <c r="BF5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7" spans="6:58" ht="16" customHeight="1">
      <c r="F597" s="25" t="str">
        <f>IF(ISBLANK(Table2[[#This Row],[unique_id]]), "", Table2[[#This Row],[unique_id]])</f>
        <v/>
      </c>
      <c r="T597" s="21"/>
      <c r="V597" s="22"/>
      <c r="W597" s="22"/>
      <c r="X597" s="22"/>
      <c r="Y597" s="22"/>
      <c r="AJ597" s="21" t="str">
        <f>IF(ISBLANK(AI597),  "", _xlfn.CONCAT("haas/entity/sensor/", LOWER(C597), "/", E597, "/config"))</f>
        <v/>
      </c>
      <c r="AK597" s="21" t="str">
        <f>IF(ISBLANK(AI597),  "", _xlfn.CONCAT(LOWER(C597), "/", E597))</f>
        <v/>
      </c>
      <c r="AS597" s="21"/>
      <c r="AT597" s="23"/>
      <c r="AU597" s="21"/>
      <c r="AV597" s="22"/>
      <c r="BD597" s="21"/>
      <c r="BE597" s="21"/>
      <c r="BF5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8" spans="6:58" ht="16" customHeight="1">
      <c r="F598" s="25" t="str">
        <f>IF(ISBLANK(Table2[[#This Row],[unique_id]]), "", Table2[[#This Row],[unique_id]])</f>
        <v/>
      </c>
      <c r="T598" s="21"/>
      <c r="V598" s="22"/>
      <c r="W598" s="22"/>
      <c r="X598" s="22"/>
      <c r="Y598" s="22"/>
      <c r="AJ598" s="21" t="str">
        <f>IF(ISBLANK(AI598),  "", _xlfn.CONCAT("haas/entity/sensor/", LOWER(C598), "/", E598, "/config"))</f>
        <v/>
      </c>
      <c r="AK598" s="21" t="str">
        <f>IF(ISBLANK(AI598),  "", _xlfn.CONCAT(LOWER(C598), "/", E598))</f>
        <v/>
      </c>
      <c r="AS598" s="21"/>
      <c r="AT598" s="23"/>
      <c r="AU598" s="21"/>
      <c r="AV598" s="22"/>
      <c r="BD598" s="21"/>
      <c r="BE598" s="21"/>
      <c r="BF5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9" spans="6:58" ht="16" customHeight="1">
      <c r="F599" s="25" t="str">
        <f>IF(ISBLANK(Table2[[#This Row],[unique_id]]), "", Table2[[#This Row],[unique_id]])</f>
        <v/>
      </c>
      <c r="T599" s="21"/>
      <c r="V599" s="22"/>
      <c r="W599" s="22"/>
      <c r="X599" s="22"/>
      <c r="Y599" s="22"/>
      <c r="AJ599" s="21" t="str">
        <f>IF(ISBLANK(AI599),  "", _xlfn.CONCAT("haas/entity/sensor/", LOWER(C599), "/", E599, "/config"))</f>
        <v/>
      </c>
      <c r="AK599" s="21" t="str">
        <f>IF(ISBLANK(AI599),  "", _xlfn.CONCAT(LOWER(C599), "/", E599))</f>
        <v/>
      </c>
      <c r="AS599" s="21"/>
      <c r="AT599" s="23"/>
      <c r="AU599" s="21"/>
      <c r="AV599" s="22"/>
      <c r="BD599" s="21"/>
      <c r="BE599" s="21"/>
      <c r="BF5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0" spans="6:58" ht="16" customHeight="1">
      <c r="F600" s="25" t="str">
        <f>IF(ISBLANK(Table2[[#This Row],[unique_id]]), "", Table2[[#This Row],[unique_id]])</f>
        <v/>
      </c>
      <c r="T600" s="21"/>
      <c r="V600" s="22"/>
      <c r="W600" s="22"/>
      <c r="X600" s="22"/>
      <c r="Y600" s="22"/>
      <c r="AJ600" s="21" t="str">
        <f>IF(ISBLANK(AI600),  "", _xlfn.CONCAT("haas/entity/sensor/", LOWER(C600), "/", E600, "/config"))</f>
        <v/>
      </c>
      <c r="AK600" s="21" t="str">
        <f>IF(ISBLANK(AI600),  "", _xlfn.CONCAT(LOWER(C600), "/", E600))</f>
        <v/>
      </c>
      <c r="AS600" s="21"/>
      <c r="AT600" s="23"/>
      <c r="AU600" s="21"/>
      <c r="AV600" s="22"/>
      <c r="BD600" s="21"/>
      <c r="BE600" s="21"/>
      <c r="BF6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1" spans="6:58" ht="16" customHeight="1">
      <c r="F601" s="25" t="str">
        <f>IF(ISBLANK(Table2[[#This Row],[unique_id]]), "", Table2[[#This Row],[unique_id]])</f>
        <v/>
      </c>
      <c r="T601" s="21"/>
      <c r="V601" s="22"/>
      <c r="W601" s="22"/>
      <c r="X601" s="22"/>
      <c r="Y601" s="22"/>
      <c r="AJ601" s="21" t="str">
        <f>IF(ISBLANK(AI601),  "", _xlfn.CONCAT("haas/entity/sensor/", LOWER(C601), "/", E601, "/config"))</f>
        <v/>
      </c>
      <c r="AK601" s="21" t="str">
        <f>IF(ISBLANK(AI601),  "", _xlfn.CONCAT(LOWER(C601), "/", E601))</f>
        <v/>
      </c>
      <c r="AS601" s="21"/>
      <c r="AT601" s="23"/>
      <c r="AU601" s="21"/>
      <c r="AV601" s="22"/>
      <c r="BD601" s="21"/>
      <c r="BE601" s="21"/>
      <c r="BF6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2" spans="6:58" ht="16" customHeight="1">
      <c r="F602" s="25" t="str">
        <f>IF(ISBLANK(Table2[[#This Row],[unique_id]]), "", Table2[[#This Row],[unique_id]])</f>
        <v/>
      </c>
      <c r="T602" s="21"/>
      <c r="V602" s="22"/>
      <c r="W602" s="22"/>
      <c r="X602" s="22"/>
      <c r="Y602" s="22"/>
      <c r="AJ602" s="21" t="str">
        <f>IF(ISBLANK(AI602),  "", _xlfn.CONCAT("haas/entity/sensor/", LOWER(C602), "/", E602, "/config"))</f>
        <v/>
      </c>
      <c r="AK602" s="21" t="str">
        <f>IF(ISBLANK(AI602),  "", _xlfn.CONCAT(LOWER(C602), "/", E602))</f>
        <v/>
      </c>
      <c r="AS602" s="21"/>
      <c r="AT602" s="23"/>
      <c r="AU602" s="21"/>
      <c r="AV602" s="22"/>
      <c r="BD602" s="21"/>
      <c r="BE602" s="21"/>
      <c r="BF6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3" spans="6:58" ht="16" customHeight="1">
      <c r="F603" s="25" t="str">
        <f>IF(ISBLANK(Table2[[#This Row],[unique_id]]), "", Table2[[#This Row],[unique_id]])</f>
        <v/>
      </c>
      <c r="T603" s="21"/>
      <c r="V603" s="22"/>
      <c r="W603" s="22"/>
      <c r="X603" s="22"/>
      <c r="Y603" s="22"/>
      <c r="AJ603" s="21" t="str">
        <f>IF(ISBLANK(AI603),  "", _xlfn.CONCAT("haas/entity/sensor/", LOWER(C603), "/", E603, "/config"))</f>
        <v/>
      </c>
      <c r="AK603" s="21" t="str">
        <f>IF(ISBLANK(AI603),  "", _xlfn.CONCAT(LOWER(C603), "/", E603))</f>
        <v/>
      </c>
      <c r="AS603" s="21"/>
      <c r="AT603" s="23"/>
      <c r="AU603" s="21"/>
      <c r="AV603" s="22"/>
      <c r="BD603" s="21"/>
      <c r="BE603" s="21"/>
      <c r="BF6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4" spans="6:58" ht="16" customHeight="1">
      <c r="F604" s="25" t="str">
        <f>IF(ISBLANK(Table2[[#This Row],[unique_id]]), "", Table2[[#This Row],[unique_id]])</f>
        <v/>
      </c>
      <c r="T604" s="21"/>
      <c r="V604" s="22"/>
      <c r="W604" s="22"/>
      <c r="X604" s="22"/>
      <c r="Y604" s="22"/>
      <c r="AJ604" s="21" t="str">
        <f>IF(ISBLANK(AI604),  "", _xlfn.CONCAT("haas/entity/sensor/", LOWER(C604), "/", E604, "/config"))</f>
        <v/>
      </c>
      <c r="AK604" s="21" t="str">
        <f>IF(ISBLANK(AI604),  "", _xlfn.CONCAT(LOWER(C604), "/", E604))</f>
        <v/>
      </c>
      <c r="AS604" s="21"/>
      <c r="AT604" s="23"/>
      <c r="AU604" s="21"/>
      <c r="AV604" s="22"/>
      <c r="BD604" s="21"/>
      <c r="BE604" s="21"/>
      <c r="BF6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5" spans="6:58" ht="16" customHeight="1">
      <c r="F605" s="25" t="str">
        <f>IF(ISBLANK(Table2[[#This Row],[unique_id]]), "", Table2[[#This Row],[unique_id]])</f>
        <v/>
      </c>
      <c r="T605" s="21"/>
      <c r="V605" s="22"/>
      <c r="W605" s="22"/>
      <c r="X605" s="22"/>
      <c r="Y605" s="22"/>
      <c r="AJ605" s="21" t="str">
        <f>IF(ISBLANK(AI605),  "", _xlfn.CONCAT("haas/entity/sensor/", LOWER(C605), "/", E605, "/config"))</f>
        <v/>
      </c>
      <c r="AK605" s="21" t="str">
        <f>IF(ISBLANK(AI605),  "", _xlfn.CONCAT(LOWER(C605), "/", E605))</f>
        <v/>
      </c>
      <c r="AS605" s="21"/>
      <c r="AT605" s="23"/>
      <c r="AU605" s="21"/>
      <c r="AV605" s="22"/>
      <c r="BD605" s="21"/>
      <c r="BE605" s="21"/>
      <c r="BF6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6" spans="6:58" ht="16" customHeight="1">
      <c r="F606" s="25" t="str">
        <f>IF(ISBLANK(Table2[[#This Row],[unique_id]]), "", Table2[[#This Row],[unique_id]])</f>
        <v/>
      </c>
      <c r="T606" s="21"/>
      <c r="V606" s="22"/>
      <c r="W606" s="22"/>
      <c r="X606" s="22"/>
      <c r="Y606" s="22"/>
      <c r="AJ606" s="21" t="str">
        <f>IF(ISBLANK(AI606),  "", _xlfn.CONCAT("haas/entity/sensor/", LOWER(C606), "/", E606, "/config"))</f>
        <v/>
      </c>
      <c r="AK606" s="21" t="str">
        <f>IF(ISBLANK(AI606),  "", _xlfn.CONCAT(LOWER(C606), "/", E606))</f>
        <v/>
      </c>
      <c r="AS606" s="21"/>
      <c r="AT606" s="23"/>
      <c r="AU606" s="21"/>
      <c r="AV606" s="22"/>
      <c r="BD606" s="21"/>
      <c r="BE606" s="21"/>
      <c r="BF6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7" spans="6:58" ht="16" customHeight="1">
      <c r="F607" s="25" t="str">
        <f>IF(ISBLANK(Table2[[#This Row],[unique_id]]), "", Table2[[#This Row],[unique_id]])</f>
        <v/>
      </c>
      <c r="T607" s="21"/>
      <c r="V607" s="22"/>
      <c r="W607" s="22"/>
      <c r="X607" s="22"/>
      <c r="Y607" s="22"/>
      <c r="AJ607" s="21" t="str">
        <f>IF(ISBLANK(AI607),  "", _xlfn.CONCAT("haas/entity/sensor/", LOWER(C607), "/", E607, "/config"))</f>
        <v/>
      </c>
      <c r="AK607" s="21" t="str">
        <f>IF(ISBLANK(AI607),  "", _xlfn.CONCAT(LOWER(C607), "/", E607))</f>
        <v/>
      </c>
      <c r="AS607" s="21"/>
      <c r="AT607" s="23"/>
      <c r="AU607" s="21"/>
      <c r="AV607" s="22"/>
      <c r="BD607" s="21"/>
      <c r="BE607" s="21"/>
      <c r="BF6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8" spans="6:58" ht="16" customHeight="1">
      <c r="F608" s="25" t="str">
        <f>IF(ISBLANK(Table2[[#This Row],[unique_id]]), "", Table2[[#This Row],[unique_id]])</f>
        <v/>
      </c>
      <c r="T608" s="21"/>
      <c r="V608" s="22"/>
      <c r="W608" s="22"/>
      <c r="X608" s="22"/>
      <c r="Y608" s="22"/>
      <c r="AJ608" s="21" t="str">
        <f>IF(ISBLANK(AI608),  "", _xlfn.CONCAT("haas/entity/sensor/", LOWER(C608), "/", E608, "/config"))</f>
        <v/>
      </c>
      <c r="AK608" s="21" t="str">
        <f>IF(ISBLANK(AI608),  "", _xlfn.CONCAT(LOWER(C608), "/", E608))</f>
        <v/>
      </c>
      <c r="AS608" s="21"/>
      <c r="AT608" s="23"/>
      <c r="AU608" s="21"/>
      <c r="AV608" s="22"/>
      <c r="BD608" s="21"/>
      <c r="BE608" s="21"/>
      <c r="BF6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9" spans="6:58" ht="16" customHeight="1">
      <c r="F609" s="25" t="str">
        <f>IF(ISBLANK(Table2[[#This Row],[unique_id]]), "", Table2[[#This Row],[unique_id]])</f>
        <v/>
      </c>
      <c r="T609" s="21"/>
      <c r="V609" s="22"/>
      <c r="W609" s="22"/>
      <c r="X609" s="22"/>
      <c r="Y609" s="22"/>
      <c r="AJ609" s="21" t="str">
        <f>IF(ISBLANK(AI609),  "", _xlfn.CONCAT("haas/entity/sensor/", LOWER(C609), "/", E609, "/config"))</f>
        <v/>
      </c>
      <c r="AK609" s="21" t="str">
        <f>IF(ISBLANK(AI609),  "", _xlfn.CONCAT(LOWER(C609), "/", E609))</f>
        <v/>
      </c>
      <c r="AS609" s="21"/>
      <c r="AT609" s="23"/>
      <c r="AU609" s="21"/>
      <c r="AV609" s="22"/>
      <c r="BD609" s="21"/>
      <c r="BE609" s="21"/>
      <c r="BF6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0" spans="6:58" ht="16" customHeight="1">
      <c r="F610" s="25" t="str">
        <f>IF(ISBLANK(Table2[[#This Row],[unique_id]]), "", Table2[[#This Row],[unique_id]])</f>
        <v/>
      </c>
      <c r="T610" s="21"/>
      <c r="V610" s="22"/>
      <c r="W610" s="22"/>
      <c r="X610" s="22"/>
      <c r="Y610" s="22"/>
      <c r="AJ610" s="21" t="str">
        <f>IF(ISBLANK(AI610),  "", _xlfn.CONCAT("haas/entity/sensor/", LOWER(C610), "/", E610, "/config"))</f>
        <v/>
      </c>
      <c r="AK610" s="21" t="str">
        <f>IF(ISBLANK(AI610),  "", _xlfn.CONCAT(LOWER(C610), "/", E610))</f>
        <v/>
      </c>
      <c r="AS610" s="21"/>
      <c r="AT610" s="23"/>
      <c r="AU610" s="21"/>
      <c r="AV610" s="22"/>
      <c r="BD610" s="21"/>
      <c r="BE610" s="21"/>
      <c r="BF6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1" spans="6:58" ht="16" customHeight="1">
      <c r="F611" s="25" t="str">
        <f>IF(ISBLANK(Table2[[#This Row],[unique_id]]), "", Table2[[#This Row],[unique_id]])</f>
        <v/>
      </c>
      <c r="T611" s="21"/>
      <c r="V611" s="22"/>
      <c r="W611" s="22"/>
      <c r="X611" s="22"/>
      <c r="Y611" s="22"/>
      <c r="AJ611" s="21" t="str">
        <f>IF(ISBLANK(AI611),  "", _xlfn.CONCAT("haas/entity/sensor/", LOWER(C611), "/", E611, "/config"))</f>
        <v/>
      </c>
      <c r="AK611" s="21" t="str">
        <f>IF(ISBLANK(AI611),  "", _xlfn.CONCAT(LOWER(C611), "/", E611))</f>
        <v/>
      </c>
      <c r="AS611" s="21"/>
      <c r="AT611" s="23"/>
      <c r="AU611" s="21"/>
      <c r="AV611" s="22"/>
      <c r="BD611" s="21"/>
      <c r="BE611" s="21"/>
      <c r="BF6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2" spans="6:58" ht="16" customHeight="1">
      <c r="F612" s="25" t="str">
        <f>IF(ISBLANK(Table2[[#This Row],[unique_id]]), "", Table2[[#This Row],[unique_id]])</f>
        <v/>
      </c>
      <c r="T612" s="21"/>
      <c r="V612" s="22"/>
      <c r="W612" s="22"/>
      <c r="X612" s="22"/>
      <c r="Y612" s="22"/>
      <c r="AJ612" s="21" t="str">
        <f>IF(ISBLANK(AI612),  "", _xlfn.CONCAT("haas/entity/sensor/", LOWER(C612), "/", E612, "/config"))</f>
        <v/>
      </c>
      <c r="AK612" s="21" t="str">
        <f>IF(ISBLANK(AI612),  "", _xlfn.CONCAT(LOWER(C612), "/", E612))</f>
        <v/>
      </c>
      <c r="AS612" s="21"/>
      <c r="AT612" s="23"/>
      <c r="AU612" s="21"/>
      <c r="AV612" s="22"/>
      <c r="BD612" s="21"/>
      <c r="BE612" s="21"/>
      <c r="BF6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3" spans="6:58" ht="16" customHeight="1">
      <c r="F613" s="25" t="str">
        <f>IF(ISBLANK(Table2[[#This Row],[unique_id]]), "", Table2[[#This Row],[unique_id]])</f>
        <v/>
      </c>
      <c r="T613" s="21"/>
      <c r="V613" s="22"/>
      <c r="W613" s="22"/>
      <c r="X613" s="22"/>
      <c r="Y613" s="22"/>
      <c r="AJ613" s="21" t="str">
        <f>IF(ISBLANK(AI613),  "", _xlfn.CONCAT("haas/entity/sensor/", LOWER(C613), "/", E613, "/config"))</f>
        <v/>
      </c>
      <c r="AK613" s="21" t="str">
        <f>IF(ISBLANK(AI613),  "", _xlfn.CONCAT(LOWER(C613), "/", E613))</f>
        <v/>
      </c>
      <c r="AS613" s="21"/>
      <c r="AT613" s="23"/>
      <c r="AU613" s="21"/>
      <c r="AV613" s="22"/>
      <c r="BD613" s="21"/>
      <c r="BE613" s="21"/>
      <c r="BF6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4" spans="6:58" ht="16" customHeight="1">
      <c r="F614" s="25" t="str">
        <f>IF(ISBLANK(Table2[[#This Row],[unique_id]]), "", Table2[[#This Row],[unique_id]])</f>
        <v/>
      </c>
      <c r="T614" s="21"/>
      <c r="V614" s="22"/>
      <c r="W614" s="22"/>
      <c r="X614" s="22"/>
      <c r="Y614" s="22"/>
      <c r="AJ614" s="21" t="str">
        <f>IF(ISBLANK(AI614),  "", _xlfn.CONCAT("haas/entity/sensor/", LOWER(C614), "/", E614, "/config"))</f>
        <v/>
      </c>
      <c r="AK614" s="21" t="str">
        <f>IF(ISBLANK(AI614),  "", _xlfn.CONCAT(LOWER(C614), "/", E614))</f>
        <v/>
      </c>
      <c r="AS614" s="21"/>
      <c r="AT614" s="23"/>
      <c r="AU614" s="21"/>
      <c r="AV614" s="22"/>
      <c r="BD614" s="21"/>
      <c r="BE614" s="21"/>
      <c r="BF6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5" spans="6:58" ht="16" customHeight="1">
      <c r="F615" s="25" t="str">
        <f>IF(ISBLANK(Table2[[#This Row],[unique_id]]), "", Table2[[#This Row],[unique_id]])</f>
        <v/>
      </c>
      <c r="T615" s="21"/>
      <c r="V615" s="22"/>
      <c r="W615" s="22"/>
      <c r="X615" s="22"/>
      <c r="Y615" s="22"/>
      <c r="AJ615" s="21" t="str">
        <f>IF(ISBLANK(AI615),  "", _xlfn.CONCAT("haas/entity/sensor/", LOWER(C615), "/", E615, "/config"))</f>
        <v/>
      </c>
      <c r="AK615" s="21" t="str">
        <f>IF(ISBLANK(AI615),  "", _xlfn.CONCAT(LOWER(C615), "/", E615))</f>
        <v/>
      </c>
      <c r="AS615" s="21"/>
      <c r="AT615" s="23"/>
      <c r="AU615" s="21"/>
      <c r="AV615" s="22"/>
      <c r="BD615" s="21"/>
      <c r="BE615" s="21"/>
      <c r="BF6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6" spans="6:58" ht="16" customHeight="1">
      <c r="F616" s="25" t="str">
        <f>IF(ISBLANK(Table2[[#This Row],[unique_id]]), "", Table2[[#This Row],[unique_id]])</f>
        <v/>
      </c>
      <c r="T616" s="21"/>
      <c r="V616" s="22"/>
      <c r="W616" s="22"/>
      <c r="X616" s="22"/>
      <c r="Y616" s="22"/>
      <c r="AJ616" s="21" t="str">
        <f>IF(ISBLANK(AI616),  "", _xlfn.CONCAT("haas/entity/sensor/", LOWER(C616), "/", E616, "/config"))</f>
        <v/>
      </c>
      <c r="AK616" s="21" t="str">
        <f>IF(ISBLANK(AI616),  "", _xlfn.CONCAT(LOWER(C616), "/", E616))</f>
        <v/>
      </c>
      <c r="AS616" s="21"/>
      <c r="AT616" s="23"/>
      <c r="AU616" s="21"/>
      <c r="AV616" s="22"/>
      <c r="BD616" s="21"/>
      <c r="BE616" s="21"/>
      <c r="BF6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7" spans="6:58" ht="16" customHeight="1">
      <c r="F617" s="25" t="str">
        <f>IF(ISBLANK(Table2[[#This Row],[unique_id]]), "", Table2[[#This Row],[unique_id]])</f>
        <v/>
      </c>
      <c r="T617" s="21"/>
      <c r="V617" s="22"/>
      <c r="W617" s="22"/>
      <c r="X617" s="22"/>
      <c r="Y617" s="22"/>
      <c r="AJ617" s="21" t="str">
        <f>IF(ISBLANK(AI617),  "", _xlfn.CONCAT("haas/entity/sensor/", LOWER(C617), "/", E617, "/config"))</f>
        <v/>
      </c>
      <c r="AK617" s="21" t="str">
        <f>IF(ISBLANK(AI617),  "", _xlfn.CONCAT(LOWER(C617), "/", E617))</f>
        <v/>
      </c>
      <c r="AS617" s="21"/>
      <c r="AT617" s="23"/>
      <c r="AU617" s="21"/>
      <c r="AV617" s="22"/>
      <c r="BD617" s="21"/>
      <c r="BE617" s="21"/>
      <c r="BF6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8" spans="6:58" ht="16" customHeight="1">
      <c r="F618" s="25" t="str">
        <f>IF(ISBLANK(Table2[[#This Row],[unique_id]]), "", Table2[[#This Row],[unique_id]])</f>
        <v/>
      </c>
      <c r="T618" s="21"/>
      <c r="V618" s="22"/>
      <c r="W618" s="22"/>
      <c r="X618" s="22"/>
      <c r="Y618" s="22"/>
      <c r="AJ618" s="21" t="str">
        <f>IF(ISBLANK(AI618),  "", _xlfn.CONCAT("haas/entity/sensor/", LOWER(C618), "/", E618, "/config"))</f>
        <v/>
      </c>
      <c r="AK618" s="21" t="str">
        <f>IF(ISBLANK(AI618),  "", _xlfn.CONCAT(LOWER(C618), "/", E618))</f>
        <v/>
      </c>
      <c r="AS618" s="21"/>
      <c r="AT618" s="23"/>
      <c r="AU618" s="21"/>
      <c r="AV618" s="22"/>
      <c r="BD618" s="21"/>
      <c r="BE618" s="21"/>
      <c r="BF6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9" spans="6:58" ht="16" customHeight="1">
      <c r="F619" s="25" t="str">
        <f>IF(ISBLANK(Table2[[#This Row],[unique_id]]), "", Table2[[#This Row],[unique_id]])</f>
        <v/>
      </c>
      <c r="T619" s="21"/>
      <c r="V619" s="22"/>
      <c r="W619" s="22"/>
      <c r="X619" s="22"/>
      <c r="Y619" s="22"/>
      <c r="AJ619" s="21" t="str">
        <f>IF(ISBLANK(AI619),  "", _xlfn.CONCAT("haas/entity/sensor/", LOWER(C619), "/", E619, "/config"))</f>
        <v/>
      </c>
      <c r="AK619" s="21" t="str">
        <f>IF(ISBLANK(AI619),  "", _xlfn.CONCAT(LOWER(C619), "/", E619))</f>
        <v/>
      </c>
      <c r="AS619" s="21"/>
      <c r="AT619" s="23"/>
      <c r="AU619" s="21"/>
      <c r="AV619" s="22"/>
      <c r="BD619" s="21"/>
      <c r="BE619" s="21"/>
      <c r="BF6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0" spans="6:58" ht="16" customHeight="1">
      <c r="F620" s="25" t="str">
        <f>IF(ISBLANK(Table2[[#This Row],[unique_id]]), "", Table2[[#This Row],[unique_id]])</f>
        <v/>
      </c>
      <c r="T620" s="21"/>
      <c r="V620" s="22"/>
      <c r="W620" s="22"/>
      <c r="X620" s="22"/>
      <c r="Y620" s="22"/>
      <c r="AJ620" s="21" t="str">
        <f>IF(ISBLANK(AI620),  "", _xlfn.CONCAT("haas/entity/sensor/", LOWER(C620), "/", E620, "/config"))</f>
        <v/>
      </c>
      <c r="AK620" s="21" t="str">
        <f>IF(ISBLANK(AI620),  "", _xlfn.CONCAT(LOWER(C620), "/", E620))</f>
        <v/>
      </c>
      <c r="AS620" s="21"/>
      <c r="AT620" s="23"/>
      <c r="AU620" s="21"/>
      <c r="AV620" s="22"/>
      <c r="BD620" s="21"/>
      <c r="BE620" s="21"/>
      <c r="BF6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1" spans="6:58" ht="16" customHeight="1">
      <c r="F621" s="25" t="str">
        <f>IF(ISBLANK(Table2[[#This Row],[unique_id]]), "", Table2[[#This Row],[unique_id]])</f>
        <v/>
      </c>
      <c r="T621" s="21"/>
      <c r="V621" s="22"/>
      <c r="W621" s="22"/>
      <c r="X621" s="22"/>
      <c r="Y621" s="22"/>
      <c r="AJ621" s="21" t="str">
        <f>IF(ISBLANK(AI621),  "", _xlfn.CONCAT("haas/entity/sensor/", LOWER(C621), "/", E621, "/config"))</f>
        <v/>
      </c>
      <c r="AK621" s="21" t="str">
        <f>IF(ISBLANK(AI621),  "", _xlfn.CONCAT(LOWER(C621), "/", E621))</f>
        <v/>
      </c>
      <c r="AS621" s="21"/>
      <c r="AT621" s="23"/>
      <c r="AU621" s="21"/>
      <c r="AV621" s="22"/>
      <c r="BD621" s="21"/>
      <c r="BE621" s="21"/>
      <c r="BF6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2" spans="6:58" ht="16" customHeight="1">
      <c r="F622" s="25" t="str">
        <f>IF(ISBLANK(Table2[[#This Row],[unique_id]]), "", Table2[[#This Row],[unique_id]])</f>
        <v/>
      </c>
      <c r="T622" s="21"/>
      <c r="V622" s="22"/>
      <c r="W622" s="22"/>
      <c r="X622" s="22"/>
      <c r="Y622" s="22"/>
      <c r="AJ622" s="21" t="str">
        <f>IF(ISBLANK(AI622),  "", _xlfn.CONCAT("haas/entity/sensor/", LOWER(C622), "/", E622, "/config"))</f>
        <v/>
      </c>
      <c r="AK622" s="21" t="str">
        <f>IF(ISBLANK(AI622),  "", _xlfn.CONCAT(LOWER(C622), "/", E622))</f>
        <v/>
      </c>
      <c r="AS622" s="21"/>
      <c r="AT622" s="23"/>
      <c r="AU622" s="21"/>
      <c r="AV622" s="22"/>
      <c r="BD622" s="21"/>
      <c r="BE622" s="21"/>
      <c r="BF6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3" spans="6:58" ht="16" customHeight="1">
      <c r="F623" s="25" t="str">
        <f>IF(ISBLANK(Table2[[#This Row],[unique_id]]), "", Table2[[#This Row],[unique_id]])</f>
        <v/>
      </c>
      <c r="T623" s="21"/>
      <c r="V623" s="22"/>
      <c r="W623" s="22"/>
      <c r="X623" s="22"/>
      <c r="Y623" s="22"/>
      <c r="AJ623" s="21" t="str">
        <f>IF(ISBLANK(AI623),  "", _xlfn.CONCAT("haas/entity/sensor/", LOWER(C623), "/", E623, "/config"))</f>
        <v/>
      </c>
      <c r="AK623" s="21" t="str">
        <f>IF(ISBLANK(AI623),  "", _xlfn.CONCAT(LOWER(C623), "/", E623))</f>
        <v/>
      </c>
      <c r="AS623" s="21"/>
      <c r="AT623" s="23"/>
      <c r="AU623" s="21"/>
      <c r="AV623" s="22"/>
      <c r="BD623" s="21"/>
      <c r="BE623" s="21"/>
      <c r="BF6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4" spans="6:58" ht="16" customHeight="1">
      <c r="F624" s="25" t="str">
        <f>IF(ISBLANK(Table2[[#This Row],[unique_id]]), "", Table2[[#This Row],[unique_id]])</f>
        <v/>
      </c>
      <c r="T624" s="21"/>
      <c r="V624" s="22"/>
      <c r="W624" s="22"/>
      <c r="X624" s="22"/>
      <c r="Y624" s="22"/>
      <c r="AJ624" s="21" t="str">
        <f>IF(ISBLANK(AI624),  "", _xlfn.CONCAT("haas/entity/sensor/", LOWER(C624), "/", E624, "/config"))</f>
        <v/>
      </c>
      <c r="AK624" s="21" t="str">
        <f>IF(ISBLANK(AI624),  "", _xlfn.CONCAT(LOWER(C624), "/", E624))</f>
        <v/>
      </c>
      <c r="AS624" s="21"/>
      <c r="AT624" s="23"/>
      <c r="AU624" s="21"/>
      <c r="AV624" s="22"/>
      <c r="BD624" s="21"/>
      <c r="BE624" s="21"/>
      <c r="BF6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5" spans="6:58" ht="16" customHeight="1">
      <c r="F625" s="25" t="str">
        <f>IF(ISBLANK(Table2[[#This Row],[unique_id]]), "", Table2[[#This Row],[unique_id]])</f>
        <v/>
      </c>
      <c r="T625" s="21"/>
      <c r="V625" s="22"/>
      <c r="W625" s="22"/>
      <c r="X625" s="22"/>
      <c r="Y625" s="22"/>
      <c r="AJ625" s="21" t="str">
        <f>IF(ISBLANK(AI625),  "", _xlfn.CONCAT("haas/entity/sensor/", LOWER(C625), "/", E625, "/config"))</f>
        <v/>
      </c>
      <c r="AK625" s="21" t="str">
        <f>IF(ISBLANK(AI625),  "", _xlfn.CONCAT(LOWER(C625), "/", E625))</f>
        <v/>
      </c>
      <c r="AS625" s="21"/>
      <c r="AT625" s="23"/>
      <c r="AU625" s="21"/>
      <c r="AV625" s="22"/>
      <c r="BD625" s="21"/>
      <c r="BE625" s="21"/>
      <c r="BF6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6" spans="6:58" ht="16" customHeight="1">
      <c r="F626" s="25" t="str">
        <f>IF(ISBLANK(Table2[[#This Row],[unique_id]]), "", Table2[[#This Row],[unique_id]])</f>
        <v/>
      </c>
      <c r="T626" s="21"/>
      <c r="V626" s="22"/>
      <c r="W626" s="22"/>
      <c r="X626" s="22"/>
      <c r="Y626" s="22"/>
      <c r="AJ626" s="21" t="str">
        <f>IF(ISBLANK(AI626),  "", _xlfn.CONCAT("haas/entity/sensor/", LOWER(C626), "/", E626, "/config"))</f>
        <v/>
      </c>
      <c r="AK626" s="21" t="str">
        <f>IF(ISBLANK(AI626),  "", _xlfn.CONCAT(LOWER(C626), "/", E626))</f>
        <v/>
      </c>
      <c r="AS626" s="21"/>
      <c r="AT626" s="23"/>
      <c r="AU626" s="21"/>
      <c r="AV626" s="22"/>
      <c r="BD626" s="21"/>
      <c r="BE626" s="21"/>
      <c r="BF6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7" spans="6:58" ht="16" customHeight="1">
      <c r="F627" s="25" t="str">
        <f>IF(ISBLANK(Table2[[#This Row],[unique_id]]), "", Table2[[#This Row],[unique_id]])</f>
        <v/>
      </c>
      <c r="T627" s="21"/>
      <c r="V627" s="22"/>
      <c r="W627" s="22"/>
      <c r="X627" s="22"/>
      <c r="Y627" s="22"/>
      <c r="AJ627" s="21" t="str">
        <f>IF(ISBLANK(AI627),  "", _xlfn.CONCAT("haas/entity/sensor/", LOWER(C627), "/", E627, "/config"))</f>
        <v/>
      </c>
      <c r="AK627" s="21" t="str">
        <f>IF(ISBLANK(AI627),  "", _xlfn.CONCAT(LOWER(C627), "/", E627))</f>
        <v/>
      </c>
      <c r="AS627" s="21"/>
      <c r="AT627" s="23"/>
      <c r="AU627" s="21"/>
      <c r="AV627" s="22"/>
      <c r="BD627" s="21"/>
      <c r="BE627" s="21"/>
      <c r="BF6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8" spans="6:58" ht="16" customHeight="1">
      <c r="F628" s="25" t="str">
        <f>IF(ISBLANK(Table2[[#This Row],[unique_id]]), "", Table2[[#This Row],[unique_id]])</f>
        <v/>
      </c>
      <c r="T628" s="21"/>
      <c r="V628" s="22"/>
      <c r="W628" s="22"/>
      <c r="X628" s="22"/>
      <c r="Y628" s="22"/>
      <c r="AJ628" s="21" t="str">
        <f>IF(ISBLANK(AI628),  "", _xlfn.CONCAT("haas/entity/sensor/", LOWER(C628), "/", E628, "/config"))</f>
        <v/>
      </c>
      <c r="AK628" s="21" t="str">
        <f>IF(ISBLANK(AI628),  "", _xlfn.CONCAT(LOWER(C628), "/", E628))</f>
        <v/>
      </c>
      <c r="AS628" s="21"/>
      <c r="AT628" s="23"/>
      <c r="AU628" s="21"/>
      <c r="AV628" s="22"/>
      <c r="BD628" s="21"/>
      <c r="BE628" s="21"/>
      <c r="BF6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9" spans="6:58" ht="16" customHeight="1">
      <c r="F629" s="25" t="str">
        <f>IF(ISBLANK(Table2[[#This Row],[unique_id]]), "", Table2[[#This Row],[unique_id]])</f>
        <v/>
      </c>
      <c r="T629" s="21"/>
      <c r="V629" s="22"/>
      <c r="W629" s="22"/>
      <c r="X629" s="22"/>
      <c r="Y629" s="22"/>
      <c r="AJ629" s="21" t="str">
        <f>IF(ISBLANK(AI629),  "", _xlfn.CONCAT("haas/entity/sensor/", LOWER(C629), "/", E629, "/config"))</f>
        <v/>
      </c>
      <c r="AK629" s="21" t="str">
        <f>IF(ISBLANK(AI629),  "", _xlfn.CONCAT(LOWER(C629), "/", E629))</f>
        <v/>
      </c>
      <c r="AS629" s="21"/>
      <c r="AT629" s="23"/>
      <c r="AU629" s="21"/>
      <c r="AV629" s="22"/>
      <c r="BD629" s="21"/>
      <c r="BE629" s="21"/>
      <c r="BF6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0" spans="6:58" ht="16" customHeight="1">
      <c r="F630" s="25" t="str">
        <f>IF(ISBLANK(Table2[[#This Row],[unique_id]]), "", Table2[[#This Row],[unique_id]])</f>
        <v/>
      </c>
      <c r="T630" s="21"/>
      <c r="V630" s="22"/>
      <c r="W630" s="22"/>
      <c r="X630" s="22"/>
      <c r="Y630" s="22"/>
      <c r="AJ630" s="21" t="str">
        <f>IF(ISBLANK(AI630),  "", _xlfn.CONCAT("haas/entity/sensor/", LOWER(C630), "/", E630, "/config"))</f>
        <v/>
      </c>
      <c r="AK630" s="21" t="str">
        <f>IF(ISBLANK(AI630),  "", _xlfn.CONCAT(LOWER(C630), "/", E630))</f>
        <v/>
      </c>
      <c r="AS630" s="21"/>
      <c r="AT630" s="23"/>
      <c r="AU630" s="21"/>
      <c r="AV630" s="22"/>
      <c r="BD630" s="21"/>
      <c r="BE630" s="21"/>
      <c r="BF6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1" spans="6:58" ht="16" customHeight="1">
      <c r="F631" s="25" t="str">
        <f>IF(ISBLANK(Table2[[#This Row],[unique_id]]), "", Table2[[#This Row],[unique_id]])</f>
        <v/>
      </c>
      <c r="T631" s="21"/>
      <c r="V631" s="22"/>
      <c r="W631" s="22"/>
      <c r="X631" s="22"/>
      <c r="Y631" s="22"/>
      <c r="AJ631" s="21" t="str">
        <f>IF(ISBLANK(AI631),  "", _xlfn.CONCAT("haas/entity/sensor/", LOWER(C631), "/", E631, "/config"))</f>
        <v/>
      </c>
      <c r="AK631" s="21" t="str">
        <f>IF(ISBLANK(AI631),  "", _xlfn.CONCAT(LOWER(C631), "/", E631))</f>
        <v/>
      </c>
      <c r="AS631" s="21"/>
      <c r="AT631" s="23"/>
      <c r="AU631" s="21"/>
      <c r="AV631" s="22"/>
      <c r="BD631" s="21"/>
      <c r="BE631" s="21"/>
      <c r="BF6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2" spans="6:58" ht="16" customHeight="1">
      <c r="F632" s="25" t="str">
        <f>IF(ISBLANK(Table2[[#This Row],[unique_id]]), "", Table2[[#This Row],[unique_id]])</f>
        <v/>
      </c>
      <c r="T632" s="21"/>
      <c r="V632" s="22"/>
      <c r="W632" s="22"/>
      <c r="X632" s="22"/>
      <c r="Y632" s="22"/>
      <c r="AJ632" s="21" t="str">
        <f>IF(ISBLANK(AI632),  "", _xlfn.CONCAT("haas/entity/sensor/", LOWER(C632), "/", E632, "/config"))</f>
        <v/>
      </c>
      <c r="AK632" s="21" t="str">
        <f>IF(ISBLANK(AI632),  "", _xlfn.CONCAT(LOWER(C632), "/", E632))</f>
        <v/>
      </c>
      <c r="AS632" s="21"/>
      <c r="AT632" s="23"/>
      <c r="AU632" s="21"/>
      <c r="AV632" s="22"/>
      <c r="BD632" s="21"/>
      <c r="BE632" s="21"/>
      <c r="BF6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3" spans="6:58" ht="16" customHeight="1">
      <c r="F633" s="25" t="str">
        <f>IF(ISBLANK(Table2[[#This Row],[unique_id]]), "", Table2[[#This Row],[unique_id]])</f>
        <v/>
      </c>
      <c r="T633" s="21"/>
      <c r="V633" s="22"/>
      <c r="W633" s="22"/>
      <c r="X633" s="22"/>
      <c r="Y633" s="22"/>
      <c r="AJ633" s="21" t="str">
        <f>IF(ISBLANK(AI633),  "", _xlfn.CONCAT("haas/entity/sensor/", LOWER(C633), "/", E633, "/config"))</f>
        <v/>
      </c>
      <c r="AK633" s="21" t="str">
        <f>IF(ISBLANK(AI633),  "", _xlfn.CONCAT(LOWER(C633), "/", E633))</f>
        <v/>
      </c>
      <c r="AS633" s="21"/>
      <c r="AT633" s="23"/>
      <c r="AU633" s="21"/>
      <c r="AV633" s="22"/>
      <c r="BD633" s="21"/>
      <c r="BE633" s="21"/>
      <c r="BF6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4" spans="6:58" ht="16" customHeight="1">
      <c r="F634" s="25" t="str">
        <f>IF(ISBLANK(Table2[[#This Row],[unique_id]]), "", Table2[[#This Row],[unique_id]])</f>
        <v/>
      </c>
      <c r="T634" s="21"/>
      <c r="V634" s="22"/>
      <c r="W634" s="22"/>
      <c r="X634" s="22"/>
      <c r="Y634" s="22"/>
      <c r="AJ634" s="21" t="str">
        <f>IF(ISBLANK(AI634),  "", _xlfn.CONCAT("haas/entity/sensor/", LOWER(C634), "/", E634, "/config"))</f>
        <v/>
      </c>
      <c r="AK634" s="21" t="str">
        <f>IF(ISBLANK(AI634),  "", _xlfn.CONCAT(LOWER(C634), "/", E634))</f>
        <v/>
      </c>
      <c r="AS634" s="21"/>
      <c r="AT634" s="23"/>
      <c r="AU634" s="21"/>
      <c r="AV634" s="22"/>
      <c r="BD634" s="21"/>
      <c r="BE634" s="21"/>
      <c r="BF6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5" spans="6:58" ht="16" customHeight="1">
      <c r="F635" s="25" t="str">
        <f>IF(ISBLANK(Table2[[#This Row],[unique_id]]), "", Table2[[#This Row],[unique_id]])</f>
        <v/>
      </c>
      <c r="T635" s="21"/>
      <c r="V635" s="22"/>
      <c r="W635" s="22"/>
      <c r="X635" s="22"/>
      <c r="Y635" s="22"/>
      <c r="AJ635" s="21" t="str">
        <f>IF(ISBLANK(AI635),  "", _xlfn.CONCAT("haas/entity/sensor/", LOWER(C635), "/", E635, "/config"))</f>
        <v/>
      </c>
      <c r="AK635" s="21" t="str">
        <f>IF(ISBLANK(AI635),  "", _xlfn.CONCAT(LOWER(C635), "/", E635))</f>
        <v/>
      </c>
      <c r="AS635" s="21"/>
      <c r="AT635" s="23"/>
      <c r="AU635" s="21"/>
      <c r="AV635" s="22"/>
      <c r="BD635" s="21"/>
      <c r="BE635" s="21"/>
      <c r="BF6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6" spans="6:58" ht="16" customHeight="1">
      <c r="F636" s="25" t="str">
        <f>IF(ISBLANK(Table2[[#This Row],[unique_id]]), "", Table2[[#This Row],[unique_id]])</f>
        <v/>
      </c>
      <c r="T636" s="21"/>
      <c r="V636" s="22"/>
      <c r="W636" s="22"/>
      <c r="X636" s="22"/>
      <c r="Y636" s="22"/>
      <c r="AJ636" s="21" t="str">
        <f>IF(ISBLANK(AI636),  "", _xlfn.CONCAT("haas/entity/sensor/", LOWER(C636), "/", E636, "/config"))</f>
        <v/>
      </c>
      <c r="AK636" s="21" t="str">
        <f>IF(ISBLANK(AI636),  "", _xlfn.CONCAT(LOWER(C636), "/", E636))</f>
        <v/>
      </c>
      <c r="AS636" s="21"/>
      <c r="AT636" s="23"/>
      <c r="AU636" s="21"/>
      <c r="AV636" s="22"/>
      <c r="BD636" s="21"/>
      <c r="BE636" s="21"/>
      <c r="BF6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7" spans="6:58" ht="16" customHeight="1">
      <c r="F637" s="25" t="str">
        <f>IF(ISBLANK(Table2[[#This Row],[unique_id]]), "", Table2[[#This Row],[unique_id]])</f>
        <v/>
      </c>
      <c r="T637" s="21"/>
      <c r="V637" s="22"/>
      <c r="W637" s="22"/>
      <c r="X637" s="22"/>
      <c r="Y637" s="22"/>
      <c r="AJ637" s="21" t="str">
        <f>IF(ISBLANK(AI637),  "", _xlfn.CONCAT("haas/entity/sensor/", LOWER(C637), "/", E637, "/config"))</f>
        <v/>
      </c>
      <c r="AK637" s="21" t="str">
        <f>IF(ISBLANK(AI637),  "", _xlfn.CONCAT(LOWER(C637), "/", E637))</f>
        <v/>
      </c>
      <c r="AS637" s="21"/>
      <c r="AT637" s="23"/>
      <c r="AU637" s="21"/>
      <c r="AV637" s="22"/>
      <c r="BD637" s="21"/>
      <c r="BE637" s="21"/>
      <c r="BF6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8" spans="6:58" ht="16" customHeight="1">
      <c r="F638" s="25" t="str">
        <f>IF(ISBLANK(Table2[[#This Row],[unique_id]]), "", Table2[[#This Row],[unique_id]])</f>
        <v/>
      </c>
      <c r="T638" s="21"/>
      <c r="V638" s="22"/>
      <c r="W638" s="22"/>
      <c r="X638" s="22"/>
      <c r="Y638" s="22"/>
      <c r="AJ638" s="21" t="str">
        <f>IF(ISBLANK(AI638),  "", _xlfn.CONCAT("haas/entity/sensor/", LOWER(C638), "/", E638, "/config"))</f>
        <v/>
      </c>
      <c r="AK638" s="21" t="str">
        <f>IF(ISBLANK(AI638),  "", _xlfn.CONCAT(LOWER(C638), "/", E638))</f>
        <v/>
      </c>
      <c r="AS638" s="21"/>
      <c r="AT638" s="23"/>
      <c r="AU638" s="21"/>
      <c r="AV638" s="22"/>
      <c r="BD638" s="21"/>
      <c r="BE638" s="21"/>
      <c r="BF6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9" spans="6:58" ht="16" customHeight="1">
      <c r="F639" s="25" t="str">
        <f>IF(ISBLANK(Table2[[#This Row],[unique_id]]), "", Table2[[#This Row],[unique_id]])</f>
        <v/>
      </c>
      <c r="T639" s="21"/>
      <c r="V639" s="22"/>
      <c r="W639" s="22"/>
      <c r="X639" s="22"/>
      <c r="Y639" s="22"/>
      <c r="AJ639" s="21" t="str">
        <f>IF(ISBLANK(AI639),  "", _xlfn.CONCAT("haas/entity/sensor/", LOWER(C639), "/", E639, "/config"))</f>
        <v/>
      </c>
      <c r="AK639" s="21" t="str">
        <f>IF(ISBLANK(AI639),  "", _xlfn.CONCAT(LOWER(C639), "/", E639))</f>
        <v/>
      </c>
      <c r="AS639" s="21"/>
      <c r="AT639" s="23"/>
      <c r="AU639" s="21"/>
      <c r="AV639" s="22"/>
      <c r="BD639" s="21"/>
      <c r="BE639" s="21"/>
      <c r="BF6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0" spans="6:58" ht="16" customHeight="1">
      <c r="F640" s="25" t="str">
        <f>IF(ISBLANK(Table2[[#This Row],[unique_id]]), "", Table2[[#This Row],[unique_id]])</f>
        <v/>
      </c>
      <c r="T640" s="21"/>
      <c r="V640" s="22"/>
      <c r="W640" s="22"/>
      <c r="X640" s="22"/>
      <c r="Y640" s="22"/>
      <c r="AJ640" s="21" t="str">
        <f>IF(ISBLANK(AI640),  "", _xlfn.CONCAT("haas/entity/sensor/", LOWER(C640), "/", E640, "/config"))</f>
        <v/>
      </c>
      <c r="AK640" s="21" t="str">
        <f>IF(ISBLANK(AI640),  "", _xlfn.CONCAT(LOWER(C640), "/", E640))</f>
        <v/>
      </c>
      <c r="AS640" s="21"/>
      <c r="AT640" s="23"/>
      <c r="AU640" s="21"/>
      <c r="AV640" s="22"/>
      <c r="BD640" s="21"/>
      <c r="BE640" s="21"/>
      <c r="BF6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1" spans="6:58" ht="16" customHeight="1">
      <c r="F641" s="25" t="str">
        <f>IF(ISBLANK(Table2[[#This Row],[unique_id]]), "", Table2[[#This Row],[unique_id]])</f>
        <v/>
      </c>
      <c r="T641" s="21"/>
      <c r="V641" s="22"/>
      <c r="W641" s="22"/>
      <c r="X641" s="22"/>
      <c r="Y641" s="22"/>
      <c r="AJ641" s="21" t="str">
        <f>IF(ISBLANK(AI641),  "", _xlfn.CONCAT("haas/entity/sensor/", LOWER(C641), "/", E641, "/config"))</f>
        <v/>
      </c>
      <c r="AK641" s="21" t="str">
        <f>IF(ISBLANK(AI641),  "", _xlfn.CONCAT(LOWER(C641), "/", E641))</f>
        <v/>
      </c>
      <c r="AS641" s="21"/>
      <c r="AT641" s="23"/>
      <c r="AU641" s="21"/>
      <c r="AV641" s="22"/>
      <c r="BD641" s="21"/>
      <c r="BE641" s="21"/>
      <c r="BF6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2" spans="6:58" ht="16" customHeight="1">
      <c r="F642" s="25" t="str">
        <f>IF(ISBLANK(Table2[[#This Row],[unique_id]]), "", Table2[[#This Row],[unique_id]])</f>
        <v/>
      </c>
      <c r="T642" s="21"/>
      <c r="V642" s="22"/>
      <c r="W642" s="22"/>
      <c r="X642" s="22"/>
      <c r="Y642" s="22"/>
      <c r="AJ642" s="21" t="str">
        <f>IF(ISBLANK(AI642),  "", _xlfn.CONCAT("haas/entity/sensor/", LOWER(C642), "/", E642, "/config"))</f>
        <v/>
      </c>
      <c r="AK642" s="21" t="str">
        <f>IF(ISBLANK(AI642),  "", _xlfn.CONCAT(LOWER(C642), "/", E642))</f>
        <v/>
      </c>
      <c r="AS642" s="21"/>
      <c r="AT642" s="23"/>
      <c r="AU642" s="21"/>
      <c r="AV642" s="22"/>
      <c r="BD642" s="21"/>
      <c r="BE642" s="21"/>
      <c r="BF6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3" spans="6:58" ht="16" customHeight="1">
      <c r="F643" s="25" t="str">
        <f>IF(ISBLANK(Table2[[#This Row],[unique_id]]), "", Table2[[#This Row],[unique_id]])</f>
        <v/>
      </c>
      <c r="T643" s="21"/>
      <c r="V643" s="22"/>
      <c r="W643" s="22"/>
      <c r="X643" s="22"/>
      <c r="Y643" s="22"/>
      <c r="AJ643" s="21" t="str">
        <f>IF(ISBLANK(AI643),  "", _xlfn.CONCAT("haas/entity/sensor/", LOWER(C643), "/", E643, "/config"))</f>
        <v/>
      </c>
      <c r="AK643" s="21" t="str">
        <f>IF(ISBLANK(AI643),  "", _xlfn.CONCAT(LOWER(C643), "/", E643))</f>
        <v/>
      </c>
      <c r="AS643" s="21"/>
      <c r="AT643" s="23"/>
      <c r="AU643" s="21"/>
      <c r="AV643" s="22"/>
      <c r="BD643" s="21"/>
      <c r="BE643" s="21"/>
      <c r="BF6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4" spans="6:58" ht="16" customHeight="1">
      <c r="F644" s="25" t="str">
        <f>IF(ISBLANK(Table2[[#This Row],[unique_id]]), "", Table2[[#This Row],[unique_id]])</f>
        <v/>
      </c>
      <c r="T644" s="21"/>
      <c r="V644" s="22"/>
      <c r="W644" s="22"/>
      <c r="X644" s="22"/>
      <c r="Y644" s="22"/>
      <c r="AJ644" s="21" t="str">
        <f>IF(ISBLANK(AI644),  "", _xlfn.CONCAT("haas/entity/sensor/", LOWER(C644), "/", E644, "/config"))</f>
        <v/>
      </c>
      <c r="AK644" s="21" t="str">
        <f>IF(ISBLANK(AI644),  "", _xlfn.CONCAT(LOWER(C644), "/", E644))</f>
        <v/>
      </c>
      <c r="AS644" s="21"/>
      <c r="AT644" s="23"/>
      <c r="AU644" s="21"/>
      <c r="AV644" s="22"/>
      <c r="BD644" s="21"/>
      <c r="BE644" s="21"/>
      <c r="BF6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5" spans="6:58" ht="16" customHeight="1">
      <c r="F645" s="25" t="str">
        <f>IF(ISBLANK(Table2[[#This Row],[unique_id]]), "", Table2[[#This Row],[unique_id]])</f>
        <v/>
      </c>
      <c r="T645" s="21"/>
      <c r="V645" s="22"/>
      <c r="W645" s="22"/>
      <c r="X645" s="22"/>
      <c r="Y645" s="22"/>
      <c r="AJ645" s="21" t="str">
        <f>IF(ISBLANK(AI645),  "", _xlfn.CONCAT("haas/entity/sensor/", LOWER(C645), "/", E645, "/config"))</f>
        <v/>
      </c>
      <c r="AK645" s="21" t="str">
        <f>IF(ISBLANK(AI645),  "", _xlfn.CONCAT(LOWER(C645), "/", E645))</f>
        <v/>
      </c>
      <c r="AS645" s="21"/>
      <c r="AT645" s="23"/>
      <c r="AU645" s="21"/>
      <c r="AV645" s="22"/>
      <c r="BD645" s="21"/>
      <c r="BE645" s="21"/>
      <c r="BF6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6" spans="6:58" ht="16" customHeight="1">
      <c r="F646" s="25" t="str">
        <f>IF(ISBLANK(Table2[[#This Row],[unique_id]]), "", Table2[[#This Row],[unique_id]])</f>
        <v/>
      </c>
      <c r="T646" s="21"/>
      <c r="V646" s="22"/>
      <c r="W646" s="22"/>
      <c r="X646" s="22"/>
      <c r="Y646" s="22"/>
      <c r="AJ646" s="21" t="str">
        <f>IF(ISBLANK(AI646),  "", _xlfn.CONCAT("haas/entity/sensor/", LOWER(C646), "/", E646, "/config"))</f>
        <v/>
      </c>
      <c r="AK646" s="21" t="str">
        <f>IF(ISBLANK(AI646),  "", _xlfn.CONCAT(LOWER(C646), "/", E646))</f>
        <v/>
      </c>
      <c r="AS646" s="21"/>
      <c r="AT646" s="23"/>
      <c r="AU646" s="21"/>
      <c r="AV646" s="22"/>
      <c r="BD646" s="21"/>
      <c r="BE646" s="21"/>
      <c r="BF6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7" spans="6:58" ht="16" customHeight="1">
      <c r="F647" s="25" t="str">
        <f>IF(ISBLANK(Table2[[#This Row],[unique_id]]), "", Table2[[#This Row],[unique_id]])</f>
        <v/>
      </c>
      <c r="T647" s="21"/>
      <c r="V647" s="22"/>
      <c r="W647" s="22"/>
      <c r="X647" s="22"/>
      <c r="Y647" s="22"/>
      <c r="AJ647" s="21" t="str">
        <f>IF(ISBLANK(AI647),  "", _xlfn.CONCAT("haas/entity/sensor/", LOWER(C647), "/", E647, "/config"))</f>
        <v/>
      </c>
      <c r="AK647" s="21" t="str">
        <f>IF(ISBLANK(AI647),  "", _xlfn.CONCAT(LOWER(C647), "/", E647))</f>
        <v/>
      </c>
      <c r="AS647" s="21"/>
      <c r="AT647" s="23"/>
      <c r="AU647" s="21"/>
      <c r="AV647" s="22"/>
      <c r="BD647" s="21"/>
      <c r="BE647" s="21"/>
      <c r="BF64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8" spans="6:58" ht="16" customHeight="1">
      <c r="F648" s="25" t="str">
        <f>IF(ISBLANK(Table2[[#This Row],[unique_id]]), "", Table2[[#This Row],[unique_id]])</f>
        <v/>
      </c>
      <c r="T648" s="21"/>
      <c r="V648" s="22"/>
      <c r="W648" s="22"/>
      <c r="X648" s="22"/>
      <c r="Y648" s="22"/>
      <c r="AJ648" s="21" t="str">
        <f>IF(ISBLANK(AI648),  "", _xlfn.CONCAT("haas/entity/sensor/", LOWER(C648), "/", E648, "/config"))</f>
        <v/>
      </c>
      <c r="AK648" s="21" t="str">
        <f>IF(ISBLANK(AI648),  "", _xlfn.CONCAT(LOWER(C648), "/", E648))</f>
        <v/>
      </c>
      <c r="AS648" s="21"/>
      <c r="AT648" s="23"/>
      <c r="AU648" s="21"/>
      <c r="AV648" s="22"/>
      <c r="BD648" s="21"/>
      <c r="BE648" s="21"/>
      <c r="BF64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9" spans="6:58" ht="16" customHeight="1">
      <c r="F649" s="25" t="str">
        <f>IF(ISBLANK(Table2[[#This Row],[unique_id]]), "", Table2[[#This Row],[unique_id]])</f>
        <v/>
      </c>
      <c r="T649" s="21"/>
      <c r="V649" s="22"/>
      <c r="W649" s="22"/>
      <c r="X649" s="22"/>
      <c r="Y649" s="22"/>
      <c r="AJ649" s="21" t="str">
        <f>IF(ISBLANK(AI649),  "", _xlfn.CONCAT("haas/entity/sensor/", LOWER(C649), "/", E649, "/config"))</f>
        <v/>
      </c>
      <c r="AK649" s="21" t="str">
        <f>IF(ISBLANK(AI649),  "", _xlfn.CONCAT(LOWER(C649), "/", E649))</f>
        <v/>
      </c>
      <c r="AS649" s="21"/>
      <c r="AT649" s="23"/>
      <c r="AU649" s="21"/>
      <c r="AV649" s="22"/>
      <c r="BD649" s="21"/>
      <c r="BE649" s="21"/>
      <c r="BF64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0" spans="6:58" ht="16" customHeight="1">
      <c r="F650" s="25" t="str">
        <f>IF(ISBLANK(Table2[[#This Row],[unique_id]]), "", Table2[[#This Row],[unique_id]])</f>
        <v/>
      </c>
      <c r="T650" s="21"/>
      <c r="V650" s="22"/>
      <c r="W650" s="22"/>
      <c r="X650" s="22"/>
      <c r="Y650" s="22"/>
      <c r="AJ650" s="21" t="str">
        <f>IF(ISBLANK(AI650),  "", _xlfn.CONCAT("haas/entity/sensor/", LOWER(C650), "/", E650, "/config"))</f>
        <v/>
      </c>
      <c r="AK650" s="21" t="str">
        <f>IF(ISBLANK(AI650),  "", _xlfn.CONCAT(LOWER(C650), "/", E650))</f>
        <v/>
      </c>
      <c r="AS650" s="21"/>
      <c r="AT650" s="23"/>
      <c r="AU650" s="21"/>
      <c r="AV650" s="22"/>
      <c r="BD650" s="21"/>
      <c r="BE650" s="21"/>
      <c r="BF65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1" spans="6:58" ht="16" customHeight="1">
      <c r="F651" s="25" t="str">
        <f>IF(ISBLANK(Table2[[#This Row],[unique_id]]), "", Table2[[#This Row],[unique_id]])</f>
        <v/>
      </c>
      <c r="T651" s="21"/>
      <c r="V651" s="22"/>
      <c r="W651" s="22"/>
      <c r="X651" s="22"/>
      <c r="Y651" s="22"/>
      <c r="AJ651" s="21" t="str">
        <f>IF(ISBLANK(AI651),  "", _xlfn.CONCAT("haas/entity/sensor/", LOWER(C651), "/", E651, "/config"))</f>
        <v/>
      </c>
      <c r="AK651" s="21" t="str">
        <f>IF(ISBLANK(AI651),  "", _xlfn.CONCAT(LOWER(C651), "/", E651))</f>
        <v/>
      </c>
      <c r="AS651" s="21"/>
      <c r="AT651" s="23"/>
      <c r="AU651" s="21"/>
      <c r="AV651" s="22"/>
      <c r="BD651" s="21"/>
      <c r="BE651" s="21"/>
      <c r="BF65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2" spans="6:58" ht="16" customHeight="1">
      <c r="F652" s="25" t="str">
        <f>IF(ISBLANK(Table2[[#This Row],[unique_id]]), "", Table2[[#This Row],[unique_id]])</f>
        <v/>
      </c>
      <c r="T652" s="21"/>
      <c r="V652" s="22"/>
      <c r="W652" s="22"/>
      <c r="X652" s="22"/>
      <c r="Y652" s="22"/>
      <c r="AJ652" s="21" t="str">
        <f>IF(ISBLANK(AI652),  "", _xlfn.CONCAT("haas/entity/sensor/", LOWER(C652), "/", E652, "/config"))</f>
        <v/>
      </c>
      <c r="AK652" s="21" t="str">
        <f>IF(ISBLANK(AI652),  "", _xlfn.CONCAT(LOWER(C652), "/", E652))</f>
        <v/>
      </c>
      <c r="AS652" s="21"/>
      <c r="AT652" s="23"/>
      <c r="AU652" s="21"/>
      <c r="AV652" s="22"/>
      <c r="BD652" s="21"/>
      <c r="BE652" s="21"/>
      <c r="BF65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3" spans="6:58" ht="16" customHeight="1">
      <c r="F653" s="25" t="str">
        <f>IF(ISBLANK(Table2[[#This Row],[unique_id]]), "", Table2[[#This Row],[unique_id]])</f>
        <v/>
      </c>
      <c r="T653" s="21"/>
      <c r="V653" s="22"/>
      <c r="W653" s="22"/>
      <c r="X653" s="22"/>
      <c r="Y653" s="22"/>
      <c r="AJ653" s="21" t="str">
        <f>IF(ISBLANK(AI653),  "", _xlfn.CONCAT("haas/entity/sensor/", LOWER(C653), "/", E653, "/config"))</f>
        <v/>
      </c>
      <c r="AK653" s="21" t="str">
        <f>IF(ISBLANK(AI653),  "", _xlfn.CONCAT(LOWER(C653), "/", E653))</f>
        <v/>
      </c>
      <c r="AS653" s="21"/>
      <c r="AT653" s="23"/>
      <c r="AU653" s="21"/>
      <c r="AV653" s="22"/>
      <c r="BD653" s="21"/>
      <c r="BE653" s="21"/>
      <c r="BF65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4" spans="6:58" ht="16" customHeight="1">
      <c r="F654" s="25" t="str">
        <f>IF(ISBLANK(Table2[[#This Row],[unique_id]]), "", Table2[[#This Row],[unique_id]])</f>
        <v/>
      </c>
      <c r="T654" s="21"/>
      <c r="V654" s="22"/>
      <c r="W654" s="22"/>
      <c r="X654" s="22"/>
      <c r="Y654" s="22"/>
      <c r="AJ654" s="21" t="str">
        <f>IF(ISBLANK(AI654),  "", _xlfn.CONCAT("haas/entity/sensor/", LOWER(C654), "/", E654, "/config"))</f>
        <v/>
      </c>
      <c r="AK654" s="21" t="str">
        <f>IF(ISBLANK(AI654),  "", _xlfn.CONCAT(LOWER(C654), "/", E654))</f>
        <v/>
      </c>
      <c r="AS654" s="21"/>
      <c r="AT654" s="23"/>
      <c r="AU654" s="21"/>
      <c r="AV654" s="22"/>
      <c r="BD654" s="21"/>
      <c r="BE654" s="21"/>
      <c r="BF65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5" spans="6:58" ht="16" customHeight="1">
      <c r="F655" s="25" t="str">
        <f>IF(ISBLANK(Table2[[#This Row],[unique_id]]), "", Table2[[#This Row],[unique_id]])</f>
        <v/>
      </c>
      <c r="T655" s="21"/>
      <c r="V655" s="22"/>
      <c r="W655" s="22"/>
      <c r="X655" s="22"/>
      <c r="Y655" s="22"/>
      <c r="AJ655" s="21" t="str">
        <f>IF(ISBLANK(AI655),  "", _xlfn.CONCAT("haas/entity/sensor/", LOWER(C655), "/", E655, "/config"))</f>
        <v/>
      </c>
      <c r="AK655" s="21" t="str">
        <f>IF(ISBLANK(AI655),  "", _xlfn.CONCAT(LOWER(C655), "/", E655))</f>
        <v/>
      </c>
      <c r="AS655" s="21"/>
      <c r="AT655" s="23"/>
      <c r="AU655" s="21"/>
      <c r="AV655" s="22"/>
      <c r="BD655" s="21"/>
      <c r="BE655" s="21"/>
      <c r="BF65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6" spans="6:58" ht="16" customHeight="1">
      <c r="F656" s="25" t="str">
        <f>IF(ISBLANK(Table2[[#This Row],[unique_id]]), "", Table2[[#This Row],[unique_id]])</f>
        <v/>
      </c>
      <c r="T656" s="21"/>
      <c r="V656" s="22"/>
      <c r="W656" s="22"/>
      <c r="X656" s="22"/>
      <c r="Y656" s="22"/>
      <c r="AJ656" s="21" t="str">
        <f>IF(ISBLANK(AI656),  "", _xlfn.CONCAT("haas/entity/sensor/", LOWER(C656), "/", E656, "/config"))</f>
        <v/>
      </c>
      <c r="AK656" s="21" t="str">
        <f>IF(ISBLANK(AI656),  "", _xlfn.CONCAT(LOWER(C656), "/", E656))</f>
        <v/>
      </c>
      <c r="AS656" s="21"/>
      <c r="AT656" s="23"/>
      <c r="AU656" s="21"/>
      <c r="AV656" s="22"/>
      <c r="BD656" s="21"/>
      <c r="BE656" s="21"/>
      <c r="BF65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7" spans="6:58" ht="16" customHeight="1">
      <c r="F657" s="25" t="str">
        <f>IF(ISBLANK(Table2[[#This Row],[unique_id]]), "", Table2[[#This Row],[unique_id]])</f>
        <v/>
      </c>
      <c r="T657" s="21"/>
      <c r="V657" s="22"/>
      <c r="W657" s="22"/>
      <c r="X657" s="22"/>
      <c r="Y657" s="22"/>
      <c r="AJ657" s="21" t="str">
        <f>IF(ISBLANK(AI657),  "", _xlfn.CONCAT("haas/entity/sensor/", LOWER(C657), "/", E657, "/config"))</f>
        <v/>
      </c>
      <c r="AK657" s="21" t="str">
        <f>IF(ISBLANK(AI657),  "", _xlfn.CONCAT(LOWER(C657), "/", E657))</f>
        <v/>
      </c>
      <c r="AS657" s="21"/>
      <c r="AT657" s="23"/>
      <c r="AU657" s="21"/>
      <c r="AV657" s="22"/>
      <c r="BD657" s="21"/>
      <c r="BE657" s="21"/>
      <c r="BF65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8" spans="6:58" ht="16" customHeight="1">
      <c r="F658" s="25" t="str">
        <f>IF(ISBLANK(Table2[[#This Row],[unique_id]]), "", Table2[[#This Row],[unique_id]])</f>
        <v/>
      </c>
      <c r="T658" s="21"/>
      <c r="V658" s="22"/>
      <c r="W658" s="22"/>
      <c r="X658" s="22"/>
      <c r="Y658" s="22"/>
      <c r="AJ658" s="21" t="str">
        <f>IF(ISBLANK(AI658),  "", _xlfn.CONCAT("haas/entity/sensor/", LOWER(C658), "/", E658, "/config"))</f>
        <v/>
      </c>
      <c r="AK658" s="21" t="str">
        <f>IF(ISBLANK(AI658),  "", _xlfn.CONCAT(LOWER(C658), "/", E658))</f>
        <v/>
      </c>
      <c r="AS658" s="21"/>
      <c r="AT658" s="23"/>
      <c r="AU658" s="21"/>
      <c r="AV658" s="22"/>
      <c r="BD658" s="21"/>
      <c r="BE658" s="21"/>
      <c r="BF65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9" spans="6:58" ht="16" customHeight="1">
      <c r="F659" s="25" t="str">
        <f>IF(ISBLANK(Table2[[#This Row],[unique_id]]), "", Table2[[#This Row],[unique_id]])</f>
        <v/>
      </c>
      <c r="T659" s="21"/>
      <c r="V659" s="22"/>
      <c r="W659" s="22"/>
      <c r="X659" s="22"/>
      <c r="Y659" s="22"/>
      <c r="AJ659" s="21" t="str">
        <f>IF(ISBLANK(AI659),  "", _xlfn.CONCAT("haas/entity/sensor/", LOWER(C659), "/", E659, "/config"))</f>
        <v/>
      </c>
      <c r="AK659" s="21" t="str">
        <f>IF(ISBLANK(AI659),  "", _xlfn.CONCAT(LOWER(C659), "/", E659))</f>
        <v/>
      </c>
      <c r="AS659" s="21"/>
      <c r="AT659" s="23"/>
      <c r="AU659" s="21"/>
      <c r="AV659" s="22"/>
      <c r="BD659" s="21"/>
      <c r="BE659" s="21"/>
      <c r="BF65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0" spans="6:58" ht="16" customHeight="1">
      <c r="F660" s="25" t="str">
        <f>IF(ISBLANK(Table2[[#This Row],[unique_id]]), "", Table2[[#This Row],[unique_id]])</f>
        <v/>
      </c>
      <c r="T660" s="21"/>
      <c r="V660" s="22"/>
      <c r="W660" s="22"/>
      <c r="X660" s="22"/>
      <c r="Y660" s="22"/>
      <c r="AJ660" s="21" t="str">
        <f>IF(ISBLANK(AI660),  "", _xlfn.CONCAT("haas/entity/sensor/", LOWER(C660), "/", E660, "/config"))</f>
        <v/>
      </c>
      <c r="AK660" s="21" t="str">
        <f>IF(ISBLANK(AI660),  "", _xlfn.CONCAT(LOWER(C660), "/", E660))</f>
        <v/>
      </c>
      <c r="AS660" s="21"/>
      <c r="AT660" s="23"/>
      <c r="AU660" s="21"/>
      <c r="AV660" s="22"/>
      <c r="BD660" s="21"/>
      <c r="BE660" s="21"/>
      <c r="BF66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1" spans="6:58" ht="16" customHeight="1">
      <c r="F661" s="25" t="str">
        <f>IF(ISBLANK(Table2[[#This Row],[unique_id]]), "", Table2[[#This Row],[unique_id]])</f>
        <v/>
      </c>
      <c r="T661" s="21"/>
      <c r="V661" s="22"/>
      <c r="W661" s="22"/>
      <c r="X661" s="22"/>
      <c r="Y661" s="22"/>
      <c r="AJ661" s="21" t="str">
        <f>IF(ISBLANK(AI661),  "", _xlfn.CONCAT("haas/entity/sensor/", LOWER(C661), "/", E661, "/config"))</f>
        <v/>
      </c>
      <c r="AK661" s="21" t="str">
        <f>IF(ISBLANK(AI661),  "", _xlfn.CONCAT(LOWER(C661), "/", E661))</f>
        <v/>
      </c>
      <c r="AS661" s="21"/>
      <c r="AT661" s="23"/>
      <c r="AU661" s="21"/>
      <c r="AV661" s="22"/>
      <c r="BD661" s="21"/>
      <c r="BE661" s="21"/>
      <c r="BF66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2" spans="6:58" ht="16" customHeight="1">
      <c r="F662" s="25" t="str">
        <f>IF(ISBLANK(Table2[[#This Row],[unique_id]]), "", Table2[[#This Row],[unique_id]])</f>
        <v/>
      </c>
      <c r="T662" s="21"/>
      <c r="V662" s="22"/>
      <c r="W662" s="22"/>
      <c r="X662" s="22"/>
      <c r="Y662" s="22"/>
      <c r="AJ662" s="21" t="str">
        <f>IF(ISBLANK(AI662),  "", _xlfn.CONCAT("haas/entity/sensor/", LOWER(C662), "/", E662, "/config"))</f>
        <v/>
      </c>
      <c r="AK662" s="21" t="str">
        <f>IF(ISBLANK(AI662),  "", _xlfn.CONCAT(LOWER(C662), "/", E662))</f>
        <v/>
      </c>
      <c r="AS662" s="21"/>
      <c r="AT662" s="23"/>
      <c r="AU662" s="21"/>
      <c r="AV662" s="22"/>
      <c r="BD662" s="21"/>
      <c r="BE662" s="21"/>
      <c r="BF66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3" spans="6:58" ht="16" customHeight="1">
      <c r="F663" s="25" t="str">
        <f>IF(ISBLANK(Table2[[#This Row],[unique_id]]), "", Table2[[#This Row],[unique_id]])</f>
        <v/>
      </c>
      <c r="T663" s="21"/>
      <c r="V663" s="22"/>
      <c r="W663" s="22"/>
      <c r="X663" s="22"/>
      <c r="Y663" s="22"/>
      <c r="AJ663" s="21" t="str">
        <f>IF(ISBLANK(AI663),  "", _xlfn.CONCAT("haas/entity/sensor/", LOWER(C663), "/", E663, "/config"))</f>
        <v/>
      </c>
      <c r="AK663" s="21" t="str">
        <f>IF(ISBLANK(AI663),  "", _xlfn.CONCAT(LOWER(C663), "/", E663))</f>
        <v/>
      </c>
      <c r="AS663" s="21"/>
      <c r="AT663" s="23"/>
      <c r="AU663" s="21"/>
      <c r="AV663" s="22"/>
      <c r="BD663" s="21"/>
      <c r="BE663" s="21"/>
      <c r="BF66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4" spans="6:58" ht="16" customHeight="1">
      <c r="F664" s="25" t="str">
        <f>IF(ISBLANK(Table2[[#This Row],[unique_id]]), "", Table2[[#This Row],[unique_id]])</f>
        <v/>
      </c>
      <c r="T664" s="21"/>
      <c r="V664" s="22"/>
      <c r="W664" s="22"/>
      <c r="X664" s="22"/>
      <c r="Y664" s="22"/>
      <c r="AJ664" s="21" t="str">
        <f>IF(ISBLANK(AI664),  "", _xlfn.CONCAT("haas/entity/sensor/", LOWER(C664), "/", E664, "/config"))</f>
        <v/>
      </c>
      <c r="AK664" s="21" t="str">
        <f>IF(ISBLANK(AI664),  "", _xlfn.CONCAT(LOWER(C664), "/", E664))</f>
        <v/>
      </c>
      <c r="AS664" s="21"/>
      <c r="AT664" s="23"/>
      <c r="AU664" s="21"/>
      <c r="AV664" s="22"/>
      <c r="BD664" s="21"/>
      <c r="BE664" s="21"/>
      <c r="BF66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5" spans="6:58" ht="16" customHeight="1">
      <c r="F665" s="25" t="str">
        <f>IF(ISBLANK(Table2[[#This Row],[unique_id]]), "", Table2[[#This Row],[unique_id]])</f>
        <v/>
      </c>
      <c r="T665" s="21"/>
      <c r="V665" s="22"/>
      <c r="W665" s="22"/>
      <c r="X665" s="22"/>
      <c r="Y665" s="22"/>
      <c r="AJ665" s="21" t="str">
        <f>IF(ISBLANK(AI665),  "", _xlfn.CONCAT("haas/entity/sensor/", LOWER(C665), "/", E665, "/config"))</f>
        <v/>
      </c>
      <c r="AK665" s="21" t="str">
        <f>IF(ISBLANK(AI665),  "", _xlfn.CONCAT(LOWER(C665), "/", E665))</f>
        <v/>
      </c>
      <c r="AS665" s="21"/>
      <c r="AT665" s="23"/>
      <c r="AU665" s="21"/>
      <c r="AV665" s="22"/>
      <c r="BD665" s="21"/>
      <c r="BE665" s="21"/>
      <c r="BF66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6" spans="6:58" ht="16" customHeight="1">
      <c r="F666" s="25" t="str">
        <f>IF(ISBLANK(Table2[[#This Row],[unique_id]]), "", Table2[[#This Row],[unique_id]])</f>
        <v/>
      </c>
      <c r="T666" s="21"/>
      <c r="V666" s="22"/>
      <c r="W666" s="22"/>
      <c r="X666" s="22"/>
      <c r="Y666" s="22"/>
      <c r="AJ666" s="21" t="str">
        <f>IF(ISBLANK(AI666),  "", _xlfn.CONCAT("haas/entity/sensor/", LOWER(C666), "/", E666, "/config"))</f>
        <v/>
      </c>
      <c r="AK666" s="21" t="str">
        <f>IF(ISBLANK(AI666),  "", _xlfn.CONCAT(LOWER(C666), "/", E666))</f>
        <v/>
      </c>
      <c r="AS666" s="21"/>
      <c r="AT666" s="23"/>
      <c r="AU666" s="21"/>
      <c r="AV666" s="22"/>
      <c r="BD666" s="21"/>
      <c r="BE666" s="21"/>
      <c r="BF66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7" spans="6:58" ht="16" customHeight="1">
      <c r="F667" s="25" t="str">
        <f>IF(ISBLANK(Table2[[#This Row],[unique_id]]), "", Table2[[#This Row],[unique_id]])</f>
        <v/>
      </c>
      <c r="T667" s="21"/>
      <c r="V667" s="22"/>
      <c r="W667" s="22"/>
      <c r="X667" s="22"/>
      <c r="Y667" s="22"/>
      <c r="AJ667" s="21" t="str">
        <f>IF(ISBLANK(AI667),  "", _xlfn.CONCAT("haas/entity/sensor/", LOWER(C667), "/", E667, "/config"))</f>
        <v/>
      </c>
      <c r="AK667" s="21" t="str">
        <f>IF(ISBLANK(AI667),  "", _xlfn.CONCAT(LOWER(C667), "/", E667))</f>
        <v/>
      </c>
      <c r="AS667" s="21"/>
      <c r="AT667" s="23"/>
      <c r="AU667" s="21"/>
      <c r="AV667" s="22"/>
      <c r="BD667" s="21"/>
      <c r="BE667" s="21"/>
      <c r="BF66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8" spans="6:58" ht="16" customHeight="1">
      <c r="F668" s="25" t="str">
        <f>IF(ISBLANK(Table2[[#This Row],[unique_id]]), "", Table2[[#This Row],[unique_id]])</f>
        <v/>
      </c>
      <c r="T668" s="21"/>
      <c r="V668" s="22"/>
      <c r="W668" s="22"/>
      <c r="X668" s="22"/>
      <c r="Y668" s="22"/>
      <c r="AJ668" s="21" t="str">
        <f>IF(ISBLANK(AI668),  "", _xlfn.CONCAT("haas/entity/sensor/", LOWER(C668), "/", E668, "/config"))</f>
        <v/>
      </c>
      <c r="AK668" s="21" t="str">
        <f>IF(ISBLANK(AI668),  "", _xlfn.CONCAT(LOWER(C668), "/", E668))</f>
        <v/>
      </c>
      <c r="AS668" s="21"/>
      <c r="AT668" s="23"/>
      <c r="AU668" s="21"/>
      <c r="AV668" s="22"/>
      <c r="BD668" s="21"/>
      <c r="BE668" s="21"/>
      <c r="BF66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9" spans="6:58" ht="16" customHeight="1">
      <c r="F669" s="25" t="str">
        <f>IF(ISBLANK(Table2[[#This Row],[unique_id]]), "", Table2[[#This Row],[unique_id]])</f>
        <v/>
      </c>
      <c r="T669" s="21"/>
      <c r="V669" s="22"/>
      <c r="W669" s="22"/>
      <c r="X669" s="22"/>
      <c r="Y669" s="22"/>
      <c r="AJ669" s="21" t="str">
        <f>IF(ISBLANK(AI669),  "", _xlfn.CONCAT("haas/entity/sensor/", LOWER(C669), "/", E669, "/config"))</f>
        <v/>
      </c>
      <c r="AK669" s="21" t="str">
        <f>IF(ISBLANK(AI669),  "", _xlfn.CONCAT(LOWER(C669), "/", E669))</f>
        <v/>
      </c>
      <c r="AS669" s="21"/>
      <c r="AT669" s="23"/>
      <c r="AU669" s="21"/>
      <c r="AV669" s="22"/>
      <c r="BD669" s="21"/>
      <c r="BE669" s="21"/>
      <c r="BF66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0" spans="6:58" ht="16" customHeight="1">
      <c r="F670" s="25" t="str">
        <f>IF(ISBLANK(Table2[[#This Row],[unique_id]]), "", Table2[[#This Row],[unique_id]])</f>
        <v/>
      </c>
      <c r="T670" s="21"/>
      <c r="V670" s="22"/>
      <c r="W670" s="22"/>
      <c r="X670" s="22"/>
      <c r="Y670" s="22"/>
      <c r="AJ670" s="21" t="str">
        <f>IF(ISBLANK(AI670),  "", _xlfn.CONCAT("haas/entity/sensor/", LOWER(C670), "/", E670, "/config"))</f>
        <v/>
      </c>
      <c r="AK670" s="21" t="str">
        <f>IF(ISBLANK(AI670),  "", _xlfn.CONCAT(LOWER(C670), "/", E670))</f>
        <v/>
      </c>
      <c r="AS670" s="21"/>
      <c r="AT670" s="23"/>
      <c r="AU670" s="21"/>
      <c r="AV670" s="22"/>
      <c r="BD670" s="21"/>
      <c r="BE670" s="21"/>
      <c r="BF67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1" spans="6:58" ht="16" customHeight="1">
      <c r="F671" s="25" t="str">
        <f>IF(ISBLANK(Table2[[#This Row],[unique_id]]), "", Table2[[#This Row],[unique_id]])</f>
        <v/>
      </c>
      <c r="T671" s="21"/>
      <c r="V671" s="22"/>
      <c r="W671" s="22"/>
      <c r="X671" s="22"/>
      <c r="Y671" s="22"/>
      <c r="AJ671" s="21" t="str">
        <f>IF(ISBLANK(AI671),  "", _xlfn.CONCAT("haas/entity/sensor/", LOWER(C671), "/", E671, "/config"))</f>
        <v/>
      </c>
      <c r="AK671" s="21" t="str">
        <f>IF(ISBLANK(AI671),  "", _xlfn.CONCAT(LOWER(C671), "/", E671))</f>
        <v/>
      </c>
      <c r="AS671" s="21"/>
      <c r="AT671" s="23"/>
      <c r="AU671" s="21"/>
      <c r="AV671" s="22"/>
      <c r="BD671" s="21"/>
      <c r="BE671" s="21"/>
      <c r="BF67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2" spans="6:58" ht="16" customHeight="1">
      <c r="F672" s="25" t="str">
        <f>IF(ISBLANK(Table2[[#This Row],[unique_id]]), "", Table2[[#This Row],[unique_id]])</f>
        <v/>
      </c>
      <c r="T672" s="21"/>
      <c r="V672" s="22"/>
      <c r="W672" s="22"/>
      <c r="X672" s="22"/>
      <c r="Y672" s="22"/>
      <c r="AJ672" s="21" t="str">
        <f>IF(ISBLANK(AI672),  "", _xlfn.CONCAT("haas/entity/sensor/", LOWER(C672), "/", E672, "/config"))</f>
        <v/>
      </c>
      <c r="AK672" s="21" t="str">
        <f>IF(ISBLANK(AI672),  "", _xlfn.CONCAT(LOWER(C672), "/", E672))</f>
        <v/>
      </c>
      <c r="AS672" s="21"/>
      <c r="AT672" s="23"/>
      <c r="AU672" s="21"/>
      <c r="AV672" s="22"/>
      <c r="BD672" s="21"/>
      <c r="BE672" s="21"/>
      <c r="BF67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3" spans="6:58" ht="16" customHeight="1">
      <c r="F673" s="25" t="str">
        <f>IF(ISBLANK(Table2[[#This Row],[unique_id]]), "", Table2[[#This Row],[unique_id]])</f>
        <v/>
      </c>
      <c r="T673" s="21"/>
      <c r="V673" s="22"/>
      <c r="W673" s="22"/>
      <c r="X673" s="22"/>
      <c r="Y673" s="22"/>
      <c r="AJ673" s="21" t="str">
        <f>IF(ISBLANK(AI673),  "", _xlfn.CONCAT("haas/entity/sensor/", LOWER(C673), "/", E673, "/config"))</f>
        <v/>
      </c>
      <c r="AK673" s="21" t="str">
        <f>IF(ISBLANK(AI673),  "", _xlfn.CONCAT(LOWER(C673), "/", E673))</f>
        <v/>
      </c>
      <c r="AS673" s="21"/>
      <c r="AT673" s="23"/>
      <c r="AU673" s="21"/>
      <c r="AV673" s="22"/>
      <c r="BD673" s="21"/>
      <c r="BE673" s="21"/>
      <c r="BF67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4" spans="6:58" ht="16" customHeight="1">
      <c r="F674" s="25" t="str">
        <f>IF(ISBLANK(Table2[[#This Row],[unique_id]]), "", Table2[[#This Row],[unique_id]])</f>
        <v/>
      </c>
      <c r="T674" s="21"/>
      <c r="V674" s="22"/>
      <c r="W674" s="22"/>
      <c r="X674" s="22"/>
      <c r="Y674" s="22"/>
      <c r="AJ674" s="21" t="str">
        <f>IF(ISBLANK(AI674),  "", _xlfn.CONCAT("haas/entity/sensor/", LOWER(C674), "/", E674, "/config"))</f>
        <v/>
      </c>
      <c r="AK674" s="21" t="str">
        <f>IF(ISBLANK(AI674),  "", _xlfn.CONCAT(LOWER(C674), "/", E674))</f>
        <v/>
      </c>
      <c r="AS674" s="21"/>
      <c r="AT674" s="23"/>
      <c r="AU674" s="21"/>
      <c r="AV674" s="22"/>
      <c r="BD674" s="21"/>
      <c r="BE674" s="21"/>
      <c r="BF67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5" spans="6:58" ht="16" customHeight="1">
      <c r="F675" s="25" t="str">
        <f>IF(ISBLANK(Table2[[#This Row],[unique_id]]), "", Table2[[#This Row],[unique_id]])</f>
        <v/>
      </c>
      <c r="T675" s="21"/>
      <c r="V675" s="22"/>
      <c r="W675" s="22"/>
      <c r="X675" s="22"/>
      <c r="Y675" s="22"/>
      <c r="AJ675" s="21" t="str">
        <f>IF(ISBLANK(AI675),  "", _xlfn.CONCAT("haas/entity/sensor/", LOWER(C675), "/", E675, "/config"))</f>
        <v/>
      </c>
      <c r="AK675" s="21" t="str">
        <f>IF(ISBLANK(AI675),  "", _xlfn.CONCAT(LOWER(C675), "/", E675))</f>
        <v/>
      </c>
      <c r="AS675" s="21"/>
      <c r="AT675" s="23"/>
      <c r="AU675" s="21"/>
      <c r="AV675" s="22"/>
      <c r="BD675" s="21"/>
      <c r="BE675" s="21"/>
      <c r="BF67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6" spans="6:58" ht="16" customHeight="1">
      <c r="F676" s="25" t="str">
        <f>IF(ISBLANK(Table2[[#This Row],[unique_id]]), "", Table2[[#This Row],[unique_id]])</f>
        <v/>
      </c>
      <c r="T676" s="21"/>
      <c r="V676" s="22"/>
      <c r="W676" s="22"/>
      <c r="X676" s="22"/>
      <c r="Y676" s="22"/>
      <c r="AJ676" s="21" t="str">
        <f>IF(ISBLANK(AI676),  "", _xlfn.CONCAT("haas/entity/sensor/", LOWER(C676), "/", E676, "/config"))</f>
        <v/>
      </c>
      <c r="AK676" s="21" t="str">
        <f>IF(ISBLANK(AI676),  "", _xlfn.CONCAT(LOWER(C676), "/", E676))</f>
        <v/>
      </c>
      <c r="AS676" s="21"/>
      <c r="AT676" s="23"/>
      <c r="AU676" s="21"/>
      <c r="AV676" s="22"/>
      <c r="BD676" s="21"/>
      <c r="BE676" s="21"/>
      <c r="BF67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7" spans="6:58" ht="16" customHeight="1">
      <c r="F677" s="25" t="str">
        <f>IF(ISBLANK(Table2[[#This Row],[unique_id]]), "", Table2[[#This Row],[unique_id]])</f>
        <v/>
      </c>
      <c r="T677" s="21"/>
      <c r="V677" s="22"/>
      <c r="W677" s="22"/>
      <c r="X677" s="22"/>
      <c r="Y677" s="22"/>
      <c r="AJ677" s="21" t="str">
        <f>IF(ISBLANK(AI677),  "", _xlfn.CONCAT("haas/entity/sensor/", LOWER(C677), "/", E677, "/config"))</f>
        <v/>
      </c>
      <c r="AK677" s="21" t="str">
        <f>IF(ISBLANK(AI677),  "", _xlfn.CONCAT(LOWER(C677), "/", E677))</f>
        <v/>
      </c>
      <c r="AS677" s="21"/>
      <c r="AT677" s="23"/>
      <c r="AU677" s="21"/>
      <c r="AV677" s="22"/>
      <c r="BD677" s="21"/>
      <c r="BE677" s="21"/>
      <c r="BF67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8" spans="6:58" ht="16" customHeight="1">
      <c r="F678" s="25" t="str">
        <f>IF(ISBLANK(Table2[[#This Row],[unique_id]]), "", Table2[[#This Row],[unique_id]])</f>
        <v/>
      </c>
      <c r="T678" s="21"/>
      <c r="V678" s="22"/>
      <c r="W678" s="22"/>
      <c r="X678" s="22"/>
      <c r="Y678" s="22"/>
      <c r="AJ678" s="21" t="str">
        <f>IF(ISBLANK(AI678),  "", _xlfn.CONCAT("haas/entity/sensor/", LOWER(C678), "/", E678, "/config"))</f>
        <v/>
      </c>
      <c r="AK678" s="21" t="str">
        <f>IF(ISBLANK(AI678),  "", _xlfn.CONCAT(LOWER(C678), "/", E678))</f>
        <v/>
      </c>
      <c r="AS678" s="21"/>
      <c r="AT678" s="23"/>
      <c r="AU678" s="21"/>
      <c r="AV678" s="22"/>
      <c r="BD678" s="21"/>
      <c r="BE678" s="21"/>
      <c r="BF67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9" spans="6:58" ht="16" customHeight="1">
      <c r="F679" s="25" t="str">
        <f>IF(ISBLANK(Table2[[#This Row],[unique_id]]), "", Table2[[#This Row],[unique_id]])</f>
        <v/>
      </c>
      <c r="T679" s="21"/>
      <c r="V679" s="22"/>
      <c r="W679" s="22"/>
      <c r="X679" s="22"/>
      <c r="Y679" s="22"/>
      <c r="AJ679" s="21" t="str">
        <f>IF(ISBLANK(AI679),  "", _xlfn.CONCAT("haas/entity/sensor/", LOWER(C679), "/", E679, "/config"))</f>
        <v/>
      </c>
      <c r="AK679" s="21" t="str">
        <f>IF(ISBLANK(AI679),  "", _xlfn.CONCAT(LOWER(C679), "/", E679))</f>
        <v/>
      </c>
      <c r="AS679" s="21"/>
      <c r="AT679" s="23"/>
      <c r="AU679" s="21"/>
      <c r="AV679" s="22"/>
      <c r="BD679" s="21"/>
      <c r="BE679" s="21"/>
      <c r="BF67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0" spans="6:58" ht="16" customHeight="1">
      <c r="F680" s="25" t="str">
        <f>IF(ISBLANK(Table2[[#This Row],[unique_id]]), "", Table2[[#This Row],[unique_id]])</f>
        <v/>
      </c>
      <c r="T680" s="21"/>
      <c r="V680" s="22"/>
      <c r="W680" s="22"/>
      <c r="X680" s="22"/>
      <c r="Y680" s="22"/>
      <c r="AJ680" s="21" t="str">
        <f>IF(ISBLANK(AI680),  "", _xlfn.CONCAT("haas/entity/sensor/", LOWER(C680), "/", E680, "/config"))</f>
        <v/>
      </c>
      <c r="AK680" s="21" t="str">
        <f>IF(ISBLANK(AI680),  "", _xlfn.CONCAT(LOWER(C680), "/", E680))</f>
        <v/>
      </c>
      <c r="AS680" s="21"/>
      <c r="AT680" s="23"/>
      <c r="AU680" s="21"/>
      <c r="AV680" s="22"/>
      <c r="BD680" s="21"/>
      <c r="BE680" s="21"/>
      <c r="BF68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1" spans="6:58" ht="16" customHeight="1">
      <c r="F681" s="25" t="str">
        <f>IF(ISBLANK(Table2[[#This Row],[unique_id]]), "", Table2[[#This Row],[unique_id]])</f>
        <v/>
      </c>
      <c r="T681" s="21"/>
      <c r="V681" s="22"/>
      <c r="W681" s="22"/>
      <c r="X681" s="22"/>
      <c r="Y681" s="22"/>
      <c r="AJ681" s="21" t="str">
        <f>IF(ISBLANK(AI681),  "", _xlfn.CONCAT("haas/entity/sensor/", LOWER(C681), "/", E681, "/config"))</f>
        <v/>
      </c>
      <c r="AK681" s="21" t="str">
        <f>IF(ISBLANK(AI681),  "", _xlfn.CONCAT(LOWER(C681), "/", E681))</f>
        <v/>
      </c>
      <c r="AS681" s="21"/>
      <c r="AT681" s="23"/>
      <c r="AU681" s="21"/>
      <c r="AV681" s="22"/>
      <c r="BD681" s="21"/>
      <c r="BE681" s="21"/>
      <c r="BF68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2" spans="6:58" ht="16" customHeight="1">
      <c r="F682" s="25" t="str">
        <f>IF(ISBLANK(Table2[[#This Row],[unique_id]]), "", Table2[[#This Row],[unique_id]])</f>
        <v/>
      </c>
      <c r="T682" s="21"/>
      <c r="V682" s="22"/>
      <c r="W682" s="22"/>
      <c r="X682" s="22"/>
      <c r="Y682" s="22"/>
      <c r="AJ682" s="21" t="str">
        <f>IF(ISBLANK(AI682),  "", _xlfn.CONCAT("haas/entity/sensor/", LOWER(C682), "/", E682, "/config"))</f>
        <v/>
      </c>
      <c r="AK682" s="21" t="str">
        <f>IF(ISBLANK(AI682),  "", _xlfn.CONCAT(LOWER(C682), "/", E682))</f>
        <v/>
      </c>
      <c r="AS682" s="21"/>
      <c r="AT682" s="23"/>
      <c r="AU682" s="21"/>
      <c r="AV682" s="22"/>
      <c r="BD682" s="21"/>
      <c r="BE682" s="21"/>
      <c r="BF68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3" spans="6:58" ht="16" customHeight="1">
      <c r="F683" s="25" t="str">
        <f>IF(ISBLANK(Table2[[#This Row],[unique_id]]), "", Table2[[#This Row],[unique_id]])</f>
        <v/>
      </c>
      <c r="T683" s="21"/>
      <c r="V683" s="22"/>
      <c r="W683" s="22"/>
      <c r="X683" s="22"/>
      <c r="Y683" s="22"/>
      <c r="AJ683" s="21" t="str">
        <f>IF(ISBLANK(AI683),  "", _xlfn.CONCAT("haas/entity/sensor/", LOWER(C683), "/", E683, "/config"))</f>
        <v/>
      </c>
      <c r="AK683" s="21" t="str">
        <f>IF(ISBLANK(AI683),  "", _xlfn.CONCAT(LOWER(C683), "/", E683))</f>
        <v/>
      </c>
      <c r="AS683" s="21"/>
      <c r="AT683" s="23"/>
      <c r="AU683" s="21"/>
      <c r="AV683" s="22"/>
      <c r="BD683" s="21"/>
      <c r="BE683" s="21"/>
      <c r="BF68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4" spans="6:58" ht="16" customHeight="1">
      <c r="F684" s="25" t="str">
        <f>IF(ISBLANK(Table2[[#This Row],[unique_id]]), "", Table2[[#This Row],[unique_id]])</f>
        <v/>
      </c>
      <c r="T684" s="21"/>
      <c r="V684" s="22"/>
      <c r="W684" s="22"/>
      <c r="X684" s="22"/>
      <c r="Y684" s="22"/>
      <c r="AJ684" s="21" t="str">
        <f>IF(ISBLANK(AI684),  "", _xlfn.CONCAT("haas/entity/sensor/", LOWER(C684), "/", E684, "/config"))</f>
        <v/>
      </c>
      <c r="AK684" s="21" t="str">
        <f>IF(ISBLANK(AI684),  "", _xlfn.CONCAT(LOWER(C684), "/", E684))</f>
        <v/>
      </c>
      <c r="AS684" s="21"/>
      <c r="AT684" s="23"/>
      <c r="AU684" s="21"/>
      <c r="AV684" s="22"/>
      <c r="BD684" s="21"/>
      <c r="BE684" s="21"/>
      <c r="BF68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5" spans="6:58" ht="16" customHeight="1">
      <c r="F685" s="25" t="str">
        <f>IF(ISBLANK(Table2[[#This Row],[unique_id]]), "", Table2[[#This Row],[unique_id]])</f>
        <v/>
      </c>
      <c r="T685" s="21"/>
      <c r="V685" s="22"/>
      <c r="W685" s="22"/>
      <c r="X685" s="22"/>
      <c r="Y685" s="22"/>
      <c r="AJ685" s="21" t="str">
        <f>IF(ISBLANK(AI685),  "", _xlfn.CONCAT("haas/entity/sensor/", LOWER(C685), "/", E685, "/config"))</f>
        <v/>
      </c>
      <c r="AK685" s="21" t="str">
        <f>IF(ISBLANK(AI685),  "", _xlfn.CONCAT(LOWER(C685), "/", E685))</f>
        <v/>
      </c>
      <c r="AS685" s="21"/>
      <c r="AT685" s="23"/>
      <c r="AU685" s="21"/>
      <c r="AV685" s="22"/>
      <c r="BD685" s="21"/>
      <c r="BE685" s="21"/>
      <c r="BF68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6" spans="6:58" ht="16" customHeight="1">
      <c r="F686" s="25" t="str">
        <f>IF(ISBLANK(Table2[[#This Row],[unique_id]]), "", Table2[[#This Row],[unique_id]])</f>
        <v/>
      </c>
      <c r="T686" s="21"/>
      <c r="V686" s="22"/>
      <c r="W686" s="22"/>
      <c r="X686" s="22"/>
      <c r="Y686" s="22"/>
      <c r="AJ686" s="21" t="str">
        <f>IF(ISBLANK(AI686),  "", _xlfn.CONCAT("haas/entity/sensor/", LOWER(C686), "/", E686, "/config"))</f>
        <v/>
      </c>
      <c r="AK686" s="21" t="str">
        <f>IF(ISBLANK(AI686),  "", _xlfn.CONCAT(LOWER(C686), "/", E686))</f>
        <v/>
      </c>
      <c r="AS686" s="21"/>
      <c r="AT686" s="23"/>
      <c r="AU686" s="21"/>
      <c r="AV686" s="22"/>
      <c r="BD686" s="21"/>
      <c r="BE686" s="21"/>
      <c r="BF68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7" spans="6:58" ht="16" customHeight="1">
      <c r="F687" s="25" t="str">
        <f>IF(ISBLANK(Table2[[#This Row],[unique_id]]), "", Table2[[#This Row],[unique_id]])</f>
        <v/>
      </c>
      <c r="T687" s="21"/>
      <c r="V687" s="22"/>
      <c r="W687" s="22"/>
      <c r="X687" s="22"/>
      <c r="Y687" s="22"/>
      <c r="AJ687" s="21" t="str">
        <f>IF(ISBLANK(AI687),  "", _xlfn.CONCAT("haas/entity/sensor/", LOWER(C687), "/", E687, "/config"))</f>
        <v/>
      </c>
      <c r="AK687" s="21" t="str">
        <f>IF(ISBLANK(AI687),  "", _xlfn.CONCAT(LOWER(C687), "/", E687))</f>
        <v/>
      </c>
      <c r="AS687" s="21"/>
      <c r="AT687" s="23"/>
      <c r="AU687" s="21"/>
      <c r="AV687" s="22"/>
      <c r="BD687" s="21"/>
      <c r="BE687" s="21"/>
      <c r="BF68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8" spans="6:58" ht="16" customHeight="1">
      <c r="F688" s="25" t="str">
        <f>IF(ISBLANK(Table2[[#This Row],[unique_id]]), "", Table2[[#This Row],[unique_id]])</f>
        <v/>
      </c>
      <c r="T688" s="21"/>
      <c r="V688" s="22"/>
      <c r="W688" s="22"/>
      <c r="X688" s="22"/>
      <c r="Y688" s="22"/>
      <c r="AJ688" s="21" t="str">
        <f>IF(ISBLANK(AI688),  "", _xlfn.CONCAT("haas/entity/sensor/", LOWER(C688), "/", E688, "/config"))</f>
        <v/>
      </c>
      <c r="AK688" s="21" t="str">
        <f>IF(ISBLANK(AI688),  "", _xlfn.CONCAT(LOWER(C688), "/", E688))</f>
        <v/>
      </c>
      <c r="AS688" s="21"/>
      <c r="AT688" s="23"/>
      <c r="AU688" s="21"/>
      <c r="AV688" s="22"/>
      <c r="BD688" s="21"/>
      <c r="BE688" s="21"/>
      <c r="BF68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9" spans="6:58" ht="16" customHeight="1">
      <c r="F689" s="25" t="str">
        <f>IF(ISBLANK(Table2[[#This Row],[unique_id]]), "", Table2[[#This Row],[unique_id]])</f>
        <v/>
      </c>
      <c r="T689" s="21"/>
      <c r="V689" s="22"/>
      <c r="W689" s="22"/>
      <c r="X689" s="22"/>
      <c r="Y689" s="22"/>
      <c r="AJ689" s="21" t="str">
        <f>IF(ISBLANK(AI689),  "", _xlfn.CONCAT("haas/entity/sensor/", LOWER(C689), "/", E689, "/config"))</f>
        <v/>
      </c>
      <c r="AK689" s="21" t="str">
        <f>IF(ISBLANK(AI689),  "", _xlfn.CONCAT(LOWER(C689), "/", E689))</f>
        <v/>
      </c>
      <c r="AS689" s="21"/>
      <c r="AT689" s="23"/>
      <c r="AU689" s="21"/>
      <c r="AV689" s="22"/>
      <c r="BD689" s="21"/>
      <c r="BE689" s="21"/>
      <c r="BF68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0" spans="6:58" ht="16" customHeight="1">
      <c r="F690" s="25" t="str">
        <f>IF(ISBLANK(Table2[[#This Row],[unique_id]]), "", Table2[[#This Row],[unique_id]])</f>
        <v/>
      </c>
      <c r="T690" s="21"/>
      <c r="V690" s="22"/>
      <c r="W690" s="22"/>
      <c r="X690" s="22"/>
      <c r="Y690" s="22"/>
      <c r="AJ690" s="21" t="str">
        <f>IF(ISBLANK(AI690),  "", _xlfn.CONCAT("haas/entity/sensor/", LOWER(C690), "/", E690, "/config"))</f>
        <v/>
      </c>
      <c r="AK690" s="21" t="str">
        <f>IF(ISBLANK(AI690),  "", _xlfn.CONCAT(LOWER(C690), "/", E690))</f>
        <v/>
      </c>
      <c r="AS690" s="21"/>
      <c r="AT690" s="23"/>
      <c r="AU690" s="21"/>
      <c r="AV690" s="22"/>
      <c r="BD690" s="21"/>
      <c r="BE690" s="21"/>
      <c r="BF69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1" spans="6:58" ht="16" customHeight="1">
      <c r="F691" s="25" t="str">
        <f>IF(ISBLANK(Table2[[#This Row],[unique_id]]), "", Table2[[#This Row],[unique_id]])</f>
        <v/>
      </c>
      <c r="T691" s="21"/>
      <c r="V691" s="22"/>
      <c r="W691" s="22"/>
      <c r="X691" s="22"/>
      <c r="Y691" s="22"/>
      <c r="AJ691" s="21" t="str">
        <f>IF(ISBLANK(AI691),  "", _xlfn.CONCAT("haas/entity/sensor/", LOWER(C691), "/", E691, "/config"))</f>
        <v/>
      </c>
      <c r="AK691" s="21" t="str">
        <f>IF(ISBLANK(AI691),  "", _xlfn.CONCAT(LOWER(C691), "/", E691))</f>
        <v/>
      </c>
      <c r="AS691" s="21"/>
      <c r="AT691" s="23"/>
      <c r="AU691" s="21"/>
      <c r="AV691" s="22"/>
      <c r="BD691" s="21"/>
      <c r="BE691" s="21"/>
      <c r="BF69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2" spans="6:58" ht="16" customHeight="1">
      <c r="F692" s="25" t="str">
        <f>IF(ISBLANK(Table2[[#This Row],[unique_id]]), "", Table2[[#This Row],[unique_id]])</f>
        <v/>
      </c>
      <c r="T692" s="21"/>
      <c r="V692" s="22"/>
      <c r="W692" s="22"/>
      <c r="X692" s="22"/>
      <c r="Y692" s="22"/>
      <c r="AJ692" s="21" t="str">
        <f>IF(ISBLANK(AI692),  "", _xlfn.CONCAT("haas/entity/sensor/", LOWER(C692), "/", E692, "/config"))</f>
        <v/>
      </c>
      <c r="AK692" s="21" t="str">
        <f>IF(ISBLANK(AI692),  "", _xlfn.CONCAT(LOWER(C692), "/", E692))</f>
        <v/>
      </c>
      <c r="AS692" s="21"/>
      <c r="AT692" s="23"/>
      <c r="AU692" s="21"/>
      <c r="AV692" s="22"/>
      <c r="BD692" s="21"/>
      <c r="BE692" s="21"/>
      <c r="BF69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3" spans="6:58" ht="16" customHeight="1">
      <c r="F693" s="25" t="str">
        <f>IF(ISBLANK(Table2[[#This Row],[unique_id]]), "", Table2[[#This Row],[unique_id]])</f>
        <v/>
      </c>
      <c r="T693" s="21"/>
      <c r="V693" s="22"/>
      <c r="W693" s="22"/>
      <c r="X693" s="22"/>
      <c r="Y693" s="22"/>
      <c r="AJ693" s="21" t="str">
        <f>IF(ISBLANK(AI693),  "", _xlfn.CONCAT("haas/entity/sensor/", LOWER(C693), "/", E693, "/config"))</f>
        <v/>
      </c>
      <c r="AK693" s="21" t="str">
        <f>IF(ISBLANK(AI693),  "", _xlfn.CONCAT(LOWER(C693), "/", E693))</f>
        <v/>
      </c>
      <c r="AS693" s="21"/>
      <c r="AT693" s="23"/>
      <c r="AU693" s="21"/>
      <c r="AV693" s="22"/>
      <c r="BD693" s="21"/>
      <c r="BE693" s="21"/>
      <c r="BF69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4" spans="6:58" ht="16" customHeight="1">
      <c r="F694" s="25" t="str">
        <f>IF(ISBLANK(Table2[[#This Row],[unique_id]]), "", Table2[[#This Row],[unique_id]])</f>
        <v/>
      </c>
      <c r="T694" s="21"/>
      <c r="V694" s="22"/>
      <c r="W694" s="22"/>
      <c r="X694" s="22"/>
      <c r="Y694" s="22"/>
      <c r="AJ694" s="21" t="str">
        <f>IF(ISBLANK(AI694),  "", _xlfn.CONCAT("haas/entity/sensor/", LOWER(C694), "/", E694, "/config"))</f>
        <v/>
      </c>
      <c r="AK694" s="21" t="str">
        <f>IF(ISBLANK(AI694),  "", _xlfn.CONCAT(LOWER(C694), "/", E694))</f>
        <v/>
      </c>
      <c r="AS694" s="21"/>
      <c r="AT694" s="23"/>
      <c r="AU694" s="21"/>
      <c r="AV694" s="22"/>
      <c r="BD694" s="21"/>
      <c r="BE694" s="21"/>
      <c r="BF69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5" spans="6:58" ht="16" customHeight="1">
      <c r="F695" s="25" t="str">
        <f>IF(ISBLANK(Table2[[#This Row],[unique_id]]), "", Table2[[#This Row],[unique_id]])</f>
        <v/>
      </c>
      <c r="T695" s="21"/>
      <c r="V695" s="22"/>
      <c r="W695" s="22"/>
      <c r="X695" s="22"/>
      <c r="Y695" s="22"/>
      <c r="AJ695" s="21" t="str">
        <f>IF(ISBLANK(AI695),  "", _xlfn.CONCAT("haas/entity/sensor/", LOWER(C695), "/", E695, "/config"))</f>
        <v/>
      </c>
      <c r="AK695" s="21" t="str">
        <f>IF(ISBLANK(AI695),  "", _xlfn.CONCAT(LOWER(C695), "/", E695))</f>
        <v/>
      </c>
      <c r="AS695" s="21"/>
      <c r="AT695" s="23"/>
      <c r="AU695" s="21"/>
      <c r="AV695" s="22"/>
      <c r="BD695" s="21"/>
      <c r="BE695" s="21"/>
      <c r="BF69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6" spans="6:58" ht="16" customHeight="1">
      <c r="F696" s="25" t="str">
        <f>IF(ISBLANK(Table2[[#This Row],[unique_id]]), "", Table2[[#This Row],[unique_id]])</f>
        <v/>
      </c>
      <c r="T696" s="21"/>
      <c r="V696" s="22"/>
      <c r="W696" s="22"/>
      <c r="X696" s="22"/>
      <c r="Y696" s="22"/>
      <c r="AJ696" s="21" t="str">
        <f>IF(ISBLANK(AI696),  "", _xlfn.CONCAT("haas/entity/sensor/", LOWER(C696), "/", E696, "/config"))</f>
        <v/>
      </c>
      <c r="AK696" s="21" t="str">
        <f>IF(ISBLANK(AI696),  "", _xlfn.CONCAT(LOWER(C696), "/", E696))</f>
        <v/>
      </c>
      <c r="AS696" s="21"/>
      <c r="AT696" s="23"/>
      <c r="AU696" s="21"/>
      <c r="AV696" s="22"/>
      <c r="BD696" s="21"/>
      <c r="BE696" s="21"/>
      <c r="BF69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7" spans="6:58" ht="16" customHeight="1">
      <c r="F697" s="25" t="str">
        <f>IF(ISBLANK(Table2[[#This Row],[unique_id]]), "", Table2[[#This Row],[unique_id]])</f>
        <v/>
      </c>
      <c r="T697" s="21"/>
      <c r="V697" s="22"/>
      <c r="W697" s="22"/>
      <c r="X697" s="22"/>
      <c r="Y697" s="22"/>
      <c r="AJ697" s="21" t="str">
        <f>IF(ISBLANK(AI697),  "", _xlfn.CONCAT("haas/entity/sensor/", LOWER(C697), "/", E697, "/config"))</f>
        <v/>
      </c>
      <c r="AK697" s="21" t="str">
        <f>IF(ISBLANK(AI697),  "", _xlfn.CONCAT(LOWER(C697), "/", E697))</f>
        <v/>
      </c>
      <c r="AS697" s="21"/>
      <c r="AT697" s="23"/>
      <c r="AU697" s="21"/>
      <c r="AV697" s="22"/>
      <c r="BD697" s="21"/>
      <c r="BE697" s="21"/>
      <c r="BF69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8" spans="6:58" ht="16" customHeight="1">
      <c r="F698" s="25" t="str">
        <f>IF(ISBLANK(Table2[[#This Row],[unique_id]]), "", Table2[[#This Row],[unique_id]])</f>
        <v/>
      </c>
      <c r="T698" s="21"/>
      <c r="V698" s="22"/>
      <c r="W698" s="22"/>
      <c r="X698" s="22"/>
      <c r="Y698" s="22"/>
      <c r="AJ698" s="21" t="str">
        <f>IF(ISBLANK(AI698),  "", _xlfn.CONCAT("haas/entity/sensor/", LOWER(C698), "/", E698, "/config"))</f>
        <v/>
      </c>
      <c r="AK698" s="21" t="str">
        <f>IF(ISBLANK(AI698),  "", _xlfn.CONCAT(LOWER(C698), "/", E698))</f>
        <v/>
      </c>
      <c r="AS698" s="21"/>
      <c r="AT698" s="23"/>
      <c r="AU698" s="21"/>
      <c r="AV698" s="22"/>
      <c r="BD698" s="21"/>
      <c r="BE698" s="21"/>
      <c r="BF69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9" spans="6:58" ht="16" customHeight="1">
      <c r="F699" s="25" t="str">
        <f>IF(ISBLANK(Table2[[#This Row],[unique_id]]), "", Table2[[#This Row],[unique_id]])</f>
        <v/>
      </c>
      <c r="T699" s="21"/>
      <c r="V699" s="22"/>
      <c r="W699" s="22"/>
      <c r="X699" s="22"/>
      <c r="Y699" s="22"/>
      <c r="AJ699" s="21" t="str">
        <f>IF(ISBLANK(AI699),  "", _xlfn.CONCAT("haas/entity/sensor/", LOWER(C699), "/", E699, "/config"))</f>
        <v/>
      </c>
      <c r="AK699" s="21" t="str">
        <f>IF(ISBLANK(AI699),  "", _xlfn.CONCAT(LOWER(C699), "/", E699))</f>
        <v/>
      </c>
      <c r="AS699" s="21"/>
      <c r="AT699" s="23"/>
      <c r="AU699" s="21"/>
      <c r="AV699" s="22"/>
      <c r="BD699" s="21"/>
      <c r="BE699" s="21"/>
      <c r="BF69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0" spans="6:58" ht="16" customHeight="1">
      <c r="F700" s="25" t="str">
        <f>IF(ISBLANK(Table2[[#This Row],[unique_id]]), "", Table2[[#This Row],[unique_id]])</f>
        <v/>
      </c>
      <c r="T700" s="21"/>
      <c r="V700" s="22"/>
      <c r="W700" s="22"/>
      <c r="X700" s="22"/>
      <c r="Y700" s="22"/>
      <c r="AJ700" s="21" t="str">
        <f>IF(ISBLANK(AI700),  "", _xlfn.CONCAT("haas/entity/sensor/", LOWER(C700), "/", E700, "/config"))</f>
        <v/>
      </c>
      <c r="AK700" s="21" t="str">
        <f>IF(ISBLANK(AI700),  "", _xlfn.CONCAT(LOWER(C700), "/", E700))</f>
        <v/>
      </c>
      <c r="AS700" s="21"/>
      <c r="AT700" s="23"/>
      <c r="AU700" s="21"/>
      <c r="AV700" s="22"/>
      <c r="BD700" s="21"/>
      <c r="BE700" s="21"/>
      <c r="BF70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1" spans="6:58" ht="16" customHeight="1">
      <c r="F701" s="25" t="str">
        <f>IF(ISBLANK(Table2[[#This Row],[unique_id]]), "", Table2[[#This Row],[unique_id]])</f>
        <v/>
      </c>
      <c r="T701" s="21"/>
      <c r="V701" s="22"/>
      <c r="W701" s="22"/>
      <c r="X701" s="22"/>
      <c r="Y701" s="22"/>
      <c r="AJ701" s="21" t="str">
        <f>IF(ISBLANK(AI701),  "", _xlfn.CONCAT("haas/entity/sensor/", LOWER(C701), "/", E701, "/config"))</f>
        <v/>
      </c>
      <c r="AK701" s="21" t="str">
        <f>IF(ISBLANK(AI701),  "", _xlfn.CONCAT(LOWER(C701), "/", E701))</f>
        <v/>
      </c>
      <c r="AS701" s="21"/>
      <c r="AT701" s="23"/>
      <c r="AU701" s="21"/>
      <c r="AV701" s="22"/>
      <c r="BD701" s="21"/>
      <c r="BE701" s="21"/>
      <c r="BF70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2" spans="6:58" ht="16" customHeight="1">
      <c r="F702" s="25" t="str">
        <f>IF(ISBLANK(Table2[[#This Row],[unique_id]]), "", Table2[[#This Row],[unique_id]])</f>
        <v/>
      </c>
      <c r="T702" s="21"/>
      <c r="V702" s="22"/>
      <c r="W702" s="22"/>
      <c r="X702" s="22"/>
      <c r="Y702" s="22"/>
      <c r="AJ702" s="21" t="str">
        <f>IF(ISBLANK(AI702),  "", _xlfn.CONCAT("haas/entity/sensor/", LOWER(C702), "/", E702, "/config"))</f>
        <v/>
      </c>
      <c r="AK702" s="21" t="str">
        <f>IF(ISBLANK(AI702),  "", _xlfn.CONCAT(LOWER(C702), "/", E702))</f>
        <v/>
      </c>
      <c r="AS702" s="21"/>
      <c r="AT702" s="23"/>
      <c r="AU702" s="21"/>
      <c r="AV702" s="22"/>
      <c r="BD702" s="21"/>
      <c r="BE702" s="21"/>
      <c r="BF70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3" spans="6:58" ht="16" customHeight="1">
      <c r="F703" s="25" t="str">
        <f>IF(ISBLANK(Table2[[#This Row],[unique_id]]), "", Table2[[#This Row],[unique_id]])</f>
        <v/>
      </c>
      <c r="T703" s="21"/>
      <c r="V703" s="22"/>
      <c r="W703" s="22"/>
      <c r="X703" s="22"/>
      <c r="Y703" s="22"/>
      <c r="AJ703" s="21" t="str">
        <f>IF(ISBLANK(AI703),  "", _xlfn.CONCAT("haas/entity/sensor/", LOWER(C703), "/", E703, "/config"))</f>
        <v/>
      </c>
      <c r="AK703" s="21" t="str">
        <f>IF(ISBLANK(AI703),  "", _xlfn.CONCAT(LOWER(C703), "/", E703))</f>
        <v/>
      </c>
      <c r="AS703" s="21"/>
      <c r="AT703" s="23"/>
      <c r="AU703" s="21"/>
      <c r="AV703" s="22"/>
      <c r="BD703" s="21"/>
      <c r="BE703" s="21"/>
      <c r="BF70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4" spans="6:58" ht="16" customHeight="1">
      <c r="F704" s="25" t="str">
        <f>IF(ISBLANK(Table2[[#This Row],[unique_id]]), "", Table2[[#This Row],[unique_id]])</f>
        <v/>
      </c>
      <c r="T704" s="21"/>
      <c r="V704" s="22"/>
      <c r="W704" s="22"/>
      <c r="X704" s="22"/>
      <c r="Y704" s="22"/>
      <c r="AJ704" s="21" t="str">
        <f>IF(ISBLANK(AI704),  "", _xlfn.CONCAT("haas/entity/sensor/", LOWER(C704), "/", E704, "/config"))</f>
        <v/>
      </c>
      <c r="AK704" s="21" t="str">
        <f>IF(ISBLANK(AI704),  "", _xlfn.CONCAT(LOWER(C704), "/", E704))</f>
        <v/>
      </c>
      <c r="AS704" s="21"/>
      <c r="AT704" s="23"/>
      <c r="AU704" s="21"/>
      <c r="AV704" s="22"/>
      <c r="BD704" s="21"/>
      <c r="BE704" s="21"/>
      <c r="BF70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5" spans="6:58" ht="16" customHeight="1">
      <c r="F705" s="25" t="str">
        <f>IF(ISBLANK(Table2[[#This Row],[unique_id]]), "", Table2[[#This Row],[unique_id]])</f>
        <v/>
      </c>
      <c r="T705" s="21"/>
      <c r="V705" s="22"/>
      <c r="W705" s="22"/>
      <c r="X705" s="22"/>
      <c r="Y705" s="22"/>
      <c r="AJ705" s="21" t="str">
        <f>IF(ISBLANK(AI705),  "", _xlfn.CONCAT("haas/entity/sensor/", LOWER(C705), "/", E705, "/config"))</f>
        <v/>
      </c>
      <c r="AK705" s="21" t="str">
        <f>IF(ISBLANK(AI705),  "", _xlfn.CONCAT(LOWER(C705), "/", E705))</f>
        <v/>
      </c>
      <c r="AS705" s="21"/>
      <c r="AT705" s="23"/>
      <c r="AU705" s="21"/>
      <c r="AV705" s="22"/>
      <c r="BD705" s="21"/>
      <c r="BE705" s="21"/>
      <c r="BF70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6" spans="6:58" ht="16" customHeight="1">
      <c r="F706" s="25" t="str">
        <f>IF(ISBLANK(Table2[[#This Row],[unique_id]]), "", Table2[[#This Row],[unique_id]])</f>
        <v/>
      </c>
      <c r="T706" s="21"/>
      <c r="V706" s="22"/>
      <c r="W706" s="22"/>
      <c r="X706" s="22"/>
      <c r="Y706" s="22"/>
      <c r="AJ706" s="21" t="str">
        <f>IF(ISBLANK(AI706),  "", _xlfn.CONCAT("haas/entity/sensor/", LOWER(C706), "/", E706, "/config"))</f>
        <v/>
      </c>
      <c r="AK706" s="21" t="str">
        <f>IF(ISBLANK(AI706),  "", _xlfn.CONCAT(LOWER(C706), "/", E706))</f>
        <v/>
      </c>
      <c r="AS706" s="21"/>
      <c r="AT706" s="23"/>
      <c r="AU706" s="21"/>
      <c r="AV706" s="22"/>
      <c r="BD706" s="21"/>
      <c r="BE706" s="21"/>
      <c r="BF70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7" spans="6:58" ht="16" customHeight="1">
      <c r="F707" s="25" t="str">
        <f>IF(ISBLANK(Table2[[#This Row],[unique_id]]), "", Table2[[#This Row],[unique_id]])</f>
        <v/>
      </c>
      <c r="T707" s="21"/>
      <c r="V707" s="22"/>
      <c r="W707" s="22"/>
      <c r="X707" s="22"/>
      <c r="Y707" s="22"/>
      <c r="AJ707" s="21" t="str">
        <f>IF(ISBLANK(AI707),  "", _xlfn.CONCAT("haas/entity/sensor/", LOWER(C707), "/", E707, "/config"))</f>
        <v/>
      </c>
      <c r="AK707" s="21" t="str">
        <f>IF(ISBLANK(AI707),  "", _xlfn.CONCAT(LOWER(C707), "/", E707))</f>
        <v/>
      </c>
      <c r="AS707" s="21"/>
      <c r="AT707" s="23"/>
      <c r="AU707" s="21"/>
      <c r="AV707" s="22"/>
      <c r="BD707" s="21"/>
      <c r="BE707" s="21"/>
      <c r="BF70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8" spans="6:58" ht="16" customHeight="1">
      <c r="F708" s="25" t="str">
        <f>IF(ISBLANK(Table2[[#This Row],[unique_id]]), "", Table2[[#This Row],[unique_id]])</f>
        <v/>
      </c>
      <c r="T708" s="21"/>
      <c r="V708" s="22"/>
      <c r="W708" s="22"/>
      <c r="X708" s="22"/>
      <c r="Y708" s="22"/>
      <c r="AJ708" s="21" t="str">
        <f>IF(ISBLANK(AI708),  "", _xlfn.CONCAT("haas/entity/sensor/", LOWER(C708), "/", E708, "/config"))</f>
        <v/>
      </c>
      <c r="AK708" s="21" t="str">
        <f>IF(ISBLANK(AI708),  "", _xlfn.CONCAT(LOWER(C708), "/", E708))</f>
        <v/>
      </c>
      <c r="AS708" s="21"/>
      <c r="AT708" s="23"/>
      <c r="AU708" s="21"/>
      <c r="AV708" s="22"/>
      <c r="BD708" s="21"/>
      <c r="BE708" s="21"/>
      <c r="BF70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9" spans="6:58" ht="16" customHeight="1">
      <c r="F709" s="25" t="str">
        <f>IF(ISBLANK(Table2[[#This Row],[unique_id]]), "", Table2[[#This Row],[unique_id]])</f>
        <v/>
      </c>
      <c r="T709" s="21"/>
      <c r="V709" s="22"/>
      <c r="W709" s="22"/>
      <c r="X709" s="22"/>
      <c r="Y709" s="22"/>
      <c r="AJ709" s="21" t="str">
        <f>IF(ISBLANK(AI709),  "", _xlfn.CONCAT("haas/entity/sensor/", LOWER(C709), "/", E709, "/config"))</f>
        <v/>
      </c>
      <c r="AK709" s="21" t="str">
        <f>IF(ISBLANK(AI709),  "", _xlfn.CONCAT(LOWER(C709), "/", E709))</f>
        <v/>
      </c>
      <c r="AS709" s="21"/>
      <c r="AT709" s="23"/>
      <c r="AU709" s="21"/>
      <c r="AV709" s="22"/>
      <c r="BD709" s="21"/>
      <c r="BE709" s="21"/>
      <c r="BF70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0" spans="6:58" ht="16" customHeight="1">
      <c r="F710" s="25" t="str">
        <f>IF(ISBLANK(Table2[[#This Row],[unique_id]]), "", Table2[[#This Row],[unique_id]])</f>
        <v/>
      </c>
      <c r="T710" s="21"/>
      <c r="V710" s="22"/>
      <c r="W710" s="22"/>
      <c r="X710" s="22"/>
      <c r="Y710" s="22"/>
      <c r="AJ710" s="21" t="str">
        <f>IF(ISBLANK(AI710),  "", _xlfn.CONCAT("haas/entity/sensor/", LOWER(C710), "/", E710, "/config"))</f>
        <v/>
      </c>
      <c r="AK710" s="21" t="str">
        <f>IF(ISBLANK(AI710),  "", _xlfn.CONCAT(LOWER(C710), "/", E710))</f>
        <v/>
      </c>
      <c r="AS710" s="21"/>
      <c r="AT710" s="23"/>
      <c r="AU710" s="21"/>
      <c r="AV710" s="22"/>
      <c r="BD710" s="21"/>
      <c r="BE710" s="21"/>
      <c r="BF71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1" spans="6:58" ht="16" customHeight="1">
      <c r="F711" s="25" t="str">
        <f>IF(ISBLANK(Table2[[#This Row],[unique_id]]), "", Table2[[#This Row],[unique_id]])</f>
        <v/>
      </c>
      <c r="T711" s="21"/>
      <c r="V711" s="22"/>
      <c r="W711" s="22"/>
      <c r="X711" s="22"/>
      <c r="Y711" s="22"/>
      <c r="AJ711" s="21" t="str">
        <f>IF(ISBLANK(AI711),  "", _xlfn.CONCAT("haas/entity/sensor/", LOWER(C711), "/", E711, "/config"))</f>
        <v/>
      </c>
      <c r="AK711" s="21" t="str">
        <f>IF(ISBLANK(AI711),  "", _xlfn.CONCAT(LOWER(C711), "/", E711))</f>
        <v/>
      </c>
      <c r="AS711" s="21"/>
      <c r="AT711" s="23"/>
      <c r="AU711" s="21"/>
      <c r="AV711" s="22"/>
      <c r="BD711" s="21"/>
      <c r="BE711" s="21"/>
      <c r="BF71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2" spans="6:58" ht="16" customHeight="1">
      <c r="F712" s="25" t="str">
        <f>IF(ISBLANK(Table2[[#This Row],[unique_id]]), "", Table2[[#This Row],[unique_id]])</f>
        <v/>
      </c>
      <c r="T712" s="21"/>
      <c r="V712" s="22"/>
      <c r="W712" s="22"/>
      <c r="X712" s="22"/>
      <c r="Y712" s="22"/>
      <c r="AJ712" s="21" t="str">
        <f>IF(ISBLANK(AI712),  "", _xlfn.CONCAT("haas/entity/sensor/", LOWER(C712), "/", E712, "/config"))</f>
        <v/>
      </c>
      <c r="AK712" s="21" t="str">
        <f>IF(ISBLANK(AI712),  "", _xlfn.CONCAT(LOWER(C712), "/", E712))</f>
        <v/>
      </c>
      <c r="AS712" s="21"/>
      <c r="AT712" s="23"/>
      <c r="AU712" s="21"/>
      <c r="AV712" s="22"/>
      <c r="BD712" s="21"/>
      <c r="BE712" s="21"/>
      <c r="BF71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3" spans="6:58" ht="16" customHeight="1">
      <c r="F713" s="25" t="str">
        <f>IF(ISBLANK(Table2[[#This Row],[unique_id]]), "", Table2[[#This Row],[unique_id]])</f>
        <v/>
      </c>
      <c r="T713" s="21"/>
      <c r="V713" s="22"/>
      <c r="W713" s="22"/>
      <c r="X713" s="22"/>
      <c r="Y713" s="22"/>
      <c r="AJ713" s="21" t="str">
        <f>IF(ISBLANK(AI713),  "", _xlfn.CONCAT("haas/entity/sensor/", LOWER(C713), "/", E713, "/config"))</f>
        <v/>
      </c>
      <c r="AK713" s="21" t="str">
        <f>IF(ISBLANK(AI713),  "", _xlfn.CONCAT(LOWER(C713), "/", E713))</f>
        <v/>
      </c>
      <c r="AS713" s="21"/>
      <c r="AT713" s="23"/>
      <c r="AU713" s="21"/>
      <c r="AV713" s="22"/>
      <c r="BD713" s="21"/>
      <c r="BE713" s="21"/>
      <c r="BF71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4" spans="6:58" ht="16" customHeight="1">
      <c r="F714" s="25" t="str">
        <f>IF(ISBLANK(Table2[[#This Row],[unique_id]]), "", Table2[[#This Row],[unique_id]])</f>
        <v/>
      </c>
      <c r="T714" s="21"/>
      <c r="V714" s="22"/>
      <c r="W714" s="22"/>
      <c r="X714" s="22"/>
      <c r="Y714" s="22"/>
      <c r="AJ714" s="21" t="str">
        <f>IF(ISBLANK(AI714),  "", _xlfn.CONCAT("haas/entity/sensor/", LOWER(C714), "/", E714, "/config"))</f>
        <v/>
      </c>
      <c r="AK714" s="21" t="str">
        <f>IF(ISBLANK(AI714),  "", _xlfn.CONCAT(LOWER(C714), "/", E714))</f>
        <v/>
      </c>
      <c r="AS714" s="21"/>
      <c r="AT714" s="23"/>
      <c r="AU714" s="21"/>
      <c r="AV714" s="22"/>
      <c r="BD714" s="21"/>
      <c r="BE714" s="21"/>
      <c r="BF71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5" spans="6:58" ht="16" customHeight="1">
      <c r="F715" s="25" t="str">
        <f>IF(ISBLANK(Table2[[#This Row],[unique_id]]), "", Table2[[#This Row],[unique_id]])</f>
        <v/>
      </c>
      <c r="T715" s="21"/>
      <c r="V715" s="22"/>
      <c r="W715" s="22"/>
      <c r="X715" s="22"/>
      <c r="Y715" s="22"/>
      <c r="AJ715" s="21" t="str">
        <f>IF(ISBLANK(AI715),  "", _xlfn.CONCAT("haas/entity/sensor/", LOWER(C715), "/", E715, "/config"))</f>
        <v/>
      </c>
      <c r="AK715" s="21" t="str">
        <f>IF(ISBLANK(AI715),  "", _xlfn.CONCAT(LOWER(C715), "/", E715))</f>
        <v/>
      </c>
      <c r="AS715" s="21"/>
      <c r="AT715" s="23"/>
      <c r="AU715" s="21"/>
      <c r="AV715" s="22"/>
      <c r="BD715" s="21"/>
      <c r="BE715" s="21"/>
      <c r="BF71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6" spans="6:58" ht="16" customHeight="1">
      <c r="F716" s="25" t="str">
        <f>IF(ISBLANK(Table2[[#This Row],[unique_id]]), "", Table2[[#This Row],[unique_id]])</f>
        <v/>
      </c>
      <c r="T716" s="21"/>
      <c r="V716" s="22"/>
      <c r="W716" s="22"/>
      <c r="X716" s="22"/>
      <c r="Y716" s="22"/>
      <c r="AJ716" s="21" t="str">
        <f>IF(ISBLANK(AI716),  "", _xlfn.CONCAT("haas/entity/sensor/", LOWER(C716), "/", E716, "/config"))</f>
        <v/>
      </c>
      <c r="AK716" s="21" t="str">
        <f>IF(ISBLANK(AI716),  "", _xlfn.CONCAT(LOWER(C716), "/", E716))</f>
        <v/>
      </c>
      <c r="AS716" s="21"/>
      <c r="AT716" s="23"/>
      <c r="AU716" s="21"/>
      <c r="AV716" s="22"/>
      <c r="BD716" s="21"/>
      <c r="BE716" s="21"/>
      <c r="BF71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7" spans="6:58" ht="16" customHeight="1">
      <c r="F717" s="25" t="str">
        <f>IF(ISBLANK(Table2[[#This Row],[unique_id]]), "", Table2[[#This Row],[unique_id]])</f>
        <v/>
      </c>
      <c r="T717" s="21"/>
      <c r="V717" s="22"/>
      <c r="W717" s="22"/>
      <c r="X717" s="22"/>
      <c r="Y717" s="22"/>
      <c r="AJ717" s="21" t="str">
        <f>IF(ISBLANK(AI717),  "", _xlfn.CONCAT("haas/entity/sensor/", LOWER(C717), "/", E717, "/config"))</f>
        <v/>
      </c>
      <c r="AK717" s="21" t="str">
        <f>IF(ISBLANK(AI717),  "", _xlfn.CONCAT(LOWER(C717), "/", E717))</f>
        <v/>
      </c>
      <c r="AS717" s="21"/>
      <c r="AT717" s="23"/>
      <c r="AU717" s="21"/>
      <c r="AV717" s="22"/>
      <c r="BD717" s="21"/>
      <c r="BE717" s="21"/>
      <c r="BF71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8" spans="6:58" ht="16" customHeight="1">
      <c r="F718" s="25" t="str">
        <f>IF(ISBLANK(Table2[[#This Row],[unique_id]]), "", Table2[[#This Row],[unique_id]])</f>
        <v/>
      </c>
      <c r="T718" s="21"/>
      <c r="V718" s="22"/>
      <c r="W718" s="22"/>
      <c r="X718" s="22"/>
      <c r="Y718" s="22"/>
      <c r="AJ718" s="21" t="str">
        <f>IF(ISBLANK(AI718),  "", _xlfn.CONCAT("haas/entity/sensor/", LOWER(C718), "/", E718, "/config"))</f>
        <v/>
      </c>
      <c r="AK718" s="21" t="str">
        <f>IF(ISBLANK(AI718),  "", _xlfn.CONCAT(LOWER(C718), "/", E718))</f>
        <v/>
      </c>
      <c r="AS718" s="21"/>
      <c r="AT718" s="23"/>
      <c r="AU718" s="21"/>
      <c r="AV718" s="22"/>
      <c r="BD718" s="21"/>
      <c r="BE718" s="21"/>
      <c r="BF71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9" spans="6:58" ht="16" customHeight="1">
      <c r="F719" s="25" t="str">
        <f>IF(ISBLANK(Table2[[#This Row],[unique_id]]), "", Table2[[#This Row],[unique_id]])</f>
        <v/>
      </c>
      <c r="T719" s="21"/>
      <c r="V719" s="22"/>
      <c r="W719" s="22"/>
      <c r="X719" s="22"/>
      <c r="Y719" s="22"/>
      <c r="AJ719" s="21" t="str">
        <f>IF(ISBLANK(AI719),  "", _xlfn.CONCAT("haas/entity/sensor/", LOWER(C719), "/", E719, "/config"))</f>
        <v/>
      </c>
      <c r="AK719" s="21" t="str">
        <f>IF(ISBLANK(AI719),  "", _xlfn.CONCAT(LOWER(C719), "/", E719))</f>
        <v/>
      </c>
      <c r="AS719" s="21"/>
      <c r="AT719" s="23"/>
      <c r="AU719" s="21"/>
      <c r="AV719" s="22"/>
      <c r="BD719" s="21"/>
      <c r="BE719" s="21"/>
      <c r="BF71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0" spans="6:58" ht="16" customHeight="1">
      <c r="F720" s="25" t="str">
        <f>IF(ISBLANK(Table2[[#This Row],[unique_id]]), "", Table2[[#This Row],[unique_id]])</f>
        <v/>
      </c>
      <c r="T720" s="21"/>
      <c r="V720" s="22"/>
      <c r="W720" s="22"/>
      <c r="X720" s="22"/>
      <c r="Y720" s="22"/>
      <c r="AJ720" s="21" t="str">
        <f>IF(ISBLANK(AI720),  "", _xlfn.CONCAT("haas/entity/sensor/", LOWER(C720), "/", E720, "/config"))</f>
        <v/>
      </c>
      <c r="AK720" s="21" t="str">
        <f>IF(ISBLANK(AI720),  "", _xlfn.CONCAT(LOWER(C720), "/", E720))</f>
        <v/>
      </c>
      <c r="AS720" s="21"/>
      <c r="AT720" s="23"/>
      <c r="AU720" s="21"/>
      <c r="AV720" s="22"/>
      <c r="BD720" s="21"/>
      <c r="BE720" s="21"/>
      <c r="BF72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1" spans="6:58" ht="16" customHeight="1">
      <c r="F721" s="25" t="str">
        <f>IF(ISBLANK(Table2[[#This Row],[unique_id]]), "", Table2[[#This Row],[unique_id]])</f>
        <v/>
      </c>
      <c r="T721" s="21"/>
      <c r="V721" s="22"/>
      <c r="W721" s="22"/>
      <c r="X721" s="22"/>
      <c r="Y721" s="22"/>
      <c r="AJ721" s="21" t="str">
        <f>IF(ISBLANK(AI721),  "", _xlfn.CONCAT("haas/entity/sensor/", LOWER(C721), "/", E721, "/config"))</f>
        <v/>
      </c>
      <c r="AK721" s="21" t="str">
        <f>IF(ISBLANK(AI721),  "", _xlfn.CONCAT(LOWER(C721), "/", E721))</f>
        <v/>
      </c>
      <c r="AS721" s="21"/>
      <c r="AT721" s="23"/>
      <c r="AU721" s="21"/>
      <c r="AV721" s="22"/>
      <c r="BD721" s="21"/>
      <c r="BE721" s="21"/>
      <c r="BF72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2" spans="6:58" ht="16" customHeight="1">
      <c r="F722" s="25" t="str">
        <f>IF(ISBLANK(Table2[[#This Row],[unique_id]]), "", Table2[[#This Row],[unique_id]])</f>
        <v/>
      </c>
      <c r="T722" s="21"/>
      <c r="V722" s="22"/>
      <c r="W722" s="22"/>
      <c r="X722" s="22"/>
      <c r="Y722" s="22"/>
      <c r="AJ722" s="21" t="str">
        <f>IF(ISBLANK(AI722),  "", _xlfn.CONCAT("haas/entity/sensor/", LOWER(C722), "/", E722, "/config"))</f>
        <v/>
      </c>
      <c r="AK722" s="21" t="str">
        <f>IF(ISBLANK(AI722),  "", _xlfn.CONCAT(LOWER(C722), "/", E722))</f>
        <v/>
      </c>
      <c r="AS722" s="21"/>
      <c r="AT722" s="23"/>
      <c r="AU722" s="21"/>
      <c r="AV722" s="22"/>
      <c r="BD722" s="21"/>
      <c r="BE722" s="21"/>
      <c r="BF72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3" spans="6:58" ht="16" customHeight="1">
      <c r="F723" s="25" t="str">
        <f>IF(ISBLANK(Table2[[#This Row],[unique_id]]), "", Table2[[#This Row],[unique_id]])</f>
        <v/>
      </c>
      <c r="T723" s="21"/>
      <c r="V723" s="22"/>
      <c r="W723" s="22"/>
      <c r="X723" s="22"/>
      <c r="Y723" s="22"/>
      <c r="AJ723" s="21" t="str">
        <f>IF(ISBLANK(AI723),  "", _xlfn.CONCAT("haas/entity/sensor/", LOWER(C723), "/", E723, "/config"))</f>
        <v/>
      </c>
      <c r="AK723" s="21" t="str">
        <f>IF(ISBLANK(AI723),  "", _xlfn.CONCAT(LOWER(C723), "/", E723))</f>
        <v/>
      </c>
      <c r="AS723" s="21"/>
      <c r="AT723" s="23"/>
      <c r="AU723" s="21"/>
      <c r="AV723" s="22"/>
      <c r="BD723" s="21"/>
      <c r="BE723" s="21"/>
      <c r="BF72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4" spans="6:58" ht="16" customHeight="1">
      <c r="F724" s="25" t="str">
        <f>IF(ISBLANK(Table2[[#This Row],[unique_id]]), "", Table2[[#This Row],[unique_id]])</f>
        <v/>
      </c>
      <c r="T724" s="21"/>
      <c r="V724" s="22"/>
      <c r="W724" s="22"/>
      <c r="X724" s="22"/>
      <c r="Y724" s="22"/>
      <c r="AJ724" s="21" t="str">
        <f>IF(ISBLANK(AI724),  "", _xlfn.CONCAT("haas/entity/sensor/", LOWER(C724), "/", E724, "/config"))</f>
        <v/>
      </c>
      <c r="AK724" s="21" t="str">
        <f>IF(ISBLANK(AI724),  "", _xlfn.CONCAT(LOWER(C724), "/", E724))</f>
        <v/>
      </c>
      <c r="AS724" s="21"/>
      <c r="AT724" s="23"/>
      <c r="AU724" s="21"/>
      <c r="AV724" s="22"/>
      <c r="BD724" s="21"/>
      <c r="BE724" s="21"/>
      <c r="BF72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5" spans="6:58" ht="16" customHeight="1">
      <c r="F725" s="25" t="str">
        <f>IF(ISBLANK(Table2[[#This Row],[unique_id]]), "", Table2[[#This Row],[unique_id]])</f>
        <v/>
      </c>
      <c r="T725" s="21"/>
      <c r="V725" s="22"/>
      <c r="W725" s="22"/>
      <c r="X725" s="22"/>
      <c r="Y725" s="22"/>
      <c r="AJ725" s="21" t="str">
        <f>IF(ISBLANK(AI725),  "", _xlfn.CONCAT("haas/entity/sensor/", LOWER(C725), "/", E725, "/config"))</f>
        <v/>
      </c>
      <c r="AK725" s="21" t="str">
        <f>IF(ISBLANK(AI725),  "", _xlfn.CONCAT(LOWER(C725), "/", E725))</f>
        <v/>
      </c>
      <c r="AS725" s="21"/>
      <c r="AT725" s="23"/>
      <c r="AU725" s="21"/>
      <c r="AV725" s="22"/>
      <c r="BD725" s="21"/>
      <c r="BE725" s="21"/>
      <c r="BF72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6" spans="6:58" ht="16" customHeight="1">
      <c r="F726" s="25" t="str">
        <f>IF(ISBLANK(Table2[[#This Row],[unique_id]]), "", Table2[[#This Row],[unique_id]])</f>
        <v/>
      </c>
      <c r="T726" s="21"/>
      <c r="V726" s="22"/>
      <c r="W726" s="22"/>
      <c r="X726" s="22"/>
      <c r="Y726" s="22"/>
      <c r="AJ726" s="21" t="str">
        <f>IF(ISBLANK(AI726),  "", _xlfn.CONCAT("haas/entity/sensor/", LOWER(C726), "/", E726, "/config"))</f>
        <v/>
      </c>
      <c r="AK726" s="21" t="str">
        <f>IF(ISBLANK(AI726),  "", _xlfn.CONCAT(LOWER(C726), "/", E726))</f>
        <v/>
      </c>
      <c r="AS726" s="21"/>
      <c r="AT726" s="23"/>
      <c r="AU726" s="21"/>
      <c r="AV726" s="22"/>
      <c r="BD726" s="21"/>
      <c r="BE726" s="21"/>
      <c r="BF72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7" spans="6:58" ht="16" customHeight="1">
      <c r="F727" s="25" t="str">
        <f>IF(ISBLANK(Table2[[#This Row],[unique_id]]), "", Table2[[#This Row],[unique_id]])</f>
        <v/>
      </c>
      <c r="T727" s="21"/>
      <c r="V727" s="22"/>
      <c r="W727" s="22"/>
      <c r="X727" s="22"/>
      <c r="Y727" s="22"/>
      <c r="AJ727" s="21" t="str">
        <f>IF(ISBLANK(AI727),  "", _xlfn.CONCAT("haas/entity/sensor/", LOWER(C727), "/", E727, "/config"))</f>
        <v/>
      </c>
      <c r="AK727" s="21" t="str">
        <f>IF(ISBLANK(AI727),  "", _xlfn.CONCAT(LOWER(C727), "/", E727))</f>
        <v/>
      </c>
      <c r="AS727" s="21"/>
      <c r="AT727" s="23"/>
      <c r="AU727" s="21"/>
      <c r="AV727" s="22"/>
      <c r="BD727" s="21"/>
      <c r="BE727" s="21"/>
      <c r="BF72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8" spans="6:58" ht="16" customHeight="1">
      <c r="F728" s="25" t="str">
        <f>IF(ISBLANK(Table2[[#This Row],[unique_id]]), "", Table2[[#This Row],[unique_id]])</f>
        <v/>
      </c>
      <c r="T728" s="21"/>
      <c r="V728" s="22"/>
      <c r="W728" s="22"/>
      <c r="X728" s="22"/>
      <c r="Y728" s="22"/>
      <c r="AJ728" s="21" t="str">
        <f>IF(ISBLANK(AI728),  "", _xlfn.CONCAT("haas/entity/sensor/", LOWER(C728), "/", E728, "/config"))</f>
        <v/>
      </c>
      <c r="AK728" s="21" t="str">
        <f>IF(ISBLANK(AI728),  "", _xlfn.CONCAT(LOWER(C728), "/", E728))</f>
        <v/>
      </c>
      <c r="AS728" s="21"/>
      <c r="AT728" s="23"/>
      <c r="AU728" s="21"/>
      <c r="AV728" s="22"/>
      <c r="BD728" s="21"/>
      <c r="BE728" s="21"/>
      <c r="BF72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9" spans="6:58" ht="16" customHeight="1">
      <c r="F729" s="25" t="str">
        <f>IF(ISBLANK(Table2[[#This Row],[unique_id]]), "", Table2[[#This Row],[unique_id]])</f>
        <v/>
      </c>
      <c r="T729" s="21"/>
      <c r="V729" s="22"/>
      <c r="W729" s="22"/>
      <c r="X729" s="22"/>
      <c r="Y729" s="22"/>
      <c r="AJ729" s="21" t="str">
        <f>IF(ISBLANK(AI729),  "", _xlfn.CONCAT("haas/entity/sensor/", LOWER(C729), "/", E729, "/config"))</f>
        <v/>
      </c>
      <c r="AK729" s="21" t="str">
        <f>IF(ISBLANK(AI729),  "", _xlfn.CONCAT(LOWER(C729), "/", E729))</f>
        <v/>
      </c>
      <c r="AS729" s="21"/>
      <c r="AT729" s="23"/>
      <c r="AU729" s="21"/>
      <c r="AV729" s="22"/>
      <c r="BD729" s="21"/>
      <c r="BE729" s="21"/>
      <c r="BF72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0" spans="6:58" ht="16" customHeight="1">
      <c r="F730" s="25" t="str">
        <f>IF(ISBLANK(Table2[[#This Row],[unique_id]]), "", Table2[[#This Row],[unique_id]])</f>
        <v/>
      </c>
      <c r="T730" s="21"/>
      <c r="V730" s="22"/>
      <c r="W730" s="22"/>
      <c r="X730" s="22"/>
      <c r="Y730" s="22"/>
      <c r="AJ730" s="21" t="str">
        <f>IF(ISBLANK(AI730),  "", _xlfn.CONCAT("haas/entity/sensor/", LOWER(C730), "/", E730, "/config"))</f>
        <v/>
      </c>
      <c r="AK730" s="21" t="str">
        <f>IF(ISBLANK(AI730),  "", _xlfn.CONCAT(LOWER(C730), "/", E730))</f>
        <v/>
      </c>
      <c r="AS730" s="21"/>
      <c r="AT730" s="23"/>
      <c r="AU730" s="21"/>
      <c r="AV730" s="22"/>
      <c r="BD730" s="21"/>
      <c r="BE730" s="21"/>
      <c r="BF73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1" spans="6:58" ht="16" customHeight="1">
      <c r="F731" s="25" t="str">
        <f>IF(ISBLANK(Table2[[#This Row],[unique_id]]), "", Table2[[#This Row],[unique_id]])</f>
        <v/>
      </c>
      <c r="T731" s="21"/>
      <c r="V731" s="22"/>
      <c r="W731" s="22"/>
      <c r="X731" s="22"/>
      <c r="Y731" s="22"/>
      <c r="AJ731" s="21" t="str">
        <f>IF(ISBLANK(AI731),  "", _xlfn.CONCAT("haas/entity/sensor/", LOWER(C731), "/", E731, "/config"))</f>
        <v/>
      </c>
      <c r="AK731" s="21" t="str">
        <f>IF(ISBLANK(AI731),  "", _xlfn.CONCAT(LOWER(C731), "/", E731))</f>
        <v/>
      </c>
      <c r="AS731" s="21"/>
      <c r="AT731" s="23"/>
      <c r="AU731" s="21"/>
      <c r="AV731" s="22"/>
      <c r="BD731" s="21"/>
      <c r="BE731" s="21"/>
      <c r="BF73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2" spans="6:58" ht="16" customHeight="1">
      <c r="F732" s="25" t="str">
        <f>IF(ISBLANK(Table2[[#This Row],[unique_id]]), "", Table2[[#This Row],[unique_id]])</f>
        <v/>
      </c>
      <c r="T732" s="21"/>
      <c r="V732" s="22"/>
      <c r="W732" s="22"/>
      <c r="X732" s="22"/>
      <c r="Y732" s="22"/>
      <c r="AJ732" s="21" t="str">
        <f>IF(ISBLANK(AI732),  "", _xlfn.CONCAT("haas/entity/sensor/", LOWER(C732), "/", E732, "/config"))</f>
        <v/>
      </c>
      <c r="AK732" s="21" t="str">
        <f>IF(ISBLANK(AI732),  "", _xlfn.CONCAT(LOWER(C732), "/", E732))</f>
        <v/>
      </c>
      <c r="AS732" s="21"/>
      <c r="AT732" s="23"/>
      <c r="AU732" s="21"/>
      <c r="AV732" s="22"/>
      <c r="BD732" s="21"/>
      <c r="BE732" s="21"/>
      <c r="BF73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3" spans="6:58" ht="16" customHeight="1">
      <c r="F733" s="25" t="str">
        <f>IF(ISBLANK(Table2[[#This Row],[unique_id]]), "", Table2[[#This Row],[unique_id]])</f>
        <v/>
      </c>
      <c r="T733" s="21"/>
      <c r="V733" s="22"/>
      <c r="W733" s="22"/>
      <c r="X733" s="22"/>
      <c r="Y733" s="22"/>
      <c r="AJ733" s="21" t="str">
        <f>IF(ISBLANK(AI733),  "", _xlfn.CONCAT("haas/entity/sensor/", LOWER(C733), "/", E733, "/config"))</f>
        <v/>
      </c>
      <c r="AK733" s="21" t="str">
        <f>IF(ISBLANK(AI733),  "", _xlfn.CONCAT(LOWER(C733), "/", E733))</f>
        <v/>
      </c>
      <c r="AS733" s="21"/>
      <c r="AT733" s="23"/>
      <c r="AU733" s="21"/>
      <c r="AV733" s="22"/>
      <c r="BD733" s="21"/>
      <c r="BE733" s="21"/>
      <c r="BF73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4" spans="6:58" ht="16" customHeight="1">
      <c r="F734" s="25" t="str">
        <f>IF(ISBLANK(Table2[[#This Row],[unique_id]]), "", Table2[[#This Row],[unique_id]])</f>
        <v/>
      </c>
      <c r="T734" s="21"/>
      <c r="V734" s="22"/>
      <c r="W734" s="22"/>
      <c r="X734" s="22"/>
      <c r="Y734" s="22"/>
      <c r="AJ734" s="21" t="str">
        <f>IF(ISBLANK(AI734),  "", _xlfn.CONCAT("haas/entity/sensor/", LOWER(C734), "/", E734, "/config"))</f>
        <v/>
      </c>
      <c r="AK734" s="21" t="str">
        <f>IF(ISBLANK(AI734),  "", _xlfn.CONCAT(LOWER(C734), "/", E734))</f>
        <v/>
      </c>
      <c r="AS734" s="21"/>
      <c r="AT734" s="23"/>
      <c r="AU734" s="21"/>
      <c r="AV734" s="22"/>
      <c r="BD734" s="21"/>
      <c r="BE734" s="21"/>
      <c r="BF73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5" spans="6:58" ht="16" customHeight="1">
      <c r="F735" s="25" t="str">
        <f>IF(ISBLANK(Table2[[#This Row],[unique_id]]), "", Table2[[#This Row],[unique_id]])</f>
        <v/>
      </c>
      <c r="T735" s="21"/>
      <c r="V735" s="22"/>
      <c r="W735" s="22"/>
      <c r="X735" s="22"/>
      <c r="Y735" s="22"/>
      <c r="AJ735" s="21" t="str">
        <f>IF(ISBLANK(AI735),  "", _xlfn.CONCAT("haas/entity/sensor/", LOWER(C735), "/", E735, "/config"))</f>
        <v/>
      </c>
      <c r="AK735" s="21" t="str">
        <f>IF(ISBLANK(AI735),  "", _xlfn.CONCAT(LOWER(C735), "/", E735))</f>
        <v/>
      </c>
      <c r="AS735" s="21"/>
      <c r="AT735" s="23"/>
      <c r="AU735" s="21"/>
      <c r="AV735" s="22"/>
      <c r="BD735" s="21"/>
      <c r="BE735" s="21"/>
      <c r="BF73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6" spans="6:58" ht="16" customHeight="1">
      <c r="F736" s="25" t="str">
        <f>IF(ISBLANK(Table2[[#This Row],[unique_id]]), "", Table2[[#This Row],[unique_id]])</f>
        <v/>
      </c>
      <c r="T736" s="21"/>
      <c r="V736" s="22"/>
      <c r="W736" s="22"/>
      <c r="X736" s="22"/>
      <c r="Y736" s="22"/>
      <c r="AJ736" s="21" t="str">
        <f>IF(ISBLANK(AI736),  "", _xlfn.CONCAT("haas/entity/sensor/", LOWER(C736), "/", E736, "/config"))</f>
        <v/>
      </c>
      <c r="AK736" s="21" t="str">
        <f>IF(ISBLANK(AI736),  "", _xlfn.CONCAT(LOWER(C736), "/", E736))</f>
        <v/>
      </c>
      <c r="AS736" s="21"/>
      <c r="AT736" s="23"/>
      <c r="AU736" s="21"/>
      <c r="AV736" s="22"/>
      <c r="BD736" s="21"/>
      <c r="BE736" s="21"/>
      <c r="BF73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7" spans="6:58" ht="16" customHeight="1">
      <c r="F737" s="25" t="str">
        <f>IF(ISBLANK(Table2[[#This Row],[unique_id]]), "", Table2[[#This Row],[unique_id]])</f>
        <v/>
      </c>
      <c r="T737" s="21"/>
      <c r="V737" s="22"/>
      <c r="W737" s="22"/>
      <c r="X737" s="22"/>
      <c r="Y737" s="22"/>
      <c r="AJ737" s="21" t="str">
        <f>IF(ISBLANK(AI737),  "", _xlfn.CONCAT("haas/entity/sensor/", LOWER(C737), "/", E737, "/config"))</f>
        <v/>
      </c>
      <c r="AK737" s="21" t="str">
        <f>IF(ISBLANK(AI737),  "", _xlfn.CONCAT(LOWER(C737), "/", E737))</f>
        <v/>
      </c>
      <c r="AS737" s="21"/>
      <c r="AT737" s="23"/>
      <c r="AU737" s="21"/>
      <c r="AV737" s="22"/>
      <c r="BD737" s="21"/>
      <c r="BE737" s="21"/>
      <c r="BF737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8" spans="6:58" ht="16" customHeight="1">
      <c r="F738" s="25" t="str">
        <f>IF(ISBLANK(Table2[[#This Row],[unique_id]]), "", Table2[[#This Row],[unique_id]])</f>
        <v/>
      </c>
      <c r="T738" s="21"/>
      <c r="V738" s="22"/>
      <c r="W738" s="22"/>
      <c r="X738" s="22"/>
      <c r="Y738" s="22"/>
      <c r="AJ738" s="21" t="str">
        <f>IF(ISBLANK(AI738),  "", _xlfn.CONCAT("haas/entity/sensor/", LOWER(C738), "/", E738, "/config"))</f>
        <v/>
      </c>
      <c r="AK738" s="21" t="str">
        <f>IF(ISBLANK(AI738),  "", _xlfn.CONCAT(LOWER(C738), "/", E738))</f>
        <v/>
      </c>
      <c r="AS738" s="21"/>
      <c r="AT738" s="23"/>
      <c r="AU738" s="21"/>
      <c r="AV738" s="22"/>
      <c r="BD738" s="21"/>
      <c r="BE738" s="21"/>
      <c r="BF738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9" spans="6:58" ht="16" customHeight="1">
      <c r="F739" s="25" t="str">
        <f>IF(ISBLANK(Table2[[#This Row],[unique_id]]), "", Table2[[#This Row],[unique_id]])</f>
        <v/>
      </c>
      <c r="T739" s="21"/>
      <c r="V739" s="22"/>
      <c r="W739" s="22"/>
      <c r="X739" s="22"/>
      <c r="Y739" s="22"/>
      <c r="AJ739" s="21" t="str">
        <f>IF(ISBLANK(AI739),  "", _xlfn.CONCAT("haas/entity/sensor/", LOWER(C739), "/", E739, "/config"))</f>
        <v/>
      </c>
      <c r="AK739" s="21" t="str">
        <f>IF(ISBLANK(AI739),  "", _xlfn.CONCAT(LOWER(C739), "/", E739))</f>
        <v/>
      </c>
      <c r="AS739" s="21"/>
      <c r="AT739" s="23"/>
      <c r="AU739" s="21"/>
      <c r="AV739" s="22"/>
      <c r="BD739" s="21"/>
      <c r="BE739" s="21"/>
      <c r="BF739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0" spans="6:58" ht="16" customHeight="1">
      <c r="F740" s="25" t="str">
        <f>IF(ISBLANK(Table2[[#This Row],[unique_id]]), "", Table2[[#This Row],[unique_id]])</f>
        <v/>
      </c>
      <c r="T740" s="21"/>
      <c r="V740" s="22"/>
      <c r="W740" s="22"/>
      <c r="X740" s="22"/>
      <c r="Y740" s="22"/>
      <c r="AJ740" s="21" t="str">
        <f>IF(ISBLANK(AI740),  "", _xlfn.CONCAT("haas/entity/sensor/", LOWER(C740), "/", E740, "/config"))</f>
        <v/>
      </c>
      <c r="AK740" s="21" t="str">
        <f>IF(ISBLANK(AI740),  "", _xlfn.CONCAT(LOWER(C740), "/", E740))</f>
        <v/>
      </c>
      <c r="AS740" s="21"/>
      <c r="AT740" s="23"/>
      <c r="AU740" s="21"/>
      <c r="AV740" s="22"/>
      <c r="BD740" s="21"/>
      <c r="BE740" s="21"/>
      <c r="BF740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1" spans="6:58" ht="16" customHeight="1">
      <c r="F741" s="25" t="str">
        <f>IF(ISBLANK(Table2[[#This Row],[unique_id]]), "", Table2[[#This Row],[unique_id]])</f>
        <v/>
      </c>
      <c r="T741" s="21"/>
      <c r="V741" s="22"/>
      <c r="W741" s="22"/>
      <c r="X741" s="22"/>
      <c r="Y741" s="22"/>
      <c r="AJ741" s="21" t="str">
        <f>IF(ISBLANK(AI741),  "", _xlfn.CONCAT("haas/entity/sensor/", LOWER(C741), "/", E741, "/config"))</f>
        <v/>
      </c>
      <c r="AK741" s="21" t="str">
        <f>IF(ISBLANK(AI741),  "", _xlfn.CONCAT(LOWER(C741), "/", E741))</f>
        <v/>
      </c>
      <c r="AS741" s="21"/>
      <c r="AT741" s="23"/>
      <c r="AU741" s="21"/>
      <c r="AV741" s="22"/>
      <c r="BD741" s="21"/>
      <c r="BE741" s="21"/>
      <c r="BF741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2" spans="6:58" ht="16" customHeight="1">
      <c r="F742" s="25" t="str">
        <f>IF(ISBLANK(Table2[[#This Row],[unique_id]]), "", Table2[[#This Row],[unique_id]])</f>
        <v/>
      </c>
      <c r="T742" s="21"/>
      <c r="V742" s="22"/>
      <c r="W742" s="22"/>
      <c r="X742" s="22"/>
      <c r="Y742" s="22"/>
      <c r="AJ742" s="21" t="str">
        <f>IF(ISBLANK(AI742),  "", _xlfn.CONCAT("haas/entity/sensor/", LOWER(C742), "/", E742, "/config"))</f>
        <v/>
      </c>
      <c r="AK742" s="21" t="str">
        <f>IF(ISBLANK(AI742),  "", _xlfn.CONCAT(LOWER(C742), "/", E742))</f>
        <v/>
      </c>
      <c r="AS742" s="21"/>
      <c r="AT742" s="23"/>
      <c r="AU742" s="21"/>
      <c r="AV742" s="22"/>
      <c r="BD742" s="21"/>
      <c r="BE742" s="21"/>
      <c r="BF742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3" spans="6:58" ht="16" customHeight="1">
      <c r="F743" s="25" t="str">
        <f>IF(ISBLANK(Table2[[#This Row],[unique_id]]), "", Table2[[#This Row],[unique_id]])</f>
        <v/>
      </c>
      <c r="T743" s="21"/>
      <c r="V743" s="22"/>
      <c r="W743" s="22"/>
      <c r="X743" s="22"/>
      <c r="Y743" s="22"/>
      <c r="AJ743" s="21" t="str">
        <f>IF(ISBLANK(AI743),  "", _xlfn.CONCAT("haas/entity/sensor/", LOWER(C743), "/", E743, "/config"))</f>
        <v/>
      </c>
      <c r="AK743" s="21" t="str">
        <f>IF(ISBLANK(AI743),  "", _xlfn.CONCAT(LOWER(C743), "/", E743))</f>
        <v/>
      </c>
      <c r="AS743" s="21"/>
      <c r="AT743" s="23"/>
      <c r="AU743" s="21"/>
      <c r="AV743" s="22"/>
      <c r="BD743" s="21"/>
      <c r="BE743" s="21"/>
      <c r="BF743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4" spans="6:58" ht="16" customHeight="1">
      <c r="F744" s="25" t="str">
        <f>IF(ISBLANK(Table2[[#This Row],[unique_id]]), "", Table2[[#This Row],[unique_id]])</f>
        <v/>
      </c>
      <c r="T744" s="21"/>
      <c r="V744" s="22"/>
      <c r="W744" s="22"/>
      <c r="X744" s="22"/>
      <c r="Y744" s="22"/>
      <c r="AJ744" s="21" t="str">
        <f>IF(ISBLANK(AI744),  "", _xlfn.CONCAT("haas/entity/sensor/", LOWER(C744), "/", E744, "/config"))</f>
        <v/>
      </c>
      <c r="AK744" s="21" t="str">
        <f>IF(ISBLANK(AI744),  "", _xlfn.CONCAT(LOWER(C744), "/", E744))</f>
        <v/>
      </c>
      <c r="AS744" s="21"/>
      <c r="AT744" s="23"/>
      <c r="AU744" s="21"/>
      <c r="AV744" s="22"/>
      <c r="BD744" s="21"/>
      <c r="BE744" s="21"/>
      <c r="BF744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5" spans="6:58" ht="16" customHeight="1">
      <c r="F745" s="25" t="str">
        <f>IF(ISBLANK(Table2[[#This Row],[unique_id]]), "", Table2[[#This Row],[unique_id]])</f>
        <v/>
      </c>
      <c r="T745" s="21"/>
      <c r="V745" s="22"/>
      <c r="W745" s="22"/>
      <c r="X745" s="22"/>
      <c r="Y745" s="22"/>
      <c r="AJ745" s="21" t="str">
        <f>IF(ISBLANK(AI745),  "", _xlfn.CONCAT("haas/entity/sensor/", LOWER(C745), "/", E745, "/config"))</f>
        <v/>
      </c>
      <c r="AK745" s="21" t="str">
        <f>IF(ISBLANK(AI745),  "", _xlfn.CONCAT(LOWER(C745), "/", E745))</f>
        <v/>
      </c>
      <c r="AS745" s="21"/>
      <c r="AT745" s="23"/>
      <c r="AU745" s="21"/>
      <c r="AV745" s="22"/>
      <c r="BD745" s="21"/>
      <c r="BE745" s="21"/>
      <c r="BF745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6" spans="6:58" ht="16" customHeight="1">
      <c r="F746" s="25" t="str">
        <f>IF(ISBLANK(Table2[[#This Row],[unique_id]]), "", Table2[[#This Row],[unique_id]])</f>
        <v/>
      </c>
      <c r="T746" s="21"/>
      <c r="V746" s="22"/>
      <c r="W746" s="22"/>
      <c r="X746" s="22"/>
      <c r="Y746" s="22"/>
      <c r="AJ746" s="21" t="str">
        <f>IF(ISBLANK(AI746),  "", _xlfn.CONCAT("haas/entity/sensor/", LOWER(C746), "/", E746, "/config"))</f>
        <v/>
      </c>
      <c r="AK746" s="21" t="str">
        <f>IF(ISBLANK(AI746),  "", _xlfn.CONCAT(LOWER(C746), "/", E746))</f>
        <v/>
      </c>
      <c r="AS746" s="21"/>
      <c r="AT746" s="23"/>
      <c r="AU746" s="21"/>
      <c r="AV746" s="22"/>
      <c r="BD746" s="21"/>
      <c r="BE746" s="21"/>
      <c r="BF746" s="68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</sheetData>
  <phoneticPr fontId="2" type="noConversion"/>
  <hyperlinks>
    <hyperlink ref="AB2" r:id="rId1" location="available-state-classes" xr:uid="{00000000-0004-0000-0000-000000000000}"/>
    <hyperlink ref="AD2" r:id="rId2" location="L63" xr:uid="{00000000-0004-0000-0000-000001000000}"/>
    <hyperlink ref="AR2" r:id="rId3" display="Template" xr:uid="{00000000-0004-0000-0000-000002000000}"/>
    <hyperlink ref="AC2" r:id="rId4" location="L460" xr:uid="{00000000-0004-0000-0000-000003000000}"/>
    <hyperlink ref="Y2" r:id="rId5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2023-07-21T02:08:02Z</dcterms:modified>
</cp:coreProperties>
</file>