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2B53E3E-3874-6F44-A3C8-A1B002BBAB2F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9" i="1" l="1"/>
  <c r="AG139" i="1"/>
  <c r="AF139" i="1"/>
  <c r="AC139" i="1"/>
  <c r="AB139" i="1"/>
  <c r="F139" i="1"/>
  <c r="AS138" i="1"/>
  <c r="AG138" i="1"/>
  <c r="AF138" i="1"/>
  <c r="AC138" i="1"/>
  <c r="AB138" i="1"/>
  <c r="F138" i="1"/>
  <c r="AS332" i="1"/>
  <c r="AG332" i="1"/>
  <c r="AC332" i="1"/>
  <c r="AB332" i="1"/>
  <c r="F332" i="1"/>
  <c r="AS327" i="1"/>
  <c r="AC327" i="1"/>
  <c r="F327" i="1"/>
  <c r="AS328" i="1"/>
  <c r="AC328" i="1"/>
  <c r="AB328" i="1"/>
  <c r="F328" i="1"/>
  <c r="AS314" i="1"/>
  <c r="AC314" i="1"/>
  <c r="F314" i="1"/>
  <c r="AB247" i="1"/>
  <c r="AB248" i="1"/>
  <c r="AB249" i="1"/>
  <c r="AB250" i="1"/>
  <c r="AS250" i="1"/>
  <c r="F250" i="1"/>
  <c r="AS259" i="1"/>
  <c r="AC259" i="1"/>
  <c r="AB259" i="1"/>
  <c r="F259" i="1"/>
  <c r="F252" i="1"/>
  <c r="AB252" i="1"/>
  <c r="AC252" i="1"/>
  <c r="AS252" i="1"/>
  <c r="F258" i="1"/>
  <c r="F257" i="1"/>
  <c r="F256" i="1"/>
  <c r="F255" i="1"/>
  <c r="F254" i="1"/>
  <c r="F253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B257" i="1"/>
  <c r="AC257" i="1"/>
  <c r="AS257" i="1"/>
  <c r="AB258" i="1"/>
  <c r="AC258" i="1"/>
  <c r="AS258" i="1"/>
  <c r="AS297" i="1"/>
  <c r="AF297" i="1"/>
  <c r="AC297" i="1"/>
  <c r="AB297" i="1"/>
  <c r="F297" i="1"/>
  <c r="AS296" i="1"/>
  <c r="AF296" i="1"/>
  <c r="AC296" i="1"/>
  <c r="AB296" i="1"/>
  <c r="F296" i="1"/>
  <c r="AF383" i="1"/>
  <c r="AF295" i="1"/>
  <c r="AF290" i="1"/>
  <c r="AF289" i="1"/>
  <c r="AF288" i="1"/>
  <c r="AF178" i="1"/>
  <c r="AF177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4" i="1"/>
  <c r="AF143" i="1"/>
  <c r="AF142" i="1"/>
  <c r="AF141" i="1"/>
  <c r="AF140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5" i="1"/>
  <c r="AC295" i="1"/>
  <c r="AB295" i="1"/>
  <c r="F295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6" i="1"/>
  <c r="AB346" i="1"/>
  <c r="AC346" i="1"/>
  <c r="AS346" i="1"/>
  <c r="F351" i="1"/>
  <c r="AB351" i="1"/>
  <c r="AC351" i="1"/>
  <c r="AS351" i="1"/>
  <c r="F267" i="1"/>
  <c r="AS268" i="1"/>
  <c r="AC268" i="1"/>
  <c r="AB268" i="1"/>
  <c r="F268" i="1"/>
  <c r="AS173" i="1"/>
  <c r="AC173" i="1"/>
  <c r="AB173" i="1"/>
  <c r="F173" i="1"/>
  <c r="AS176" i="1"/>
  <c r="AG176" i="1"/>
  <c r="AC176" i="1"/>
  <c r="AB176" i="1"/>
  <c r="J176" i="1"/>
  <c r="F176" i="1"/>
  <c r="AS175" i="1"/>
  <c r="AG175" i="1"/>
  <c r="AC175" i="1"/>
  <c r="AB175" i="1"/>
  <c r="J175" i="1"/>
  <c r="F175" i="1"/>
  <c r="AS174" i="1"/>
  <c r="AK174" i="1"/>
  <c r="AG174" i="1" s="1"/>
  <c r="AC174" i="1"/>
  <c r="AB174" i="1"/>
  <c r="F174" i="1"/>
  <c r="AS89" i="1"/>
  <c r="AC89" i="1"/>
  <c r="AB89" i="1"/>
  <c r="F89" i="1"/>
  <c r="AS345" i="1"/>
  <c r="AC345" i="1"/>
  <c r="AB345" i="1"/>
  <c r="F345" i="1"/>
  <c r="F350" i="1"/>
  <c r="AB350" i="1"/>
  <c r="AC350" i="1"/>
  <c r="AS350" i="1"/>
  <c r="AS264" i="1"/>
  <c r="AC264" i="1"/>
  <c r="AB264" i="1"/>
  <c r="F264" i="1"/>
  <c r="F265" i="1"/>
  <c r="AB265" i="1"/>
  <c r="AC265" i="1"/>
  <c r="AS265" i="1"/>
  <c r="AS348" i="1"/>
  <c r="AC348" i="1"/>
  <c r="AB348" i="1"/>
  <c r="F348" i="1"/>
  <c r="F353" i="1"/>
  <c r="AB353" i="1"/>
  <c r="AC353" i="1"/>
  <c r="AS353" i="1"/>
  <c r="F349" i="1"/>
  <c r="AB349" i="1"/>
  <c r="AC349" i="1"/>
  <c r="AS349" i="1"/>
  <c r="F354" i="1"/>
  <c r="AB354" i="1"/>
  <c r="AC354" i="1"/>
  <c r="AS354" i="1"/>
  <c r="AG331" i="1"/>
  <c r="AC331" i="1"/>
  <c r="AB331" i="1"/>
  <c r="F331" i="1"/>
  <c r="AS331" i="1"/>
  <c r="AS355" i="1"/>
  <c r="AC355" i="1"/>
  <c r="F355" i="1"/>
  <c r="AS347" i="1"/>
  <c r="AC347" i="1"/>
  <c r="AB347" i="1"/>
  <c r="F347" i="1"/>
  <c r="AS352" i="1"/>
  <c r="AC352" i="1"/>
  <c r="AB352" i="1"/>
  <c r="F352" i="1"/>
  <c r="F262" i="1"/>
  <c r="AB262" i="1"/>
  <c r="AC262" i="1"/>
  <c r="AS262" i="1"/>
  <c r="F263" i="1"/>
  <c r="AB263" i="1"/>
  <c r="AC263" i="1"/>
  <c r="AS263" i="1"/>
  <c r="AS172" i="1"/>
  <c r="AG172" i="1"/>
  <c r="AC172" i="1"/>
  <c r="AB172" i="1"/>
  <c r="F172" i="1"/>
  <c r="AS168" i="1"/>
  <c r="AG168" i="1"/>
  <c r="AC168" i="1"/>
  <c r="AB168" i="1"/>
  <c r="F168" i="1"/>
  <c r="AS167" i="1"/>
  <c r="AG167" i="1"/>
  <c r="AC167" i="1"/>
  <c r="AB167" i="1"/>
  <c r="F167" i="1"/>
  <c r="AS166" i="1"/>
  <c r="AG166" i="1"/>
  <c r="AC166" i="1"/>
  <c r="AB166" i="1"/>
  <c r="F166" i="1"/>
  <c r="AS165" i="1"/>
  <c r="AG165" i="1"/>
  <c r="AC165" i="1"/>
  <c r="AB165" i="1"/>
  <c r="F165" i="1"/>
  <c r="AG288" i="1"/>
  <c r="AG289" i="1"/>
  <c r="AG290" i="1"/>
  <c r="F289" i="1"/>
  <c r="AB289" i="1"/>
  <c r="AC289" i="1"/>
  <c r="AS289" i="1"/>
  <c r="F288" i="1"/>
  <c r="AB288" i="1"/>
  <c r="AC288" i="1"/>
  <c r="AS288" i="1"/>
  <c r="AS290" i="1"/>
  <c r="AC290" i="1"/>
  <c r="AB290" i="1"/>
  <c r="F290" i="1"/>
  <c r="AS369" i="1"/>
  <c r="AC369" i="1"/>
  <c r="AB369" i="1"/>
  <c r="F369" i="1"/>
  <c r="AS372" i="1"/>
  <c r="AC372" i="1"/>
  <c r="AB372" i="1"/>
  <c r="F372" i="1"/>
  <c r="F106" i="1"/>
  <c r="AB106" i="1"/>
  <c r="AC106" i="1"/>
  <c r="AS106" i="1"/>
  <c r="AS291" i="1"/>
  <c r="AG291" i="1"/>
  <c r="F291" i="1"/>
  <c r="AB291" i="1"/>
  <c r="AC291" i="1"/>
  <c r="AS380" i="1"/>
  <c r="AC380" i="1"/>
  <c r="AB380" i="1"/>
  <c r="AS379" i="1"/>
  <c r="AC379" i="1"/>
  <c r="AB379" i="1"/>
  <c r="AS305" i="1"/>
  <c r="AC305" i="1"/>
  <c r="AB305" i="1"/>
  <c r="F305" i="1"/>
  <c r="AS339" i="1"/>
  <c r="AC339" i="1"/>
  <c r="F339" i="1"/>
  <c r="AS335" i="1"/>
  <c r="AC335" i="1"/>
  <c r="F335" i="1"/>
  <c r="F336" i="1"/>
  <c r="AB336" i="1"/>
  <c r="AC336" i="1"/>
  <c r="AG336" i="1"/>
  <c r="AS336" i="1"/>
  <c r="F337" i="1"/>
  <c r="AB337" i="1"/>
  <c r="AC337" i="1"/>
  <c r="AG337" i="1"/>
  <c r="AS337" i="1"/>
  <c r="F340" i="1"/>
  <c r="AB340" i="1"/>
  <c r="AC340" i="1"/>
  <c r="AK340" i="1"/>
  <c r="AG340" i="1" s="1"/>
  <c r="AS340" i="1"/>
  <c r="F344" i="1"/>
  <c r="AB344" i="1"/>
  <c r="AC344" i="1"/>
  <c r="AG344" i="1"/>
  <c r="AS344" i="1"/>
  <c r="F333" i="1"/>
  <c r="AB333" i="1"/>
  <c r="AC333" i="1"/>
  <c r="AG333" i="1"/>
  <c r="AS333" i="1"/>
  <c r="F226" i="1"/>
  <c r="AS197" i="1"/>
  <c r="AC197" i="1"/>
  <c r="AB197" i="1"/>
  <c r="F197" i="1"/>
  <c r="AB226" i="1"/>
  <c r="AC226" i="1"/>
  <c r="AS226" i="1"/>
  <c r="AS342" i="1"/>
  <c r="AK342" i="1"/>
  <c r="AG342" i="1" s="1"/>
  <c r="AC342" i="1"/>
  <c r="AB342" i="1"/>
  <c r="F342" i="1"/>
  <c r="AS171" i="1"/>
  <c r="AG171" i="1"/>
  <c r="AC171" i="1"/>
  <c r="AB171" i="1"/>
  <c r="F171" i="1"/>
  <c r="AG169" i="1" l="1"/>
  <c r="AG170" i="1"/>
  <c r="AG162" i="1"/>
  <c r="AG163" i="1"/>
  <c r="AG164" i="1"/>
  <c r="AC164" i="1"/>
  <c r="AB164" i="1"/>
  <c r="F164" i="1"/>
  <c r="AC163" i="1"/>
  <c r="AB163" i="1"/>
  <c r="F163" i="1"/>
  <c r="AC162" i="1"/>
  <c r="AB162" i="1"/>
  <c r="F162" i="1"/>
  <c r="AS161" i="1"/>
  <c r="AG161" i="1"/>
  <c r="AC161" i="1"/>
  <c r="AB161" i="1"/>
  <c r="F161" i="1"/>
  <c r="AS160" i="1"/>
  <c r="AG160" i="1"/>
  <c r="AC160" i="1"/>
  <c r="AB160" i="1"/>
  <c r="F160" i="1"/>
  <c r="AS162" i="1"/>
  <c r="AS163" i="1"/>
  <c r="AS164" i="1"/>
  <c r="F169" i="1"/>
  <c r="AB169" i="1"/>
  <c r="AC169" i="1"/>
  <c r="AS169" i="1"/>
  <c r="F170" i="1"/>
  <c r="AB170" i="1"/>
  <c r="AC170" i="1"/>
  <c r="AS170" i="1"/>
  <c r="F145" i="1"/>
  <c r="AK145" i="1"/>
  <c r="AG145" i="1" s="1"/>
  <c r="AS159" i="1"/>
  <c r="AK159" i="1"/>
  <c r="AG159" i="1" s="1"/>
  <c r="AC159" i="1"/>
  <c r="AB159" i="1"/>
  <c r="F159" i="1"/>
  <c r="AS145" i="1"/>
  <c r="AC145" i="1"/>
  <c r="AB145" i="1"/>
  <c r="F132" i="1"/>
  <c r="AB132" i="1"/>
  <c r="AC132" i="1"/>
  <c r="AG132" i="1"/>
  <c r="AS132" i="1"/>
  <c r="AS133" i="1"/>
  <c r="AG133" i="1"/>
  <c r="AC133" i="1"/>
  <c r="AB133" i="1"/>
  <c r="F133" i="1"/>
  <c r="AS381" i="1"/>
  <c r="AC381" i="1"/>
  <c r="AB381" i="1"/>
  <c r="AS310" i="1"/>
  <c r="AC310" i="1"/>
  <c r="AB310" i="1"/>
  <c r="F310" i="1"/>
  <c r="AS299" i="1"/>
  <c r="AC299" i="1"/>
  <c r="AB299" i="1"/>
  <c r="F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3" i="1"/>
  <c r="AB303" i="1"/>
  <c r="AC303" i="1"/>
  <c r="AS303" i="1"/>
  <c r="F304" i="1"/>
  <c r="AB304" i="1"/>
  <c r="AC304" i="1"/>
  <c r="AS304" i="1"/>
  <c r="F306" i="1"/>
  <c r="AB306" i="1"/>
  <c r="AC306" i="1"/>
  <c r="AS306" i="1"/>
  <c r="F307" i="1"/>
  <c r="AB307" i="1"/>
  <c r="AC307" i="1"/>
  <c r="AS307" i="1"/>
  <c r="F308" i="1"/>
  <c r="AB308" i="1"/>
  <c r="AC308" i="1"/>
  <c r="AS308" i="1"/>
  <c r="F309" i="1"/>
  <c r="AB309" i="1"/>
  <c r="AC309" i="1"/>
  <c r="AS309" i="1"/>
  <c r="F311" i="1"/>
  <c r="AB311" i="1"/>
  <c r="AC311" i="1"/>
  <c r="AS311" i="1"/>
  <c r="F312" i="1"/>
  <c r="AB312" i="1"/>
  <c r="AC312" i="1"/>
  <c r="AS312" i="1"/>
  <c r="F313" i="1"/>
  <c r="AB313" i="1"/>
  <c r="AC313" i="1"/>
  <c r="AS313" i="1"/>
  <c r="AS36" i="1"/>
  <c r="AC36" i="1"/>
  <c r="AB36" i="1"/>
  <c r="F36" i="1"/>
  <c r="AS178" i="1"/>
  <c r="AC178" i="1"/>
  <c r="AB178" i="1"/>
  <c r="F1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40" i="1"/>
  <c r="AG141" i="1"/>
  <c r="AG142" i="1"/>
  <c r="AG143" i="1"/>
  <c r="AG144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35" i="1"/>
  <c r="AG136" i="1"/>
  <c r="AG137" i="1"/>
  <c r="AG134" i="1"/>
  <c r="F383" i="1"/>
  <c r="AB383" i="1"/>
  <c r="AC383" i="1"/>
  <c r="AS383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7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181" i="1"/>
  <c r="AC180" i="1"/>
  <c r="AC179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8" i="1"/>
  <c r="AC199" i="1"/>
  <c r="AC200" i="1"/>
  <c r="AC201" i="1"/>
  <c r="AC202" i="1"/>
  <c r="AC203" i="1"/>
  <c r="AC204" i="1"/>
  <c r="AC205" i="1"/>
  <c r="AC206" i="1"/>
  <c r="AC207" i="1"/>
  <c r="AC210" i="1"/>
  <c r="AC209" i="1"/>
  <c r="AC208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7" i="1"/>
  <c r="AC228" i="1"/>
  <c r="AC229" i="1"/>
  <c r="AC230" i="1"/>
  <c r="AC231" i="1"/>
  <c r="AC232" i="1"/>
  <c r="AC233" i="1"/>
  <c r="AC234" i="1"/>
  <c r="AC235" i="1"/>
  <c r="AC236" i="1"/>
  <c r="AC238" i="1"/>
  <c r="AC237" i="1"/>
  <c r="AC239" i="1"/>
  <c r="AC242" i="1"/>
  <c r="AC241" i="1"/>
  <c r="AC240" i="1"/>
  <c r="AC245" i="1"/>
  <c r="AC244" i="1"/>
  <c r="AC243" i="1"/>
  <c r="AC246" i="1"/>
  <c r="AC261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92" i="1"/>
  <c r="AC293" i="1"/>
  <c r="AC294" i="1"/>
  <c r="AC298" i="1"/>
  <c r="AC269" i="1"/>
  <c r="AC270" i="1"/>
  <c r="AC271" i="1"/>
  <c r="AC272" i="1"/>
  <c r="AC266" i="1"/>
  <c r="AC273" i="1"/>
  <c r="AC274" i="1"/>
  <c r="AC275" i="1"/>
  <c r="AC329" i="1"/>
  <c r="AC330" i="1"/>
  <c r="AC334" i="1"/>
  <c r="AC338" i="1"/>
  <c r="AC343" i="1"/>
  <c r="AC341" i="1"/>
  <c r="AC357" i="1"/>
  <c r="AC356" i="1"/>
  <c r="AC358" i="1"/>
  <c r="AC360" i="1"/>
  <c r="AC359" i="1"/>
  <c r="AC361" i="1"/>
  <c r="AC362" i="1"/>
  <c r="AC363" i="1"/>
  <c r="AC364" i="1"/>
  <c r="AC365" i="1"/>
  <c r="AC366" i="1"/>
  <c r="AC367" i="1"/>
  <c r="AC368" i="1"/>
  <c r="AC370" i="1"/>
  <c r="AC371" i="1"/>
  <c r="AC373" i="1"/>
  <c r="AC374" i="1"/>
  <c r="AC375" i="1"/>
  <c r="AC376" i="1"/>
  <c r="AC377" i="1"/>
  <c r="AC378" i="1"/>
  <c r="AC382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F266" i="1"/>
  <c r="AB266" i="1"/>
  <c r="AS266" i="1"/>
  <c r="F60" i="1"/>
  <c r="AB60" i="1"/>
  <c r="AS60" i="1"/>
  <c r="F35" i="1"/>
  <c r="AB35" i="1"/>
  <c r="AS35" i="1"/>
  <c r="F177" i="1"/>
  <c r="AB177" i="1"/>
  <c r="AS177" i="1"/>
  <c r="F85" i="1"/>
  <c r="AB85" i="1"/>
  <c r="AS85" i="1"/>
  <c r="F80" i="1"/>
  <c r="AB80" i="1"/>
  <c r="AS80" i="1"/>
  <c r="F211" i="1"/>
  <c r="AB211" i="1"/>
  <c r="AS211" i="1"/>
  <c r="F182" i="1"/>
  <c r="AB182" i="1"/>
  <c r="AS182" i="1"/>
  <c r="F90" i="1"/>
  <c r="AB90" i="1"/>
  <c r="AS90" i="1"/>
  <c r="AS378" i="1"/>
  <c r="F375" i="1"/>
  <c r="AB375" i="1"/>
  <c r="AS375" i="1"/>
  <c r="F376" i="1"/>
  <c r="AB376" i="1"/>
  <c r="AS376" i="1"/>
  <c r="AS246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8" i="1"/>
  <c r="AS370" i="1"/>
  <c r="AS371" i="1"/>
  <c r="AS374" i="1"/>
  <c r="AS103" i="1"/>
  <c r="AS377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40" i="1"/>
  <c r="AS141" i="1"/>
  <c r="AS142" i="1"/>
  <c r="AS143" i="1"/>
  <c r="AS144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81" i="1"/>
  <c r="AS180" i="1"/>
  <c r="AS17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8" i="1"/>
  <c r="AS199" i="1"/>
  <c r="AS200" i="1"/>
  <c r="AS201" i="1"/>
  <c r="AS202" i="1"/>
  <c r="AS203" i="1"/>
  <c r="AS204" i="1"/>
  <c r="AS205" i="1"/>
  <c r="AS206" i="1"/>
  <c r="AS207" i="1"/>
  <c r="AS210" i="1"/>
  <c r="AS209" i="1"/>
  <c r="AS208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7" i="1"/>
  <c r="AS228" i="1"/>
  <c r="AS229" i="1"/>
  <c r="AS230" i="1"/>
  <c r="AS231" i="1"/>
  <c r="AS232" i="1"/>
  <c r="AS233" i="1"/>
  <c r="AS234" i="1"/>
  <c r="AS235" i="1"/>
  <c r="AS236" i="1"/>
  <c r="AS238" i="1"/>
  <c r="AS237" i="1"/>
  <c r="AS242" i="1"/>
  <c r="AS241" i="1"/>
  <c r="AS240" i="1"/>
  <c r="AS245" i="1"/>
  <c r="AS244" i="1"/>
  <c r="AS243" i="1"/>
  <c r="AS247" i="1"/>
  <c r="AS248" i="1"/>
  <c r="AS249" i="1"/>
  <c r="AS251" i="1"/>
  <c r="AS261" i="1"/>
  <c r="AS343" i="1"/>
  <c r="AS341" i="1"/>
  <c r="AS329" i="1"/>
  <c r="AS330" i="1"/>
  <c r="AS334" i="1"/>
  <c r="AS338" i="1"/>
  <c r="AS373" i="1"/>
  <c r="AS382" i="1"/>
  <c r="AS357" i="1"/>
  <c r="AS360" i="1"/>
  <c r="AS98" i="1"/>
  <c r="AS298" i="1"/>
  <c r="AS269" i="1"/>
  <c r="AS270" i="1"/>
  <c r="AS271" i="1"/>
  <c r="AS272" i="1"/>
  <c r="AS273" i="1"/>
  <c r="AS274" i="1"/>
  <c r="AS275" i="1"/>
  <c r="AS99" i="1"/>
  <c r="AS100" i="1"/>
  <c r="AS102" i="1"/>
  <c r="AS104" i="1"/>
  <c r="AS105" i="1"/>
  <c r="AS277" i="1"/>
  <c r="AS286" i="1"/>
  <c r="AS287" i="1"/>
  <c r="AS280" i="1"/>
  <c r="AS281" i="1"/>
  <c r="AS282" i="1"/>
  <c r="AS356" i="1"/>
  <c r="AS358" i="1"/>
  <c r="AS283" i="1"/>
  <c r="AS359" i="1"/>
  <c r="AS361" i="1"/>
  <c r="AS362" i="1"/>
  <c r="AS363" i="1"/>
  <c r="AS364" i="1"/>
  <c r="AS365" i="1"/>
  <c r="AS366" i="1"/>
  <c r="AS367" i="1"/>
  <c r="AS284" i="1"/>
  <c r="AS285" i="1"/>
  <c r="AS158" i="1"/>
  <c r="AS276" i="1"/>
  <c r="AS278" i="1"/>
  <c r="AS279" i="1"/>
  <c r="AS293" i="1"/>
  <c r="AS294" i="1"/>
  <c r="AS292" i="1"/>
  <c r="AS101" i="1"/>
  <c r="AS239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G9" i="1"/>
  <c r="AG7" i="1"/>
  <c r="F103" i="1"/>
  <c r="AB103" i="1"/>
  <c r="AB111" i="1"/>
  <c r="F111" i="1"/>
  <c r="AB110" i="1"/>
  <c r="F110" i="1"/>
  <c r="F368" i="1"/>
  <c r="AB368" i="1"/>
  <c r="F370" i="1"/>
  <c r="AB370" i="1"/>
  <c r="F371" i="1"/>
  <c r="AB371" i="1"/>
  <c r="AG330" i="1"/>
  <c r="AG334" i="1"/>
  <c r="AG338" i="1"/>
  <c r="AG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B373" i="1"/>
  <c r="AK287" i="1"/>
  <c r="AG287" i="1" s="1"/>
  <c r="AK286" i="1"/>
  <c r="AG286" i="1" s="1"/>
  <c r="AK284" i="1"/>
  <c r="AG284" i="1" s="1"/>
  <c r="AK283" i="1"/>
  <c r="AG283" i="1" s="1"/>
  <c r="AK282" i="1"/>
  <c r="AG282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41" i="1"/>
  <c r="AG341" i="1" s="1"/>
  <c r="AK343" i="1"/>
  <c r="AG343" i="1" s="1"/>
  <c r="AB231" i="1"/>
  <c r="AB232" i="1"/>
  <c r="AB234" i="1"/>
  <c r="AB235" i="1"/>
  <c r="AK101" i="1"/>
  <c r="AG101" i="1" s="1"/>
  <c r="AB206" i="1"/>
  <c r="AK292" i="1"/>
  <c r="AG292" i="1" s="1"/>
  <c r="AK294" i="1"/>
  <c r="AG294" i="1" s="1"/>
  <c r="AK293" i="1"/>
  <c r="AG293" i="1" s="1"/>
  <c r="AK279" i="1"/>
  <c r="AG279" i="1" s="1"/>
  <c r="AK278" i="1"/>
  <c r="AG278" i="1" s="1"/>
  <c r="AK276" i="1"/>
  <c r="AG276" i="1" s="1"/>
  <c r="AK158" i="1"/>
  <c r="AG158" i="1" s="1"/>
  <c r="AK285" i="1"/>
  <c r="AG285" i="1" s="1"/>
  <c r="AK277" i="1"/>
  <c r="AG277" i="1" s="1"/>
  <c r="AB207" i="1"/>
  <c r="AB204" i="1"/>
  <c r="AB205" i="1"/>
  <c r="AB185" i="1"/>
  <c r="AB184" i="1"/>
  <c r="AB183" i="1"/>
  <c r="AB214" i="1"/>
  <c r="AB213" i="1"/>
  <c r="AB212" i="1"/>
  <c r="AB359" i="1"/>
  <c r="AB356" i="1"/>
  <c r="AB343" i="1"/>
  <c r="AB385" i="1"/>
  <c r="AB384" i="1"/>
  <c r="AB382" i="1"/>
  <c r="AB378" i="1"/>
  <c r="AB377" i="1"/>
  <c r="AB374" i="1"/>
  <c r="AB215" i="1"/>
  <c r="AB209" i="1"/>
  <c r="AB181" i="1"/>
  <c r="AB180" i="1"/>
  <c r="AB187" i="1"/>
  <c r="AB216" i="1"/>
  <c r="AB217" i="1"/>
  <c r="AB218" i="1"/>
  <c r="AB387" i="1"/>
  <c r="AB389" i="1"/>
  <c r="AB390" i="1"/>
  <c r="AB391" i="1"/>
  <c r="AB388" i="1"/>
  <c r="AB386" i="1"/>
  <c r="AB188" i="1"/>
  <c r="AB189" i="1"/>
  <c r="AB279" i="1"/>
  <c r="AB278" i="1"/>
  <c r="AB277" i="1"/>
  <c r="AB131" i="1"/>
  <c r="AB92" i="1"/>
  <c r="AB91" i="1"/>
  <c r="AB109" i="1"/>
  <c r="AB114" i="1"/>
  <c r="AB113" i="1"/>
  <c r="AB108" i="1"/>
  <c r="AB323" i="1"/>
  <c r="AB324" i="1"/>
  <c r="AB325" i="1"/>
  <c r="AB326" i="1"/>
  <c r="AB392" i="1"/>
  <c r="AB393" i="1"/>
  <c r="AB394" i="1"/>
  <c r="AB395" i="1"/>
  <c r="AB396" i="1"/>
  <c r="AB397" i="1"/>
  <c r="AB251" i="1"/>
  <c r="AB424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3" i="1"/>
  <c r="AB414" i="1"/>
  <c r="AB415" i="1"/>
  <c r="AB416" i="1"/>
  <c r="AB417" i="1"/>
  <c r="AB418" i="1"/>
  <c r="AB419" i="1"/>
  <c r="AB420" i="1"/>
  <c r="AB421" i="1"/>
  <c r="AB422" i="1"/>
  <c r="AB423" i="1"/>
  <c r="AB412" i="1"/>
  <c r="AB319" i="1"/>
  <c r="AB320" i="1"/>
  <c r="AB321" i="1"/>
  <c r="AB322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367" i="1"/>
  <c r="AB366" i="1"/>
  <c r="AB365" i="1"/>
  <c r="AB364" i="1"/>
  <c r="AB363" i="1"/>
  <c r="AB362" i="1"/>
  <c r="AB360" i="1"/>
  <c r="AB357" i="1"/>
  <c r="AB341" i="1"/>
  <c r="AB338" i="1"/>
  <c r="AB334" i="1"/>
  <c r="AB330" i="1"/>
  <c r="AB329" i="1"/>
  <c r="AB274" i="1"/>
  <c r="AB273" i="1"/>
  <c r="AB272" i="1"/>
  <c r="AB271" i="1"/>
  <c r="AB270" i="1"/>
  <c r="AB269" i="1"/>
  <c r="AB246" i="1"/>
  <c r="AB244" i="1"/>
  <c r="AB245" i="1"/>
  <c r="AB243" i="1"/>
  <c r="AB241" i="1"/>
  <c r="AB242" i="1"/>
  <c r="AB240" i="1"/>
  <c r="AB238" i="1"/>
  <c r="AB239" i="1"/>
  <c r="AB237" i="1"/>
  <c r="AB233" i="1"/>
  <c r="AB230" i="1"/>
  <c r="AB229" i="1"/>
  <c r="AB228" i="1"/>
  <c r="AB227" i="1"/>
  <c r="AB225" i="1"/>
  <c r="AB224" i="1"/>
  <c r="AB223" i="1"/>
  <c r="AB222" i="1"/>
  <c r="AB221" i="1"/>
  <c r="AB220" i="1"/>
  <c r="AB219" i="1"/>
  <c r="AB208" i="1"/>
  <c r="AB202" i="1"/>
  <c r="AB201" i="1"/>
  <c r="AB200" i="1"/>
  <c r="AB199" i="1"/>
  <c r="AB198" i="1"/>
  <c r="AB196" i="1"/>
  <c r="AB195" i="1"/>
  <c r="AB194" i="1"/>
  <c r="AB193" i="1"/>
  <c r="AB192" i="1"/>
  <c r="AB191" i="1"/>
  <c r="AB190" i="1"/>
  <c r="AB186" i="1"/>
  <c r="AB179" i="1"/>
  <c r="AB294" i="1"/>
  <c r="AB293" i="1"/>
  <c r="AB292" i="1"/>
  <c r="AB276" i="1"/>
  <c r="AB287" i="1"/>
  <c r="AB286" i="1"/>
  <c r="AB158" i="1"/>
  <c r="AB285" i="1"/>
  <c r="AB284" i="1"/>
  <c r="AB283" i="1"/>
  <c r="AB282" i="1"/>
  <c r="AB281" i="1"/>
  <c r="AB280" i="1"/>
  <c r="AB318" i="1"/>
  <c r="AB317" i="1"/>
  <c r="AB316" i="1"/>
  <c r="AB315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4" i="1"/>
  <c r="AB143" i="1"/>
  <c r="AB142" i="1"/>
  <c r="AB141" i="1"/>
  <c r="AB140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0" i="1" l="1"/>
  <c r="AG280" i="1" s="1"/>
  <c r="AK281" i="1"/>
  <c r="AG281" i="1" s="1"/>
</calcChain>
</file>

<file path=xl/sharedStrings.xml><?xml version="1.0" encoding="utf-8"?>
<sst xmlns="http://schemas.openxmlformats.org/spreadsheetml/2006/main" count="5197" uniqueCount="1189">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</sst>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10" totalsRowShown="0" headerRowDxfId="47" dataDxfId="45" headerRowBorderDxfId="46">
  <autoFilter ref="A3:AS710" xr:uid="{00000000-0009-0000-0100-000002000000}"/>
  <sortState xmlns:xlrd2="http://schemas.microsoft.com/office/spreadsheetml/2017/richdata2" ref="A4:AS710">
    <sortCondition ref="A3:A71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0"/>
  <sheetViews>
    <sheetView tabSelected="1" topLeftCell="A98" zoomScale="122" zoomScaleNormal="122" workbookViewId="0">
      <selection activeCell="E113" sqref="E11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customWidth="1"/>
    <col min="21" max="21" width="18.83203125" style="10" customWidth="1"/>
    <col min="22" max="22" width="33.1640625" style="8" customWidth="1"/>
    <col min="23" max="23" width="45.83203125" style="8" customWidth="1"/>
    <col min="24" max="24" width="21.66406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1106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1102</v>
      </c>
      <c r="AN1" s="23" t="s">
        <v>701</v>
      </c>
      <c r="AO1" s="23" t="s">
        <v>1098</v>
      </c>
      <c r="AP1" s="23" t="s">
        <v>701</v>
      </c>
      <c r="AQ1" s="23" t="s">
        <v>1107</v>
      </c>
      <c r="AR1" s="23" t="s">
        <v>1107</v>
      </c>
      <c r="AS1" s="23" t="s">
        <v>1099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1095</v>
      </c>
      <c r="L2" s="19" t="s">
        <v>1096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1103</v>
      </c>
      <c r="AN2" s="26" t="s">
        <v>1100</v>
      </c>
      <c r="AO2" s="26" t="s">
        <v>1097</v>
      </c>
      <c r="AP2" s="26" t="s">
        <v>453</v>
      </c>
      <c r="AQ2" s="26" t="s">
        <v>1110</v>
      </c>
      <c r="AR2" s="28" t="s">
        <v>1111</v>
      </c>
      <c r="AS2" s="28" t="s">
        <v>1101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1078</v>
      </c>
      <c r="L3" s="2" t="s">
        <v>1079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1104</v>
      </c>
      <c r="AN3" s="5" t="s">
        <v>563</v>
      </c>
      <c r="AO3" s="5" t="s">
        <v>451</v>
      </c>
      <c r="AP3" s="5" t="s">
        <v>452</v>
      </c>
      <c r="AQ3" s="5" t="s">
        <v>1109</v>
      </c>
      <c r="AR3" s="5" t="s">
        <v>1108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1119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1119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1172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1172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968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969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970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971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923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924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925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926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927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928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929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930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931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932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933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934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1119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1119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1119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1119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1119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1119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1119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1119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1119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937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938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939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940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941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942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943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944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1119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945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946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947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948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949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950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951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952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953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954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955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956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957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958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959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1119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1119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1119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1119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1119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1119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1119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1119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1119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1119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1119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1119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1119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1119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1119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1119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1119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1119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1119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1053</v>
      </c>
      <c r="F89" s="8" t="str">
        <f>IF(ISBLANK(E89), "", Table2[[#This Row],[unique_id]])</f>
        <v>home_security</v>
      </c>
      <c r="G89" s="8" t="s">
        <v>1051</v>
      </c>
      <c r="H89" s="8" t="s">
        <v>400</v>
      </c>
      <c r="I89" s="8" t="s">
        <v>132</v>
      </c>
      <c r="J89" s="8" t="s">
        <v>1052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1066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1105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1105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1105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1105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1070</v>
      </c>
      <c r="D93" s="8" t="s">
        <v>1071</v>
      </c>
      <c r="E93" s="8" t="s">
        <v>1072</v>
      </c>
      <c r="F93" s="8" t="str">
        <f>IF(ISBLANK(E93), "", Table2[[#This Row],[unique_id]])</f>
        <v>home_secure_back_door_off</v>
      </c>
      <c r="G93" s="8" t="s">
        <v>1073</v>
      </c>
      <c r="H93" s="8" t="s">
        <v>400</v>
      </c>
      <c r="I93" s="8" t="s">
        <v>132</v>
      </c>
      <c r="K93" s="8" t="s">
        <v>1074</v>
      </c>
      <c r="L93" s="8" t="s">
        <v>1080</v>
      </c>
      <c r="O93" s="8"/>
      <c r="P93" s="10"/>
      <c r="Q93" s="10"/>
      <c r="R93" s="10"/>
      <c r="S93" s="10"/>
      <c r="T93" s="10"/>
      <c r="U93" s="8"/>
      <c r="X93" s="8" t="s">
        <v>1081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1070</v>
      </c>
      <c r="D94" s="8" t="s">
        <v>1071</v>
      </c>
      <c r="E94" s="8" t="s">
        <v>1082</v>
      </c>
      <c r="F94" s="8" t="str">
        <f>IF(ISBLANK(E94), "", Table2[[#This Row],[unique_id]])</f>
        <v>home_secure_front_door_off</v>
      </c>
      <c r="G94" s="8" t="s">
        <v>1083</v>
      </c>
      <c r="H94" s="8" t="s">
        <v>400</v>
      </c>
      <c r="I94" s="8" t="s">
        <v>132</v>
      </c>
      <c r="K94" s="8" t="s">
        <v>1084</v>
      </c>
      <c r="L94" s="8" t="s">
        <v>1080</v>
      </c>
      <c r="O94" s="8"/>
      <c r="P94" s="10"/>
      <c r="Q94" s="10"/>
      <c r="R94" s="10"/>
      <c r="S94" s="10"/>
      <c r="T94" s="10"/>
      <c r="U94" s="8"/>
      <c r="X94" s="8" t="s">
        <v>1081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1070</v>
      </c>
      <c r="D95" s="8" t="s">
        <v>1071</v>
      </c>
      <c r="E95" s="8" t="s">
        <v>1087</v>
      </c>
      <c r="F95" s="8" t="str">
        <f>IF(ISBLANK(E95), "", Table2[[#This Row],[unique_id]])</f>
        <v>home_sleep_on</v>
      </c>
      <c r="G95" s="8" t="s">
        <v>1085</v>
      </c>
      <c r="H95" s="8" t="s">
        <v>400</v>
      </c>
      <c r="I95" s="8" t="s">
        <v>132</v>
      </c>
      <c r="K95" s="8" t="s">
        <v>1089</v>
      </c>
      <c r="L95" s="8" t="s">
        <v>1090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1070</v>
      </c>
      <c r="D96" s="8" t="s">
        <v>1071</v>
      </c>
      <c r="E96" s="8" t="s">
        <v>1088</v>
      </c>
      <c r="F96" s="8" t="str">
        <f>IF(ISBLANK(E96), "", Table2[[#This Row],[unique_id]])</f>
        <v>home_sleep_off</v>
      </c>
      <c r="G96" s="8" t="s">
        <v>1086</v>
      </c>
      <c r="H96" s="8" t="s">
        <v>400</v>
      </c>
      <c r="I96" s="8" t="s">
        <v>132</v>
      </c>
      <c r="K96" s="8" t="s">
        <v>1089</v>
      </c>
      <c r="L96" s="8" t="s">
        <v>1080</v>
      </c>
      <c r="O96" s="8"/>
      <c r="P96" s="10"/>
      <c r="Q96" s="10"/>
      <c r="R96" s="10"/>
      <c r="S96" s="10"/>
      <c r="T96" s="10"/>
      <c r="U96" s="8"/>
      <c r="X96" s="8" t="s">
        <v>1091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1162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1162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1163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631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1164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1075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1094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1094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1076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1094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1094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632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1164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1075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1094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1094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1166</v>
      </c>
      <c r="K115" s="8" t="s">
        <v>1077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1166</v>
      </c>
      <c r="K120" s="8" t="s">
        <v>1076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1166</v>
      </c>
      <c r="K127" s="8" t="s">
        <v>1076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634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1094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1076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1094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1094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1166</v>
      </c>
      <c r="K134" s="8" t="s">
        <v>1077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1185</v>
      </c>
      <c r="F138" s="8" t="str">
        <f>IF(ISBLANK(E138), "", Table2[[#This Row],[unique_id]])</f>
        <v>study_lamp</v>
      </c>
      <c r="G138" s="8" t="s">
        <v>1186</v>
      </c>
      <c r="H138" s="8" t="s">
        <v>139</v>
      </c>
      <c r="I138" s="8" t="s">
        <v>132</v>
      </c>
      <c r="J138" s="8" t="s">
        <v>802</v>
      </c>
      <c r="K138" s="8" t="s">
        <v>1076</v>
      </c>
      <c r="M138" s="8" t="s">
        <v>136</v>
      </c>
      <c r="O138" s="8"/>
      <c r="P138" s="10"/>
      <c r="Q138" s="10" t="s">
        <v>757</v>
      </c>
      <c r="R138" s="17" t="s">
        <v>1187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G138" s="8" t="str">
        <f>LOWER(_xlfn.CONCAT(Table2[[#This Row],[device_suggested_area]], "-",Table2[[#This Row],[device_identifiers]]))</f>
        <v>study-lamp</v>
      </c>
      <c r="AH138" s="10" t="s">
        <v>753</v>
      </c>
      <c r="AI138" s="8" t="s">
        <v>765</v>
      </c>
      <c r="AJ138" s="8" t="s">
        <v>752</v>
      </c>
      <c r="AK138" s="8" t="s">
        <v>521</v>
      </c>
      <c r="AL138" s="8" t="s">
        <v>477</v>
      </c>
      <c r="AM138" s="8" t="s">
        <v>1094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7" t="s">
        <v>1187</v>
      </c>
      <c r="S139" s="16" t="s">
        <v>801</v>
      </c>
      <c r="T139" s="16" t="s">
        <v>835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G139" s="8" t="str">
        <f>LOWER(_xlfn.CONCAT(Table2[[#This Row],[device_suggested_area]], "-",Table2[[#This Row],[device_identifiers]]))</f>
        <v>study-lamp-bulb-1</v>
      </c>
      <c r="AH139" s="10" t="s">
        <v>753</v>
      </c>
      <c r="AI139" s="8" t="s">
        <v>766</v>
      </c>
      <c r="AJ139" s="8" t="s">
        <v>752</v>
      </c>
      <c r="AK139" s="8" t="s">
        <v>521</v>
      </c>
      <c r="AL139" s="8" t="s">
        <v>477</v>
      </c>
      <c r="AM139" s="8" t="s">
        <v>1094</v>
      </c>
      <c r="AO139" s="8" t="s">
        <v>1188</v>
      </c>
      <c r="AP139" s="8"/>
      <c r="AQ139" s="8"/>
      <c r="AS139" s="8" t="str">
        <f t="shared" si="14"/>
        <v>[["mac", "0x00178801040e2034"]]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E140" s="8" t="s">
        <v>385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1166</v>
      </c>
      <c r="K140" s="8" t="s">
        <v>1076</v>
      </c>
      <c r="M140" s="8" t="s">
        <v>136</v>
      </c>
      <c r="O140" s="8"/>
      <c r="P140" s="10"/>
      <c r="Q140" s="10" t="s">
        <v>757</v>
      </c>
      <c r="R140" s="10">
        <v>800</v>
      </c>
      <c r="S140" s="16" t="s">
        <v>873</v>
      </c>
      <c r="T140" s="16" t="s">
        <v>836</v>
      </c>
      <c r="U140" s="8"/>
      <c r="X140" s="8" t="s">
        <v>366</v>
      </c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40" s="8" t="str">
        <f>LOWER(_xlfn.CONCAT(Table2[[#This Row],[device_suggested_area]], "-",Table2[[#This Row],[device_identifiers]]))</f>
        <v>kitchen-main</v>
      </c>
      <c r="AH140" s="10" t="s">
        <v>857</v>
      </c>
      <c r="AI140" s="8" t="s">
        <v>754</v>
      </c>
      <c r="AJ140" s="8" t="s">
        <v>860</v>
      </c>
      <c r="AK140" s="8" t="s">
        <v>521</v>
      </c>
      <c r="AL140" s="8" t="s">
        <v>215</v>
      </c>
      <c r="AP140" s="8"/>
      <c r="AQ140" s="8"/>
      <c r="AS140" s="8" t="str">
        <f t="shared" si="14"/>
        <v/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41" s="8" t="str">
        <f>LOWER(_xlfn.CONCAT(Table2[[#This Row],[device_suggested_area]], "-",Table2[[#This Row],[device_identifiers]]))</f>
        <v>kitchen-main-bulb-1</v>
      </c>
      <c r="AH141" s="10" t="s">
        <v>857</v>
      </c>
      <c r="AI141" s="8" t="s">
        <v>755</v>
      </c>
      <c r="AJ141" s="8" t="s">
        <v>860</v>
      </c>
      <c r="AK141" s="8" t="s">
        <v>521</v>
      </c>
      <c r="AL141" s="8" t="s">
        <v>215</v>
      </c>
      <c r="AO141" s="8" t="s">
        <v>789</v>
      </c>
      <c r="AP141" s="8"/>
      <c r="AQ141" s="8"/>
      <c r="AS141" s="8" t="str">
        <f t="shared" si="14"/>
        <v>[["mac", "0x00178801040f8db2"]]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2" s="8" t="str">
        <f>LOWER(_xlfn.CONCAT(Table2[[#This Row],[device_suggested_area]], "-",Table2[[#This Row],[device_identifiers]]))</f>
        <v>kitchen-main-bulb-2</v>
      </c>
      <c r="AH142" s="10" t="s">
        <v>857</v>
      </c>
      <c r="AI142" s="8" t="s">
        <v>762</v>
      </c>
      <c r="AJ142" s="8" t="s">
        <v>860</v>
      </c>
      <c r="AK142" s="8" t="s">
        <v>521</v>
      </c>
      <c r="AL142" s="8" t="s">
        <v>215</v>
      </c>
      <c r="AO142" s="8" t="s">
        <v>790</v>
      </c>
      <c r="AP142" s="8"/>
      <c r="AQ142" s="8"/>
      <c r="AS142" s="8" t="str">
        <f t="shared" si="14"/>
        <v>[["mac", "0x001788010343c34f"]]</v>
      </c>
    </row>
    <row r="143" spans="1:45" ht="16" customHeight="1" x14ac:dyDescent="0.2">
      <c r="A143" s="8">
        <v>1636</v>
      </c>
      <c r="B143" s="8" t="s">
        <v>26</v>
      </c>
      <c r="C143" s="8" t="s">
        <v>521</v>
      </c>
      <c r="D143" s="8" t="s">
        <v>137</v>
      </c>
      <c r="F143" s="8" t="str">
        <f>IF(ISBLANK(E143), "", Table2[[#This Row],[unique_id]])</f>
        <v/>
      </c>
      <c r="O143" s="8"/>
      <c r="P143" s="10"/>
      <c r="Q143" s="10" t="s">
        <v>756</v>
      </c>
      <c r="R143" s="10">
        <v>800</v>
      </c>
      <c r="S143" s="16" t="s">
        <v>801</v>
      </c>
      <c r="T143" s="16" t="s">
        <v>836</v>
      </c>
      <c r="U143" s="8"/>
      <c r="V143" s="12"/>
      <c r="Z143" s="10"/>
      <c r="AB143" s="8" t="str">
        <f t="shared" si="12"/>
        <v/>
      </c>
      <c r="AC143" s="8" t="str">
        <f t="shared" si="13"/>
        <v/>
      </c>
      <c r="AF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3" s="8" t="str">
        <f>LOWER(_xlfn.CONCAT(Table2[[#This Row],[device_suggested_area]], "-",Table2[[#This Row],[device_identifiers]]))</f>
        <v>kitchen-main-bulb-3</v>
      </c>
      <c r="AH143" s="10" t="s">
        <v>857</v>
      </c>
      <c r="AI143" s="8" t="s">
        <v>763</v>
      </c>
      <c r="AJ143" s="8" t="s">
        <v>860</v>
      </c>
      <c r="AK143" s="8" t="s">
        <v>521</v>
      </c>
      <c r="AL143" s="8" t="s">
        <v>215</v>
      </c>
      <c r="AO143" s="8" t="s">
        <v>791</v>
      </c>
      <c r="AP143" s="8"/>
      <c r="AQ143" s="8"/>
      <c r="AS143" s="8" t="str">
        <f t="shared" si="14"/>
        <v>[["mac", "0x001788010343c147"]]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F144" s="8" t="str">
        <f>IF(ISBLANK(E144), "", Table2[[#This Row],[unique_id]])</f>
        <v/>
      </c>
      <c r="O144" s="8"/>
      <c r="P144" s="10"/>
      <c r="Q144" s="10" t="s">
        <v>756</v>
      </c>
      <c r="R144" s="10">
        <v>800</v>
      </c>
      <c r="S144" s="16" t="s">
        <v>801</v>
      </c>
      <c r="T144" s="16" t="s">
        <v>836</v>
      </c>
      <c r="U144" s="8"/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4" s="8" t="str">
        <f>LOWER(_xlfn.CONCAT(Table2[[#This Row],[device_suggested_area]], "-",Table2[[#This Row],[device_identifiers]]))</f>
        <v>kitchen-main-bulb-4</v>
      </c>
      <c r="AH144" s="10" t="s">
        <v>857</v>
      </c>
      <c r="AI144" s="8" t="s">
        <v>767</v>
      </c>
      <c r="AJ144" s="8" t="s">
        <v>860</v>
      </c>
      <c r="AK144" s="8" t="s">
        <v>521</v>
      </c>
      <c r="AL144" s="8" t="s">
        <v>215</v>
      </c>
      <c r="AO144" s="8" t="s">
        <v>792</v>
      </c>
      <c r="AP144" s="8"/>
      <c r="AQ144" s="8"/>
      <c r="AS144" s="8" t="str">
        <f t="shared" si="14"/>
        <v>[["mac", "0x001788010343b9d8"]]</v>
      </c>
    </row>
    <row r="145" spans="1:45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885</v>
      </c>
      <c r="F145" s="8" t="str">
        <f>IF(ISBLANK(E145), "", Table2[[#This Row],[unique_id]])</f>
        <v>kitchen_downlights</v>
      </c>
      <c r="G145" s="8" t="s">
        <v>886</v>
      </c>
      <c r="H145" s="8" t="s">
        <v>139</v>
      </c>
      <c r="I145" s="8" t="s">
        <v>132</v>
      </c>
      <c r="J145" s="8" t="s">
        <v>1168</v>
      </c>
      <c r="M145" s="8" t="s">
        <v>136</v>
      </c>
      <c r="O145" s="8"/>
      <c r="P145" s="10"/>
      <c r="Q145" s="10"/>
      <c r="R145" s="10"/>
      <c r="S145" s="10"/>
      <c r="T145" s="10"/>
      <c r="U145" s="8"/>
      <c r="X145" s="8" t="s">
        <v>366</v>
      </c>
      <c r="Z145" s="10"/>
      <c r="AB145" s="8" t="str">
        <f t="shared" si="12"/>
        <v/>
      </c>
      <c r="AC145" s="8" t="str">
        <f t="shared" si="13"/>
        <v/>
      </c>
      <c r="AF145" s="39"/>
      <c r="AG145" s="8" t="str">
        <f>IF(OR(ISBLANK(AO145), ISBLANK(AP145)), "", LOWER(_xlfn.CONCAT(Table2[[#This Row],[device_manufacturer]], "-",Table2[[#This Row],[device_suggested_area]], "-", Table2[[#This Row],[device_identifiers]])))</f>
        <v>tplink-kitchen-downlights</v>
      </c>
      <c r="AH145" s="10" t="s">
        <v>483</v>
      </c>
      <c r="AI145" s="8" t="s">
        <v>887</v>
      </c>
      <c r="AJ145" s="8" t="s">
        <v>480</v>
      </c>
      <c r="AK145" s="8" t="str">
        <f>IF(OR(ISBLANK(AO145), ISBLANK(AP145)), "", Table2[[#This Row],[device_via_device]])</f>
        <v>TPLink</v>
      </c>
      <c r="AL145" s="8" t="s">
        <v>215</v>
      </c>
      <c r="AN145" s="8" t="s">
        <v>614</v>
      </c>
      <c r="AO145" s="8" t="s">
        <v>468</v>
      </c>
      <c r="AP145" s="8" t="s">
        <v>605</v>
      </c>
      <c r="AQ145" s="8"/>
      <c r="AS145" s="8" t="str">
        <f t="shared" si="14"/>
        <v>[["mac", "ac:84:c6:54:a3:96"], ["ip", "10.0.6.79"]]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386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1165</v>
      </c>
      <c r="K146" s="8" t="s">
        <v>1076</v>
      </c>
      <c r="M146" s="8" t="s">
        <v>136</v>
      </c>
      <c r="O146" s="8"/>
      <c r="P146" s="10"/>
      <c r="Q146" s="10" t="s">
        <v>757</v>
      </c>
      <c r="R146" s="10">
        <v>900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6" s="8" t="str">
        <f>LOWER(_xlfn.CONCAT(Table2[[#This Row],[device_suggested_area]], "-",Table2[[#This Row],[device_identifiers]]))</f>
        <v>laundry-main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900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7" s="8" t="str">
        <f>LOWER(_xlfn.CONCAT(Table2[[#This Row],[device_suggested_area]], "-",Table2[[#This Row],[device_identifiers]]))</f>
        <v>laundry-main-bulb-1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223</v>
      </c>
      <c r="AO147" s="8" t="s">
        <v>793</v>
      </c>
      <c r="AP147" s="8"/>
      <c r="AQ147" s="8"/>
      <c r="AS147" s="8" t="str">
        <f t="shared" si="14"/>
        <v>[["mac", "0x0017880104eaa288"]]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387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1165</v>
      </c>
      <c r="K148" s="8" t="s">
        <v>1076</v>
      </c>
      <c r="M148" s="8" t="s">
        <v>136</v>
      </c>
      <c r="O148" s="8"/>
      <c r="P148" s="10"/>
      <c r="Q148" s="10" t="s">
        <v>757</v>
      </c>
      <c r="R148" s="10">
        <v>1000</v>
      </c>
      <c r="S148" s="16" t="s">
        <v>873</v>
      </c>
      <c r="T148" s="16" t="s">
        <v>836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8" s="8" t="str">
        <f>LOWER(_xlfn.CONCAT(Table2[[#This Row],[device_suggested_area]], "-",Table2[[#This Row],[device_identifiers]]))</f>
        <v>pantry-main</v>
      </c>
      <c r="AH148" s="10" t="s">
        <v>753</v>
      </c>
      <c r="AI148" s="8" t="s">
        <v>754</v>
      </c>
      <c r="AJ148" s="8" t="s">
        <v>752</v>
      </c>
      <c r="AK148" s="8" t="s">
        <v>521</v>
      </c>
      <c r="AL148" s="8" t="s">
        <v>221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1000</v>
      </c>
      <c r="S149" s="16" t="s">
        <v>801</v>
      </c>
      <c r="T149" s="16" t="s">
        <v>836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9" s="8" t="str">
        <f>LOWER(_xlfn.CONCAT(Table2[[#This Row],[device_suggested_area]], "-",Table2[[#This Row],[device_identifiers]]))</f>
        <v>pantry-main-bulb-1</v>
      </c>
      <c r="AH149" s="10" t="s">
        <v>753</v>
      </c>
      <c r="AI149" s="8" t="s">
        <v>755</v>
      </c>
      <c r="AJ149" s="8" t="s">
        <v>752</v>
      </c>
      <c r="AK149" s="8" t="s">
        <v>521</v>
      </c>
      <c r="AL149" s="8" t="s">
        <v>221</v>
      </c>
      <c r="AO149" s="8" t="s">
        <v>794</v>
      </c>
      <c r="AP149" s="8"/>
      <c r="AQ149" s="8"/>
      <c r="AS149" s="8" t="str">
        <f t="shared" si="14"/>
        <v>[["mac", "0x0017880104eaa272"]]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388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1165</v>
      </c>
      <c r="M150" s="8" t="s">
        <v>136</v>
      </c>
      <c r="O150" s="8"/>
      <c r="P150" s="10"/>
      <c r="Q150" s="10" t="s">
        <v>757</v>
      </c>
      <c r="R150" s="10">
        <v>1100</v>
      </c>
      <c r="S150" s="16" t="s">
        <v>873</v>
      </c>
      <c r="T150" s="16" t="s">
        <v>837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50" s="8" t="str">
        <f>LOWER(_xlfn.CONCAT(Table2[[#This Row],[device_suggested_area]], "-",Table2[[#This Row],[device_identifiers]]))</f>
        <v>office-main</v>
      </c>
      <c r="AH150" s="10" t="s">
        <v>857</v>
      </c>
      <c r="AI150" s="8" t="s">
        <v>754</v>
      </c>
      <c r="AJ150" s="8" t="s">
        <v>860</v>
      </c>
      <c r="AK150" s="8" t="s">
        <v>521</v>
      </c>
      <c r="AL150" s="8" t="s">
        <v>222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1100</v>
      </c>
      <c r="S151" s="16" t="s">
        <v>801</v>
      </c>
      <c r="T151" s="16" t="s">
        <v>837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51" s="8" t="str">
        <f>LOWER(_xlfn.CONCAT(Table2[[#This Row],[device_suggested_area]], "-",Table2[[#This Row],[device_identifiers]]))</f>
        <v>office-main-bulb-1</v>
      </c>
      <c r="AH151" s="10" t="s">
        <v>857</v>
      </c>
      <c r="AI151" s="8" t="s">
        <v>755</v>
      </c>
      <c r="AJ151" s="8" t="s">
        <v>860</v>
      </c>
      <c r="AK151" s="8" t="s">
        <v>521</v>
      </c>
      <c r="AL151" s="8" t="s">
        <v>222</v>
      </c>
      <c r="AO151" s="8" t="s">
        <v>795</v>
      </c>
      <c r="AP151" s="8"/>
      <c r="AQ151" s="8"/>
      <c r="AS151" s="8" t="str">
        <f t="shared" si="14"/>
        <v>[["mac", "0x00178801040edfae"]]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389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1165</v>
      </c>
      <c r="K152" s="8" t="s">
        <v>1077</v>
      </c>
      <c r="M152" s="8" t="s">
        <v>136</v>
      </c>
      <c r="O152" s="8"/>
      <c r="P152" s="10"/>
      <c r="Q152" s="10" t="s">
        <v>757</v>
      </c>
      <c r="R152" s="10">
        <v>1200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2" s="8" t="str">
        <f>LOWER(_xlfn.CONCAT(Table2[[#This Row],[device_suggested_area]], "-",Table2[[#This Row],[device_identifiers]]))</f>
        <v>bathroom-main</v>
      </c>
      <c r="AH152" s="10" t="s">
        <v>753</v>
      </c>
      <c r="AI152" s="8" t="s">
        <v>754</v>
      </c>
      <c r="AJ152" s="8" t="s">
        <v>752</v>
      </c>
      <c r="AK152" s="8" t="s">
        <v>521</v>
      </c>
      <c r="AL152" s="8" t="s">
        <v>479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1200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3" s="8" t="str">
        <f>LOWER(_xlfn.CONCAT(Table2[[#This Row],[device_suggested_area]], "-",Table2[[#This Row],[device_identifiers]]))</f>
        <v>bathroom-main-bulb-1</v>
      </c>
      <c r="AH153" s="10" t="s">
        <v>753</v>
      </c>
      <c r="AI153" s="8" t="s">
        <v>755</v>
      </c>
      <c r="AJ153" s="8" t="s">
        <v>752</v>
      </c>
      <c r="AK153" s="8" t="s">
        <v>521</v>
      </c>
      <c r="AL153" s="8" t="s">
        <v>479</v>
      </c>
      <c r="AO153" s="8" t="s">
        <v>796</v>
      </c>
      <c r="AP153" s="8"/>
      <c r="AQ153" s="8"/>
      <c r="AS153" s="8" t="str">
        <f t="shared" si="14"/>
        <v>[["mac", "0x00178801040edcad"]]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390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1165</v>
      </c>
      <c r="K154" s="8" t="s">
        <v>1077</v>
      </c>
      <c r="M154" s="8" t="s">
        <v>136</v>
      </c>
      <c r="O154" s="8"/>
      <c r="P154" s="10"/>
      <c r="Q154" s="10" t="s">
        <v>757</v>
      </c>
      <c r="R154" s="10">
        <v>1300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4" s="8" t="str">
        <f>LOWER(_xlfn.CONCAT(Table2[[#This Row],[device_suggested_area]], "-",Table2[[#This Row],[device_identifiers]]))</f>
        <v>ensuite-main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556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1300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5" s="8" t="str">
        <f>LOWER(_xlfn.CONCAT(Table2[[#This Row],[device_suggested_area]], "-",Table2[[#This Row],[device_identifiers]]))</f>
        <v>ensuite-main-bulb-1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556</v>
      </c>
      <c r="AO155" s="8" t="s">
        <v>797</v>
      </c>
      <c r="AP155" s="8"/>
      <c r="AQ155" s="8"/>
      <c r="AS155" s="8" t="str">
        <f t="shared" si="14"/>
        <v>[["mac", "0x00178801040eddb2"]]</v>
      </c>
    </row>
    <row r="156" spans="1:45" ht="16" customHeight="1" x14ac:dyDescent="0.2">
      <c r="A156" s="8">
        <v>1649</v>
      </c>
      <c r="B156" s="8" t="s">
        <v>26</v>
      </c>
      <c r="C156" s="8" t="s">
        <v>521</v>
      </c>
      <c r="D156" s="8" t="s">
        <v>137</v>
      </c>
      <c r="E156" s="8" t="s">
        <v>391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1165</v>
      </c>
      <c r="K156" s="8" t="s">
        <v>1077</v>
      </c>
      <c r="M156" s="8" t="s">
        <v>136</v>
      </c>
      <c r="O156" s="8"/>
      <c r="P156" s="10"/>
      <c r="Q156" s="10" t="s">
        <v>757</v>
      </c>
      <c r="R156" s="10">
        <v>1400</v>
      </c>
      <c r="S156" s="16" t="s">
        <v>873</v>
      </c>
      <c r="T156" s="16" t="s">
        <v>834</v>
      </c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6" s="8" t="str">
        <f>LOWER(_xlfn.CONCAT(Table2[[#This Row],[device_suggested_area]], "-",Table2[[#This Row],[device_identifiers]]))</f>
        <v>wardrobe-main</v>
      </c>
      <c r="AH156" s="10" t="s">
        <v>857</v>
      </c>
      <c r="AI156" s="8" t="s">
        <v>754</v>
      </c>
      <c r="AJ156" s="8" t="s">
        <v>860</v>
      </c>
      <c r="AK156" s="8" t="s">
        <v>521</v>
      </c>
      <c r="AL156" s="8" t="s">
        <v>764</v>
      </c>
      <c r="AP156" s="8"/>
      <c r="AQ156" s="8"/>
      <c r="AS156" s="8" t="str">
        <f t="shared" si="14"/>
        <v/>
      </c>
    </row>
    <row r="157" spans="1:45" ht="16" customHeight="1" x14ac:dyDescent="0.2">
      <c r="A157" s="8">
        <v>1650</v>
      </c>
      <c r="B157" s="8" t="s">
        <v>26</v>
      </c>
      <c r="C157" s="8" t="s">
        <v>521</v>
      </c>
      <c r="D157" s="8" t="s">
        <v>137</v>
      </c>
      <c r="F157" s="8" t="str">
        <f>IF(ISBLANK(E157), "", Table2[[#This Row],[unique_id]])</f>
        <v/>
      </c>
      <c r="O157" s="8"/>
      <c r="P157" s="10"/>
      <c r="Q157" s="10" t="s">
        <v>756</v>
      </c>
      <c r="R157" s="10">
        <v>1400</v>
      </c>
      <c r="S157" s="16" t="s">
        <v>801</v>
      </c>
      <c r="T157" s="16" t="s">
        <v>834</v>
      </c>
      <c r="U157" s="8"/>
      <c r="Z157" s="10"/>
      <c r="AB157" s="8" t="str">
        <f t="shared" si="12"/>
        <v/>
      </c>
      <c r="AC157" s="8" t="str">
        <f t="shared" si="13"/>
        <v/>
      </c>
      <c r="AF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7" s="8" t="str">
        <f>LOWER(_xlfn.CONCAT(Table2[[#This Row],[device_suggested_area]], "-",Table2[[#This Row],[device_identifiers]]))</f>
        <v>wardrobe-main-bulb-1</v>
      </c>
      <c r="AH157" s="10" t="s">
        <v>857</v>
      </c>
      <c r="AI157" s="8" t="s">
        <v>755</v>
      </c>
      <c r="AJ157" s="8" t="s">
        <v>860</v>
      </c>
      <c r="AK157" s="8" t="s">
        <v>521</v>
      </c>
      <c r="AL157" s="8" t="s">
        <v>764</v>
      </c>
      <c r="AO157" s="8" t="s">
        <v>798</v>
      </c>
      <c r="AP157" s="8"/>
      <c r="AQ157" s="8"/>
      <c r="AS157" s="8" t="str">
        <f t="shared" si="14"/>
        <v>[["mac", "0x00178801040ede93"]]</v>
      </c>
    </row>
    <row r="158" spans="1:45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623</v>
      </c>
      <c r="F158" s="8" t="str">
        <f>IF(ISBLANK(E158), "", Table2[[#This Row],[unique_id]])</f>
        <v>deck_festoons</v>
      </c>
      <c r="G158" s="8" t="s">
        <v>379</v>
      </c>
      <c r="H158" s="8" t="s">
        <v>139</v>
      </c>
      <c r="I158" s="8" t="s">
        <v>132</v>
      </c>
      <c r="J158" s="8" t="s">
        <v>1170</v>
      </c>
      <c r="M158" s="8" t="s">
        <v>136</v>
      </c>
      <c r="O158" s="8"/>
      <c r="P158" s="10"/>
      <c r="Q158" s="10"/>
      <c r="R158" s="10"/>
      <c r="S158" s="10"/>
      <c r="T158" s="10"/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39"/>
      <c r="AG158" s="8" t="str">
        <f>IF(OR(ISBLANK(AO158), ISBLANK(AP158)), "", LOWER(_xlfn.CONCAT(Table2[[#This Row],[device_manufacturer]], "-",Table2[[#This Row],[device_suggested_area]], "-", Table2[[#This Row],[device_identifiers]])))</f>
        <v>tplink-deck-festoons</v>
      </c>
      <c r="AH158" s="10" t="s">
        <v>482</v>
      </c>
      <c r="AI158" s="8" t="s">
        <v>489</v>
      </c>
      <c r="AJ158" s="8" t="s">
        <v>481</v>
      </c>
      <c r="AK158" s="8" t="str">
        <f>IF(OR(ISBLANK(AO158), ISBLANK(AP158)), "", Table2[[#This Row],[device_via_device]])</f>
        <v>TPLink</v>
      </c>
      <c r="AL158" s="8" t="s">
        <v>478</v>
      </c>
      <c r="AN158" s="8" t="s">
        <v>614</v>
      </c>
      <c r="AO158" s="8" t="s">
        <v>856</v>
      </c>
      <c r="AP158" s="8" t="s">
        <v>855</v>
      </c>
      <c r="AQ158" s="8"/>
      <c r="AS158" s="8" t="str">
        <f t="shared" si="14"/>
        <v>[["mac", "5c:a6:e6:25:58:f1"], ["ip", "10.0.6.88"]]</v>
      </c>
    </row>
    <row r="159" spans="1:45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850</v>
      </c>
      <c r="F159" s="8" t="str">
        <f>IF(ISBLANK(E159), "", Table2[[#This Row],[unique_id]])</f>
        <v>landing_festoons</v>
      </c>
      <c r="G159" s="8" t="s">
        <v>851</v>
      </c>
      <c r="H159" s="8" t="s">
        <v>139</v>
      </c>
      <c r="I159" s="8" t="s">
        <v>132</v>
      </c>
      <c r="J159" s="8" t="s">
        <v>1170</v>
      </c>
      <c r="M159" s="8" t="s">
        <v>136</v>
      </c>
      <c r="O159" s="8"/>
      <c r="P159" s="10"/>
      <c r="Q159" s="10"/>
      <c r="R159" s="10"/>
      <c r="S159" s="10"/>
      <c r="T159" s="10"/>
      <c r="U159" s="8"/>
      <c r="X159" s="8" t="s">
        <v>366</v>
      </c>
      <c r="Z159" s="10"/>
      <c r="AB159" s="8" t="str">
        <f t="shared" si="12"/>
        <v/>
      </c>
      <c r="AC159" s="8" t="str">
        <f t="shared" si="13"/>
        <v/>
      </c>
      <c r="AF159" s="39"/>
      <c r="AG159" s="8" t="str">
        <f>IF(OR(ISBLANK(AO159), ISBLANK(AP159)), "", LOWER(_xlfn.CONCAT(Table2[[#This Row],[device_manufacturer]], "-",Table2[[#This Row],[device_suggested_area]], "-", Table2[[#This Row],[device_identifiers]])))</f>
        <v>tplink-landing-festoons</v>
      </c>
      <c r="AH159" s="10" t="s">
        <v>482</v>
      </c>
      <c r="AI159" s="8" t="s">
        <v>489</v>
      </c>
      <c r="AJ159" s="8" t="s">
        <v>481</v>
      </c>
      <c r="AK159" s="8" t="str">
        <f>IF(OR(ISBLANK(AO159), ISBLANK(AP159)), "", Table2[[#This Row],[device_via_device]])</f>
        <v>TPLink</v>
      </c>
      <c r="AL159" s="8" t="s">
        <v>852</v>
      </c>
      <c r="AN159" s="8" t="s">
        <v>614</v>
      </c>
      <c r="AO159" s="8" t="s">
        <v>853</v>
      </c>
      <c r="AP159" s="8" t="s">
        <v>854</v>
      </c>
      <c r="AQ159" s="8"/>
      <c r="AS159" s="8" t="str">
        <f t="shared" si="14"/>
        <v>[["mac", "5c:a6:e6:25:5a:0c"], ["ip", "10.0.6.89"]]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E160" s="8" t="s">
        <v>874</v>
      </c>
      <c r="F160" s="8" t="str">
        <f>IF(ISBLANK(E160), "", Table2[[#This Row],[unique_id]])</f>
        <v>garden_pedestals</v>
      </c>
      <c r="G160" s="8" t="s">
        <v>875</v>
      </c>
      <c r="H160" s="8" t="s">
        <v>139</v>
      </c>
      <c r="I160" s="8" t="s">
        <v>132</v>
      </c>
      <c r="J160" s="8" t="s">
        <v>1169</v>
      </c>
      <c r="M160" s="8" t="s">
        <v>136</v>
      </c>
      <c r="O160" s="8"/>
      <c r="P160" s="10"/>
      <c r="Q160" s="10" t="s">
        <v>757</v>
      </c>
      <c r="R160" s="10" t="s">
        <v>863</v>
      </c>
      <c r="S160" s="16" t="s">
        <v>872</v>
      </c>
      <c r="T160" s="16" t="s">
        <v>862</v>
      </c>
      <c r="U160" s="8"/>
      <c r="X160" s="8" t="s">
        <v>366</v>
      </c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60" s="8" t="str">
        <f>LOWER(_xlfn.CONCAT(Table2[[#This Row],[device_suggested_area]], "-",Table2[[#This Row],[device_identifiers]]))</f>
        <v>garden-pedestals</v>
      </c>
      <c r="AH160" s="10" t="s">
        <v>859</v>
      </c>
      <c r="AI160" s="8" t="s">
        <v>877</v>
      </c>
      <c r="AJ160" s="8" t="s">
        <v>861</v>
      </c>
      <c r="AK160" s="8" t="s">
        <v>521</v>
      </c>
      <c r="AL160" s="8" t="s">
        <v>876</v>
      </c>
      <c r="AP160" s="8"/>
      <c r="AQ160" s="8"/>
      <c r="AS160" s="8" t="str">
        <f t="shared" si="14"/>
        <v/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61" s="8" t="str">
        <f>LOWER(_xlfn.CONCAT(Table2[[#This Row],[device_suggested_area]], "-",Table2[[#This Row],[device_identifiers]]))</f>
        <v>garden-pedestals-bulb-1</v>
      </c>
      <c r="AH161" s="10" t="s">
        <v>859</v>
      </c>
      <c r="AI161" s="8" t="s">
        <v>878</v>
      </c>
      <c r="AJ161" s="8" t="s">
        <v>861</v>
      </c>
      <c r="AK161" s="8" t="s">
        <v>521</v>
      </c>
      <c r="AL161" s="8" t="s">
        <v>876</v>
      </c>
      <c r="AO161" s="8" t="s">
        <v>858</v>
      </c>
      <c r="AP161" s="8"/>
      <c r="AQ161" s="8"/>
      <c r="AS161" s="8" t="str">
        <f t="shared" si="14"/>
        <v>[["mac", "0x001788010c692175"]]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2" s="8" t="str">
        <f>LOWER(_xlfn.CONCAT(Table2[[#This Row],[device_suggested_area]], "-",Table2[[#This Row],[device_identifiers]]))</f>
        <v>garden-pedestals-bulb-2</v>
      </c>
      <c r="AH162" s="10" t="s">
        <v>859</v>
      </c>
      <c r="AI162" s="8" t="s">
        <v>879</v>
      </c>
      <c r="AJ162" s="8" t="s">
        <v>861</v>
      </c>
      <c r="AK162" s="8" t="s">
        <v>521</v>
      </c>
      <c r="AL162" s="8" t="s">
        <v>876</v>
      </c>
      <c r="AO162" s="8" t="s">
        <v>864</v>
      </c>
      <c r="AP162" s="8"/>
      <c r="AQ162" s="8"/>
      <c r="AS162" s="8" t="str">
        <f t="shared" si="14"/>
        <v>[["mac", "0x001788010c69214a"]]</v>
      </c>
    </row>
    <row r="163" spans="1:45" ht="16" customHeight="1" x14ac:dyDescent="0.2">
      <c r="A163" s="8">
        <v>1656</v>
      </c>
      <c r="B163" s="8" t="s">
        <v>26</v>
      </c>
      <c r="C163" s="8" t="s">
        <v>521</v>
      </c>
      <c r="D163" s="8" t="s">
        <v>137</v>
      </c>
      <c r="F163" s="8" t="str">
        <f>IF(ISBLANK(E163), "", Table2[[#This Row],[unique_id]])</f>
        <v/>
      </c>
      <c r="O163" s="8"/>
      <c r="P163" s="10"/>
      <c r="Q163" s="10" t="s">
        <v>756</v>
      </c>
      <c r="R163" s="10" t="s">
        <v>863</v>
      </c>
      <c r="S163" s="16" t="s">
        <v>801</v>
      </c>
      <c r="T163" s="16" t="s">
        <v>862</v>
      </c>
      <c r="U163" s="8"/>
      <c r="Z163" s="10"/>
      <c r="AB163" s="8" t="str">
        <f t="shared" si="15"/>
        <v/>
      </c>
      <c r="AC163" s="8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3" s="8" t="str">
        <f>LOWER(_xlfn.CONCAT(Table2[[#This Row],[device_suggested_area]], "-",Table2[[#This Row],[device_identifiers]]))</f>
        <v>garden-pedestals-bulb-3</v>
      </c>
      <c r="AH163" s="10" t="s">
        <v>859</v>
      </c>
      <c r="AI163" s="8" t="s">
        <v>880</v>
      </c>
      <c r="AJ163" s="8" t="s">
        <v>861</v>
      </c>
      <c r="AK163" s="8" t="s">
        <v>521</v>
      </c>
      <c r="AL163" s="8" t="s">
        <v>876</v>
      </c>
      <c r="AO163" s="8" t="s">
        <v>865</v>
      </c>
      <c r="AP163" s="8"/>
      <c r="AQ163" s="8"/>
      <c r="AS163" s="8" t="str">
        <f t="shared" si="14"/>
        <v>[["mac", "0x001788010c5c4266"]]</v>
      </c>
    </row>
    <row r="164" spans="1:45" ht="16" customHeight="1" x14ac:dyDescent="0.2">
      <c r="A164" s="8">
        <v>1657</v>
      </c>
      <c r="B164" s="8" t="s">
        <v>26</v>
      </c>
      <c r="C164" s="8" t="s">
        <v>521</v>
      </c>
      <c r="D164" s="8" t="s">
        <v>137</v>
      </c>
      <c r="F164" s="8" t="str">
        <f>IF(ISBLANK(E164), "", Table2[[#This Row],[unique_id]])</f>
        <v/>
      </c>
      <c r="O164" s="8"/>
      <c r="P164" s="10"/>
      <c r="Q164" s="10" t="s">
        <v>756</v>
      </c>
      <c r="R164" s="10" t="s">
        <v>863</v>
      </c>
      <c r="S164" s="16" t="s">
        <v>801</v>
      </c>
      <c r="T164" s="16" t="s">
        <v>862</v>
      </c>
      <c r="U164" s="8"/>
      <c r="Z164" s="10"/>
      <c r="AB164" s="8" t="str">
        <f t="shared" si="15"/>
        <v/>
      </c>
      <c r="AC164" s="8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4" s="8" t="str">
        <f>LOWER(_xlfn.CONCAT(Table2[[#This Row],[device_suggested_area]], "-",Table2[[#This Row],[device_identifiers]]))</f>
        <v>garden-pedestals-bulb-4</v>
      </c>
      <c r="AH164" s="10" t="s">
        <v>859</v>
      </c>
      <c r="AI164" s="8" t="s">
        <v>881</v>
      </c>
      <c r="AJ164" s="8" t="s">
        <v>861</v>
      </c>
      <c r="AK164" s="8" t="s">
        <v>521</v>
      </c>
      <c r="AL164" s="8" t="s">
        <v>876</v>
      </c>
      <c r="AO164" s="8" t="s">
        <v>866</v>
      </c>
      <c r="AP164" s="8"/>
      <c r="AQ164" s="8"/>
      <c r="AS164" s="8" t="str">
        <f t="shared" si="14"/>
        <v>[["mac", "0x001788010c692144"]]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garden-pedestals-bulb-5</v>
      </c>
      <c r="AH165" s="34" t="s">
        <v>859</v>
      </c>
      <c r="AI165" s="8" t="s">
        <v>1006</v>
      </c>
      <c r="AJ165" s="33" t="s">
        <v>861</v>
      </c>
      <c r="AK165" s="33" t="s">
        <v>521</v>
      </c>
      <c r="AL165" s="33" t="s">
        <v>876</v>
      </c>
      <c r="AO165" s="33" t="s">
        <v>1005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garden-pedestals-bulb-6</v>
      </c>
      <c r="AH166" s="34" t="s">
        <v>859</v>
      </c>
      <c r="AI166" s="8" t="s">
        <v>1007</v>
      </c>
      <c r="AJ166" s="33" t="s">
        <v>861</v>
      </c>
      <c r="AK166" s="33" t="s">
        <v>521</v>
      </c>
      <c r="AL166" s="33" t="s">
        <v>876</v>
      </c>
      <c r="AO166" s="33" t="s">
        <v>1005</v>
      </c>
      <c r="AS166" s="33" t="str">
        <f t="shared" si="14"/>
        <v>[["mac", "x"]]</v>
      </c>
    </row>
    <row r="167" spans="1:45" s="33" customFormat="1" ht="16" customHeight="1" x14ac:dyDescent="0.2">
      <c r="A167" s="33">
        <v>1660</v>
      </c>
      <c r="B167" s="33" t="s">
        <v>890</v>
      </c>
      <c r="C167" s="33" t="s">
        <v>521</v>
      </c>
      <c r="D167" s="33" t="s">
        <v>137</v>
      </c>
      <c r="F167" s="33" t="str">
        <f>IF(ISBLANK(E167), "", Table2[[#This Row],[unique_id]])</f>
        <v/>
      </c>
      <c r="P167" s="34"/>
      <c r="Q167" s="34" t="s">
        <v>756</v>
      </c>
      <c r="R167" s="34" t="s">
        <v>863</v>
      </c>
      <c r="S167" s="35" t="s">
        <v>801</v>
      </c>
      <c r="T167" s="35" t="s">
        <v>862</v>
      </c>
      <c r="Z167" s="34"/>
      <c r="AB167" s="33" t="str">
        <f t="shared" si="15"/>
        <v/>
      </c>
      <c r="AC167" s="33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7" s="33" t="str">
        <f>LOWER(_xlfn.CONCAT(Table2[[#This Row],[device_suggested_area]], "-",Table2[[#This Row],[device_identifiers]]))</f>
        <v>garden-pedestals-bulb-7</v>
      </c>
      <c r="AH167" s="34" t="s">
        <v>859</v>
      </c>
      <c r="AI167" s="8" t="s">
        <v>1008</v>
      </c>
      <c r="AJ167" s="33" t="s">
        <v>861</v>
      </c>
      <c r="AK167" s="33" t="s">
        <v>521</v>
      </c>
      <c r="AL167" s="33" t="s">
        <v>876</v>
      </c>
      <c r="AO167" s="33" t="s">
        <v>1005</v>
      </c>
      <c r="AS167" s="33" t="str">
        <f t="shared" si="14"/>
        <v>[["mac", "x"]]</v>
      </c>
    </row>
    <row r="168" spans="1:45" s="33" customFormat="1" ht="16" customHeight="1" x14ac:dyDescent="0.2">
      <c r="A168" s="33">
        <v>1661</v>
      </c>
      <c r="B168" s="33" t="s">
        <v>890</v>
      </c>
      <c r="C168" s="33" t="s">
        <v>521</v>
      </c>
      <c r="D168" s="33" t="s">
        <v>137</v>
      </c>
      <c r="F168" s="33" t="str">
        <f>IF(ISBLANK(E168), "", Table2[[#This Row],[unique_id]])</f>
        <v/>
      </c>
      <c r="P168" s="34"/>
      <c r="Q168" s="34" t="s">
        <v>756</v>
      </c>
      <c r="R168" s="34" t="s">
        <v>863</v>
      </c>
      <c r="S168" s="35" t="s">
        <v>801</v>
      </c>
      <c r="T168" s="35" t="s">
        <v>862</v>
      </c>
      <c r="Z168" s="34"/>
      <c r="AB168" s="33" t="str">
        <f t="shared" si="15"/>
        <v/>
      </c>
      <c r="AC168" s="33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8" s="33" t="str">
        <f>LOWER(_xlfn.CONCAT(Table2[[#This Row],[device_suggested_area]], "-",Table2[[#This Row],[device_identifiers]]))</f>
        <v>garden-pedestals-bulb-8</v>
      </c>
      <c r="AH168" s="34" t="s">
        <v>859</v>
      </c>
      <c r="AI168" s="8" t="s">
        <v>1009</v>
      </c>
      <c r="AJ168" s="33" t="s">
        <v>861</v>
      </c>
      <c r="AK168" s="33" t="s">
        <v>521</v>
      </c>
      <c r="AL168" s="33" t="s">
        <v>876</v>
      </c>
      <c r="AO168" s="33" t="s">
        <v>1005</v>
      </c>
      <c r="AS168" s="33" t="str">
        <f t="shared" si="14"/>
        <v>[["mac", "x"]]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E169" s="8" t="s">
        <v>884</v>
      </c>
      <c r="F169" s="8" t="str">
        <f>IF(ISBLANK(E169), "", Table2[[#This Row],[unique_id]])</f>
        <v>tree_spotlights</v>
      </c>
      <c r="G169" s="8" t="s">
        <v>871</v>
      </c>
      <c r="H169" s="8" t="s">
        <v>139</v>
      </c>
      <c r="I169" s="8" t="s">
        <v>132</v>
      </c>
      <c r="J169" s="8" t="s">
        <v>1171</v>
      </c>
      <c r="M169" s="8" t="s">
        <v>136</v>
      </c>
      <c r="O169" s="8"/>
      <c r="P169" s="10"/>
      <c r="Q169" s="10" t="s">
        <v>757</v>
      </c>
      <c r="R169" s="10" t="s">
        <v>870</v>
      </c>
      <c r="S169" s="16" t="s">
        <v>872</v>
      </c>
      <c r="T169" s="16" t="s">
        <v>862</v>
      </c>
      <c r="U169" s="8"/>
      <c r="X169" s="8" t="s">
        <v>366</v>
      </c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9" s="8" t="str">
        <f>LOWER(_xlfn.CONCAT(Table2[[#This Row],[device_suggested_area]], "-",Table2[[#This Row],[device_identifiers]]))</f>
        <v>tree-spotlights</v>
      </c>
      <c r="AH169" s="10" t="s">
        <v>859</v>
      </c>
      <c r="AI169" s="8" t="s">
        <v>882</v>
      </c>
      <c r="AJ169" s="8" t="s">
        <v>869</v>
      </c>
      <c r="AK169" s="8" t="s">
        <v>521</v>
      </c>
      <c r="AL169" s="8" t="s">
        <v>868</v>
      </c>
      <c r="AP169" s="8"/>
      <c r="AQ169" s="8"/>
      <c r="AS169" s="8" t="str">
        <f t="shared" si="14"/>
        <v/>
      </c>
    </row>
    <row r="170" spans="1:45" ht="16" customHeight="1" x14ac:dyDescent="0.2">
      <c r="A170" s="8">
        <v>1663</v>
      </c>
      <c r="B170" s="8" t="s">
        <v>26</v>
      </c>
      <c r="C170" s="8" t="s">
        <v>521</v>
      </c>
      <c r="D170" s="8" t="s">
        <v>137</v>
      </c>
      <c r="F170" s="8" t="str">
        <f>IF(ISBLANK(E170), "", Table2[[#This Row],[unique_id]])</f>
        <v/>
      </c>
      <c r="O170" s="8"/>
      <c r="P170" s="10"/>
      <c r="Q170" s="10" t="s">
        <v>756</v>
      </c>
      <c r="R170" s="10" t="s">
        <v>870</v>
      </c>
      <c r="S170" s="16" t="s">
        <v>801</v>
      </c>
      <c r="T170" s="16" t="s">
        <v>862</v>
      </c>
      <c r="U170" s="8"/>
      <c r="Z170" s="10"/>
      <c r="AB170" s="8" t="str">
        <f t="shared" si="15"/>
        <v/>
      </c>
      <c r="AC170" s="8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70" s="8" t="str">
        <f>LOWER(_xlfn.CONCAT(Table2[[#This Row],[device_suggested_area]], "-",Table2[[#This Row],[device_identifiers]]))</f>
        <v>tree-spotlights-bulb-1</v>
      </c>
      <c r="AH170" s="10" t="s">
        <v>859</v>
      </c>
      <c r="AI170" s="8" t="s">
        <v>883</v>
      </c>
      <c r="AJ170" s="8" t="s">
        <v>869</v>
      </c>
      <c r="AK170" s="8" t="s">
        <v>521</v>
      </c>
      <c r="AL170" s="8" t="s">
        <v>868</v>
      </c>
      <c r="AO170" s="8" t="s">
        <v>867</v>
      </c>
      <c r="AP170" s="8"/>
      <c r="AQ170" s="8"/>
      <c r="AS170" s="8" t="str">
        <f t="shared" si="14"/>
        <v>[["mac", "0x00178801097ed42c"]]</v>
      </c>
    </row>
    <row r="171" spans="1:45" ht="16" customHeight="1" x14ac:dyDescent="0.2">
      <c r="A171" s="8">
        <v>1664</v>
      </c>
      <c r="B171" s="8" t="s">
        <v>26</v>
      </c>
      <c r="C171" s="8" t="s">
        <v>521</v>
      </c>
      <c r="D171" s="8" t="s">
        <v>137</v>
      </c>
      <c r="F171" s="8" t="str">
        <f>IF(ISBLANK(E171), "", Table2[[#This Row],[unique_id]])</f>
        <v/>
      </c>
      <c r="O171" s="8"/>
      <c r="P171" s="10"/>
      <c r="Q171" s="10" t="s">
        <v>756</v>
      </c>
      <c r="R171" s="10" t="s">
        <v>870</v>
      </c>
      <c r="S171" s="16" t="s">
        <v>801</v>
      </c>
      <c r="T171" s="16" t="s">
        <v>862</v>
      </c>
      <c r="U171" s="8"/>
      <c r="Z171" s="10"/>
      <c r="AB171" s="8" t="str">
        <f t="shared" si="15"/>
        <v/>
      </c>
      <c r="AC171" s="8" t="str">
        <f t="shared" si="13"/>
        <v/>
      </c>
      <c r="AF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71" s="8" t="str">
        <f>LOWER(_xlfn.CONCAT(Table2[[#This Row],[device_suggested_area]], "-",Table2[[#This Row],[device_identifiers]]))</f>
        <v>tree-spotlights-bulb-2</v>
      </c>
      <c r="AH171" s="10" t="s">
        <v>859</v>
      </c>
      <c r="AI171" s="8" t="s">
        <v>888</v>
      </c>
      <c r="AJ171" s="8" t="s">
        <v>869</v>
      </c>
      <c r="AK171" s="8" t="s">
        <v>521</v>
      </c>
      <c r="AL171" s="8" t="s">
        <v>868</v>
      </c>
      <c r="AO171" s="8" t="s">
        <v>889</v>
      </c>
      <c r="AP171" s="8"/>
      <c r="AQ171" s="8"/>
      <c r="AS171" s="8" t="str">
        <f t="shared" si="14"/>
        <v>[["mac", "0x0017880109c40c33"]]</v>
      </c>
    </row>
    <row r="172" spans="1:45" s="33" customFormat="1" ht="16" customHeight="1" x14ac:dyDescent="0.2">
      <c r="A172" s="33">
        <v>1665</v>
      </c>
      <c r="B172" s="33" t="s">
        <v>890</v>
      </c>
      <c r="C172" s="33" t="s">
        <v>521</v>
      </c>
      <c r="D172" s="33" t="s">
        <v>137</v>
      </c>
      <c r="F172" s="33" t="str">
        <f>IF(ISBLANK(E172), "", Table2[[#This Row],[unique_id]])</f>
        <v/>
      </c>
      <c r="P172" s="34"/>
      <c r="Q172" s="34" t="s">
        <v>756</v>
      </c>
      <c r="R172" s="34" t="s">
        <v>870</v>
      </c>
      <c r="S172" s="35" t="s">
        <v>801</v>
      </c>
      <c r="T172" s="35" t="s">
        <v>862</v>
      </c>
      <c r="Z172" s="34"/>
      <c r="AB172" s="33" t="str">
        <f t="shared" si="15"/>
        <v/>
      </c>
      <c r="AC172" s="33" t="str">
        <f t="shared" si="13"/>
        <v/>
      </c>
      <c r="AF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2" s="33" t="str">
        <f>LOWER(_xlfn.CONCAT(Table2[[#This Row],[device_suggested_area]], "-",Table2[[#This Row],[device_identifiers]]))</f>
        <v>tree-spotlights-bulb-3</v>
      </c>
      <c r="AH172" s="34" t="s">
        <v>859</v>
      </c>
      <c r="AI172" s="8" t="s">
        <v>1010</v>
      </c>
      <c r="AJ172" s="33" t="s">
        <v>869</v>
      </c>
      <c r="AK172" s="33" t="s">
        <v>521</v>
      </c>
      <c r="AL172" s="33" t="s">
        <v>868</v>
      </c>
      <c r="AO172" s="33" t="s">
        <v>1005</v>
      </c>
      <c r="AS172" s="33" t="str">
        <f t="shared" si="14"/>
        <v>[["mac", "x"]]</v>
      </c>
    </row>
    <row r="173" spans="1:45" ht="16" customHeight="1" x14ac:dyDescent="0.2">
      <c r="A173" s="8">
        <v>1700</v>
      </c>
      <c r="B173" s="8" t="s">
        <v>26</v>
      </c>
      <c r="C173" s="8" t="s">
        <v>683</v>
      </c>
      <c r="D173" s="8" t="s">
        <v>443</v>
      </c>
      <c r="E173" s="8" t="s">
        <v>442</v>
      </c>
      <c r="F173" s="8" t="str">
        <f>IF(ISBLANK(E173), "", Table2[[#This Row],[unique_id]])</f>
        <v>column_break</v>
      </c>
      <c r="G173" s="8" t="s">
        <v>439</v>
      </c>
      <c r="H173" s="8" t="s">
        <v>1054</v>
      </c>
      <c r="I173" s="8" t="s">
        <v>132</v>
      </c>
      <c r="M173" s="8" t="s">
        <v>440</v>
      </c>
      <c r="N173" s="8" t="s">
        <v>441</v>
      </c>
      <c r="O173" s="8"/>
      <c r="P173" s="10"/>
      <c r="Q173" s="10"/>
      <c r="R173" s="10"/>
      <c r="S173" s="10"/>
      <c r="T173" s="10"/>
      <c r="U173" s="8"/>
      <c r="Z173" s="10"/>
      <c r="AB173" s="8" t="str">
        <f t="shared" si="15"/>
        <v/>
      </c>
      <c r="AC173" s="8" t="str">
        <f t="shared" si="13"/>
        <v/>
      </c>
      <c r="AF173" s="39"/>
      <c r="AP173" s="8"/>
      <c r="AQ173" s="8"/>
      <c r="AS173" s="8" t="str">
        <f t="shared" si="14"/>
        <v/>
      </c>
    </row>
    <row r="174" spans="1:45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700</v>
      </c>
      <c r="H174" s="8" t="s">
        <v>1054</v>
      </c>
      <c r="I174" s="8" t="s">
        <v>132</v>
      </c>
      <c r="J174" s="8" t="s">
        <v>700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317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>tplink-bathroom-rails</v>
      </c>
      <c r="AH174" s="10" t="s">
        <v>483</v>
      </c>
      <c r="AI174" s="8" t="s">
        <v>491</v>
      </c>
      <c r="AJ174" s="8" t="s">
        <v>480</v>
      </c>
      <c r="AK174" s="8" t="str">
        <f>IF(OR(ISBLANK(AO174), ISBLANK(AP174)), "", Table2[[#This Row],[device_via_device]])</f>
        <v>TPLink</v>
      </c>
      <c r="AL174" s="8" t="s">
        <v>479</v>
      </c>
      <c r="AN174" s="8" t="s">
        <v>614</v>
      </c>
      <c r="AO174" s="8" t="s">
        <v>470</v>
      </c>
      <c r="AP174" s="8" t="s">
        <v>607</v>
      </c>
      <c r="AQ174" s="8"/>
      <c r="AS174" s="8" t="str">
        <f t="shared" si="14"/>
        <v>[["mac", "ac:84:c6:54:9d:98"], ["ip", "10.0.6.81"]]</v>
      </c>
    </row>
    <row r="175" spans="1:45" ht="16" customHeight="1" x14ac:dyDescent="0.2">
      <c r="A175" s="8">
        <v>1702</v>
      </c>
      <c r="B175" s="8" t="s">
        <v>890</v>
      </c>
      <c r="C175" s="8" t="s">
        <v>1112</v>
      </c>
      <c r="D175" s="8" t="s">
        <v>134</v>
      </c>
      <c r="E175" s="8" t="s">
        <v>449</v>
      </c>
      <c r="F175" s="8" t="str">
        <f>IF(ISBLANK(E175), "", Table2[[#This Row],[unique_id]])</f>
        <v>roof_water_heater_booster</v>
      </c>
      <c r="G175" s="8" t="s">
        <v>697</v>
      </c>
      <c r="H175" s="8" t="s">
        <v>1054</v>
      </c>
      <c r="I175" s="8" t="s">
        <v>132</v>
      </c>
      <c r="J175" s="8" t="str">
        <f>Table2[[#This Row],[friendly_name]]</f>
        <v>Water Booster</v>
      </c>
      <c r="M175" s="8" t="s">
        <v>318</v>
      </c>
      <c r="O175" s="8"/>
      <c r="P175" s="10"/>
      <c r="Q175" s="10"/>
      <c r="R175" s="10"/>
      <c r="S175" s="10"/>
      <c r="T175" s="10"/>
      <c r="U175" s="8"/>
      <c r="X175" s="8" t="s">
        <v>690</v>
      </c>
      <c r="Z175" s="10"/>
      <c r="AB175" s="8" t="str">
        <f t="shared" si="15"/>
        <v/>
      </c>
      <c r="AC175" s="8" t="str">
        <f t="shared" si="13"/>
        <v/>
      </c>
      <c r="AF175" s="39"/>
      <c r="AG175" s="8" t="str">
        <f>IF(OR(ISBLANK(AO175), ISBLANK(AP175)), "", LOWER(_xlfn.CONCAT(Table2[[#This Row],[device_manufacturer]], "-",Table2[[#This Row],[device_suggested_area]], "-", Table2[[#This Row],[device_identifiers]])))</f>
        <v>sonoff-roof-water-heater-booster</v>
      </c>
      <c r="AH175" s="10" t="s">
        <v>687</v>
      </c>
      <c r="AI175" s="8" t="s">
        <v>686</v>
      </c>
      <c r="AJ175" s="8" t="s">
        <v>688</v>
      </c>
      <c r="AK175" s="8" t="s">
        <v>448</v>
      </c>
      <c r="AL175" s="8" t="s">
        <v>38</v>
      </c>
      <c r="AN175" s="8" t="s">
        <v>614</v>
      </c>
      <c r="AO175" s="8" t="s">
        <v>685</v>
      </c>
      <c r="AP175" s="9" t="s">
        <v>689</v>
      </c>
      <c r="AQ175" s="9"/>
      <c r="AR175" s="9"/>
      <c r="AS175" s="8" t="str">
        <f t="shared" si="14"/>
        <v>[["mac", "ec:fa:bc:50:3e:02"], ["ip", "10.0.6.99"]]</v>
      </c>
    </row>
    <row r="176" spans="1:45" ht="16" customHeight="1" x14ac:dyDescent="0.2">
      <c r="A176" s="8">
        <v>1703</v>
      </c>
      <c r="B176" s="8" t="s">
        <v>228</v>
      </c>
      <c r="C176" s="8" t="s">
        <v>1112</v>
      </c>
      <c r="D176" s="8" t="s">
        <v>134</v>
      </c>
      <c r="E176" s="8" t="s">
        <v>691</v>
      </c>
      <c r="F176" s="8" t="str">
        <f>IF(ISBLANK(E176), "", Table2[[#This Row],[unique_id]])</f>
        <v>outdoor_pool_filter</v>
      </c>
      <c r="G176" s="8" t="s">
        <v>419</v>
      </c>
      <c r="H176" s="8" t="s">
        <v>1054</v>
      </c>
      <c r="I176" s="8" t="s">
        <v>132</v>
      </c>
      <c r="J176" s="8" t="str">
        <f>Table2[[#This Row],[friendly_name]]</f>
        <v>Pool Filter</v>
      </c>
      <c r="M176" s="8" t="s">
        <v>318</v>
      </c>
      <c r="O176" s="8"/>
      <c r="P176" s="10"/>
      <c r="Q176" s="10"/>
      <c r="R176" s="10"/>
      <c r="S176" s="10"/>
      <c r="T176" s="10"/>
      <c r="U176" s="8"/>
      <c r="X176" s="8" t="s">
        <v>311</v>
      </c>
      <c r="Z176" s="10"/>
      <c r="AB176" s="8" t="str">
        <f t="shared" si="15"/>
        <v/>
      </c>
      <c r="AC176" s="8" t="str">
        <f t="shared" si="13"/>
        <v/>
      </c>
      <c r="AF176" s="39"/>
      <c r="AG176" s="8" t="str">
        <f>IF(OR(ISBLANK(AO176), ISBLANK(AP176)), "", LOWER(_xlfn.CONCAT(Table2[[#This Row],[device_manufacturer]], "-",Table2[[#This Row],[device_suggested_area]], "-", Table2[[#This Row],[device_identifiers]])))</f>
        <v/>
      </c>
      <c r="AH176" s="10" t="s">
        <v>687</v>
      </c>
      <c r="AI176" s="8" t="s">
        <v>686</v>
      </c>
      <c r="AJ176" s="8" t="s">
        <v>688</v>
      </c>
      <c r="AK176" s="8" t="s">
        <v>448</v>
      </c>
      <c r="AL176" s="8" t="s">
        <v>692</v>
      </c>
      <c r="AN176" s="8" t="s">
        <v>614</v>
      </c>
      <c r="AP176" s="9"/>
      <c r="AQ176" s="9"/>
      <c r="AR176" s="9"/>
      <c r="AS176" s="8" t="str">
        <f t="shared" si="14"/>
        <v/>
      </c>
    </row>
    <row r="177" spans="1:45" ht="16" customHeight="1" x14ac:dyDescent="0.2">
      <c r="A177" s="8">
        <v>2000</v>
      </c>
      <c r="B177" s="8" t="s">
        <v>26</v>
      </c>
      <c r="C177" s="8" t="s">
        <v>702</v>
      </c>
      <c r="D177" s="8" t="s">
        <v>129</v>
      </c>
      <c r="E177" s="32" t="s">
        <v>707</v>
      </c>
      <c r="F177" s="8" t="str">
        <f>IF(ISBLANK(E177), "", Table2[[#This Row],[unique_id]])</f>
        <v>lounge_air_purifier</v>
      </c>
      <c r="G177" s="8" t="s">
        <v>203</v>
      </c>
      <c r="H177" s="8" t="s">
        <v>703</v>
      </c>
      <c r="I177" s="8" t="s">
        <v>132</v>
      </c>
      <c r="J177" s="8" t="s">
        <v>730</v>
      </c>
      <c r="M177" s="8" t="s">
        <v>136</v>
      </c>
      <c r="O177" s="8"/>
      <c r="P177" s="10"/>
      <c r="Q177" s="10" t="s">
        <v>756</v>
      </c>
      <c r="R177" s="10"/>
      <c r="S177" s="16" t="s">
        <v>801</v>
      </c>
      <c r="T177" s="16"/>
      <c r="U177" s="8"/>
      <c r="X177" s="8" t="s">
        <v>704</v>
      </c>
      <c r="Z177" s="10"/>
      <c r="AB177" s="8" t="str">
        <f t="shared" si="15"/>
        <v/>
      </c>
      <c r="AC177" s="8" t="str">
        <f t="shared" si="13"/>
        <v/>
      </c>
      <c r="AF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7" s="8" t="s">
        <v>719</v>
      </c>
      <c r="AH177" s="10" t="s">
        <v>720</v>
      </c>
      <c r="AI177" s="8" t="s">
        <v>718</v>
      </c>
      <c r="AJ177" s="8" t="s">
        <v>721</v>
      </c>
      <c r="AK177" s="8" t="s">
        <v>702</v>
      </c>
      <c r="AL177" s="8" t="s">
        <v>203</v>
      </c>
      <c r="AO177" s="8" t="s">
        <v>742</v>
      </c>
      <c r="AP177" s="8"/>
      <c r="AQ177" s="8"/>
      <c r="AS177" s="8" t="str">
        <f t="shared" si="14"/>
        <v>[["mac", "0x9035eafffe404425"]]</v>
      </c>
    </row>
    <row r="178" spans="1:45" ht="16" customHeight="1" x14ac:dyDescent="0.2">
      <c r="A178" s="8">
        <v>2001</v>
      </c>
      <c r="B178" s="8" t="s">
        <v>26</v>
      </c>
      <c r="C178" s="8" t="s">
        <v>702</v>
      </c>
      <c r="D178" s="8" t="s">
        <v>129</v>
      </c>
      <c r="E178" s="32" t="s">
        <v>807</v>
      </c>
      <c r="F178" s="8" t="str">
        <f>IF(ISBLANK(E178), "", Table2[[#This Row],[unique_id]])</f>
        <v>dining_air_purifier</v>
      </c>
      <c r="G178" s="8" t="s">
        <v>202</v>
      </c>
      <c r="H178" s="8" t="s">
        <v>703</v>
      </c>
      <c r="I178" s="8" t="s">
        <v>132</v>
      </c>
      <c r="J178" s="8" t="s">
        <v>730</v>
      </c>
      <c r="M178" s="8" t="s">
        <v>136</v>
      </c>
      <c r="O178" s="8"/>
      <c r="P178" s="10"/>
      <c r="Q178" s="10" t="s">
        <v>756</v>
      </c>
      <c r="R178" s="10"/>
      <c r="S178" s="16" t="s">
        <v>801</v>
      </c>
      <c r="T178" s="16"/>
      <c r="U178" s="8"/>
      <c r="X178" s="8" t="s">
        <v>704</v>
      </c>
      <c r="Z178" s="10"/>
      <c r="AB178" s="8" t="str">
        <f t="shared" si="15"/>
        <v/>
      </c>
      <c r="AC178" s="8" t="str">
        <f t="shared" si="13"/>
        <v/>
      </c>
      <c r="AF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8" s="8" t="s">
        <v>809</v>
      </c>
      <c r="AH178" s="10" t="s">
        <v>720</v>
      </c>
      <c r="AI178" s="8" t="s">
        <v>718</v>
      </c>
      <c r="AJ178" s="8" t="s">
        <v>721</v>
      </c>
      <c r="AK178" s="8" t="s">
        <v>702</v>
      </c>
      <c r="AL178" s="8" t="s">
        <v>202</v>
      </c>
      <c r="AO178" s="8" t="s">
        <v>808</v>
      </c>
      <c r="AP178" s="8"/>
      <c r="AQ178" s="8"/>
      <c r="AS178" s="8" t="str">
        <f t="shared" si="14"/>
        <v>[["mac", "0x9035eafffe82fef8"]]</v>
      </c>
    </row>
    <row r="179" spans="1:45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424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421</v>
      </c>
      <c r="F180" s="8" t="str">
        <f>IF(ISBLANK(E180), "", Table2[[#This Row],[unique_id]])</f>
        <v>home_base_power</v>
      </c>
      <c r="G180" s="8" t="s">
        <v>422</v>
      </c>
      <c r="H180" s="8" t="s">
        <v>284</v>
      </c>
      <c r="I180" s="8" t="s">
        <v>141</v>
      </c>
      <c r="M180" s="8" t="s">
        <v>90</v>
      </c>
      <c r="O180" s="8" t="s">
        <v>680</v>
      </c>
      <c r="P180" s="10"/>
      <c r="Q180" s="10"/>
      <c r="R180" s="10"/>
      <c r="S180" s="10"/>
      <c r="T180" s="10"/>
      <c r="U180" s="8"/>
      <c r="V180" s="8" t="s">
        <v>437</v>
      </c>
      <c r="X180" s="8" t="s">
        <v>285</v>
      </c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420</v>
      </c>
      <c r="F181" s="8" t="str">
        <f>IF(ISBLANK(E181), "", Table2[[#This Row],[unique_id]])</f>
        <v>home_peak_power</v>
      </c>
      <c r="G181" s="8" t="s">
        <v>423</v>
      </c>
      <c r="H181" s="8" t="s">
        <v>284</v>
      </c>
      <c r="I181" s="8" t="s">
        <v>141</v>
      </c>
      <c r="M181" s="8" t="s">
        <v>90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9"/>
      <c r="AP181" s="8"/>
      <c r="AQ181" s="8"/>
      <c r="AS181" s="8" t="str">
        <f t="shared" si="14"/>
        <v/>
      </c>
    </row>
    <row r="182" spans="1:45" ht="16" customHeight="1" x14ac:dyDescent="0.2">
      <c r="A182" s="8">
        <v>2103</v>
      </c>
      <c r="B182" s="8" t="s">
        <v>26</v>
      </c>
      <c r="C182" s="8" t="s">
        <v>683</v>
      </c>
      <c r="D182" s="8" t="s">
        <v>443</v>
      </c>
      <c r="E182" s="8" t="s">
        <v>681</v>
      </c>
      <c r="F182" s="8" t="str">
        <f>IF(ISBLANK(E182), "", Table2[[#This Row],[unique_id]])</f>
        <v>graph_break</v>
      </c>
      <c r="G182" s="8" t="s">
        <v>682</v>
      </c>
      <c r="H182" s="8" t="s">
        <v>284</v>
      </c>
      <c r="I182" s="8" t="s">
        <v>141</v>
      </c>
      <c r="O182" s="8" t="s">
        <v>680</v>
      </c>
      <c r="P182" s="10"/>
      <c r="Q182" s="10"/>
      <c r="R182" s="10"/>
      <c r="S182" s="10"/>
      <c r="T182" s="10"/>
      <c r="U182" s="8"/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8"/>
      <c r="AP183" s="8"/>
      <c r="AQ183" s="8"/>
      <c r="AS183" s="8" t="str">
        <f t="shared" si="14"/>
        <v/>
      </c>
    </row>
    <row r="184" spans="1:45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427</v>
      </c>
      <c r="F186" s="8" t="str">
        <f>IF(ISBLANK(E186), "", Table2[[#This Row],[unique_id]])</f>
        <v>home_lights_power</v>
      </c>
      <c r="G186" s="12" t="s">
        <v>429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428</v>
      </c>
      <c r="F187" s="8" t="str">
        <f>IF(ISBLANK(E187), "", Table2[[#This Row],[unique_id]])</f>
        <v>home_fans_power</v>
      </c>
      <c r="G187" s="12" t="s">
        <v>430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2109</v>
      </c>
      <c r="B188" s="12" t="s">
        <v>228</v>
      </c>
      <c r="C188" s="8" t="s">
        <v>1112</v>
      </c>
      <c r="D188" s="12" t="s">
        <v>27</v>
      </c>
      <c r="E188" s="12" t="s">
        <v>693</v>
      </c>
      <c r="F188" s="8" t="str">
        <f>IF(ISBLANK(E188), "", Table2[[#This Row],[unique_id]])</f>
        <v>outdoor_pool_filter_power</v>
      </c>
      <c r="G188" s="12" t="s">
        <v>419</v>
      </c>
      <c r="H188" s="12" t="s">
        <v>284</v>
      </c>
      <c r="I188" s="12" t="s">
        <v>141</v>
      </c>
      <c r="K188" s="12"/>
      <c r="L188" s="12"/>
      <c r="M188" s="12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2110</v>
      </c>
      <c r="B189" s="8" t="s">
        <v>890</v>
      </c>
      <c r="C189" s="8" t="s">
        <v>1112</v>
      </c>
      <c r="D189" s="12" t="s">
        <v>27</v>
      </c>
      <c r="E189" s="12" t="s">
        <v>695</v>
      </c>
      <c r="F189" s="8" t="str">
        <f>IF(ISBLANK(E189), "", Table2[[#This Row],[unique_id]])</f>
        <v>roof_water_heater_booster_energy_power</v>
      </c>
      <c r="G189" s="12" t="s">
        <v>697</v>
      </c>
      <c r="H189" s="12" t="s">
        <v>284</v>
      </c>
      <c r="I189" s="12" t="s">
        <v>141</v>
      </c>
      <c r="K189" s="12"/>
      <c r="L189" s="12"/>
      <c r="M189" s="12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2114</v>
      </c>
      <c r="B193" s="8" t="s">
        <v>890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02" si="16">IF(ISBLANK(AA194),  "", _xlfn.CONCAT("haas/entity/sensor/", LOWER(C194), "/", E194, "/config"))</f>
        <v/>
      </c>
      <c r="AC194" s="8" t="str">
        <f t="shared" si="13"/>
        <v/>
      </c>
      <c r="AF194" s="39"/>
      <c r="AP194" s="8"/>
      <c r="AQ194" s="8"/>
      <c r="AS194" s="8" t="str">
        <f t="shared" si="14"/>
        <v/>
      </c>
    </row>
    <row r="195" spans="1:45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P195" s="8"/>
      <c r="AQ195" s="8"/>
      <c r="AS195" s="8" t="str">
        <f t="shared" si="14"/>
        <v/>
      </c>
    </row>
    <row r="196" spans="1:45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455</v>
      </c>
      <c r="F196" s="8" t="str">
        <f>IF(ISBLANK(E196), "", Table2[[#This Row],[unique_id]])</f>
        <v>deck_festoons_current_consumption</v>
      </c>
      <c r="G196" s="8" t="s">
        <v>379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6" si="17">IF(ISBLANK(AA196),  "", _xlfn.CONCAT(LOWER(C196), "/", E196))</f>
        <v/>
      </c>
      <c r="AF196" s="39"/>
      <c r="AJ196" s="12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902</v>
      </c>
      <c r="F197" s="8" t="str">
        <f>IF(ISBLANK(E197), "", Table2[[#This Row],[unique_id]])</f>
        <v>landing_festoons_current_consumption</v>
      </c>
      <c r="G197" s="8" t="s">
        <v>851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J197" s="12"/>
      <c r="AP197" s="8"/>
      <c r="AQ197" s="8"/>
      <c r="AS197" s="8" t="str">
        <f t="shared" si="18"/>
        <v/>
      </c>
    </row>
    <row r="198" spans="1:45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900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700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O201" s="8" t="s">
        <v>680</v>
      </c>
      <c r="P201" s="10"/>
      <c r="Q201" s="10"/>
      <c r="R201" s="10"/>
      <c r="S201" s="10"/>
      <c r="T201" s="10"/>
      <c r="U201" s="8"/>
      <c r="V201" s="8" t="s">
        <v>437</v>
      </c>
      <c r="X201" s="8" t="s">
        <v>285</v>
      </c>
      <c r="Z201" s="10"/>
      <c r="AB201" s="8" t="str">
        <f t="shared" si="16"/>
        <v/>
      </c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446</v>
      </c>
      <c r="F202" s="8" t="str">
        <f>IF(ISBLANK(E202), "", Table2[[#This Row],[unique_id]])</f>
        <v>server_network_power</v>
      </c>
      <c r="G202" s="8" t="s">
        <v>669</v>
      </c>
      <c r="H202" s="8" t="s">
        <v>284</v>
      </c>
      <c r="I202" s="8" t="s">
        <v>141</v>
      </c>
      <c r="M202" s="8" t="s">
        <v>136</v>
      </c>
      <c r="O202" s="8" t="s">
        <v>680</v>
      </c>
      <c r="P202" s="10"/>
      <c r="Q202" s="10"/>
      <c r="R202" s="10"/>
      <c r="S202" s="10"/>
      <c r="T202" s="10"/>
      <c r="U202" s="8"/>
      <c r="V202" s="8" t="s">
        <v>437</v>
      </c>
      <c r="X202" s="8" t="s">
        <v>285</v>
      </c>
      <c r="Z202" s="10"/>
      <c r="AB202" s="8" t="str">
        <f t="shared" si="16"/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2124</v>
      </c>
      <c r="B203" s="8" t="s">
        <v>26</v>
      </c>
      <c r="C203" s="8" t="s">
        <v>683</v>
      </c>
      <c r="D203" s="8" t="s">
        <v>443</v>
      </c>
      <c r="E203" s="8" t="s">
        <v>442</v>
      </c>
      <c r="F203" s="8" t="str">
        <f>IF(ISBLANK(E203), "", Table2[[#This Row],[unique_id]])</f>
        <v>column_break</v>
      </c>
      <c r="G203" s="8" t="s">
        <v>439</v>
      </c>
      <c r="H203" s="8" t="s">
        <v>284</v>
      </c>
      <c r="I203" s="8" t="s">
        <v>141</v>
      </c>
      <c r="M203" s="8" t="s">
        <v>440</v>
      </c>
      <c r="N203" s="8" t="s">
        <v>441</v>
      </c>
      <c r="O203" s="8"/>
      <c r="P203" s="10"/>
      <c r="Q203" s="10"/>
      <c r="R203" s="10"/>
      <c r="S203" s="10"/>
      <c r="T203" s="10"/>
      <c r="U203" s="8"/>
      <c r="Z203" s="10"/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457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ref="AB204:AB209" si="19">IF(ISBLANK(AA204),  "", _xlfn.CONCAT("haas/entity/sensor/", LOWER(C204), "/", E204, "/config"))</f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458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O206" s="8" t="s">
        <v>680</v>
      </c>
      <c r="P206" s="10"/>
      <c r="Q206" s="10"/>
      <c r="R206" s="10"/>
      <c r="S206" s="10"/>
      <c r="T206" s="10"/>
      <c r="U206" s="8"/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629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O207" s="8" t="s">
        <v>680</v>
      </c>
      <c r="P207" s="10"/>
      <c r="Q207" s="10"/>
      <c r="R207" s="10"/>
      <c r="S207" s="10"/>
      <c r="T207" s="10"/>
      <c r="U207" s="8"/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424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B208" s="8" t="str">
        <f t="shared" si="19"/>
        <v/>
      </c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426</v>
      </c>
      <c r="F209" s="8" t="str">
        <f>IF(ISBLANK(E209), "", Table2[[#This Row],[unique_id]])</f>
        <v>home_base_energy_daily</v>
      </c>
      <c r="G209" s="8" t="s">
        <v>422</v>
      </c>
      <c r="H209" s="8" t="s">
        <v>229</v>
      </c>
      <c r="I209" s="8" t="s">
        <v>141</v>
      </c>
      <c r="M209" s="8" t="s">
        <v>90</v>
      </c>
      <c r="O209" s="8" t="s">
        <v>679</v>
      </c>
      <c r="P209" s="10"/>
      <c r="Q209" s="10"/>
      <c r="R209" s="10"/>
      <c r="S209" s="10"/>
      <c r="T209" s="10"/>
      <c r="U209" s="8"/>
      <c r="V209" s="8" t="s">
        <v>438</v>
      </c>
      <c r="X209" s="8" t="s">
        <v>286</v>
      </c>
      <c r="Z209" s="10"/>
      <c r="AB209" s="8" t="str">
        <f t="shared" si="19"/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425</v>
      </c>
      <c r="F210" s="8" t="str">
        <f>IF(ISBLANK(E210), "", Table2[[#This Row],[unique_id]])</f>
        <v>home_peak_energy_daily</v>
      </c>
      <c r="G210" s="8" t="s">
        <v>423</v>
      </c>
      <c r="H210" s="8" t="s">
        <v>229</v>
      </c>
      <c r="I210" s="8" t="s">
        <v>141</v>
      </c>
      <c r="M210" s="8" t="s">
        <v>90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C210" s="8" t="str">
        <f t="shared" si="17"/>
        <v/>
      </c>
      <c r="AF210" s="39"/>
      <c r="AP210" s="8"/>
      <c r="AQ210" s="8"/>
      <c r="AS210" s="8" t="str">
        <f t="shared" si="18"/>
        <v/>
      </c>
    </row>
    <row r="211" spans="1:45" ht="16" customHeight="1" x14ac:dyDescent="0.2">
      <c r="A211" s="8">
        <v>2153</v>
      </c>
      <c r="B211" s="8" t="s">
        <v>26</v>
      </c>
      <c r="C211" s="8" t="s">
        <v>683</v>
      </c>
      <c r="D211" s="8" t="s">
        <v>443</v>
      </c>
      <c r="E211" s="8" t="s">
        <v>681</v>
      </c>
      <c r="F211" s="8" t="str">
        <f>IF(ISBLANK(E211), "", Table2[[#This Row],[unique_id]])</f>
        <v>graph_break</v>
      </c>
      <c r="G211" s="8" t="s">
        <v>682</v>
      </c>
      <c r="H211" s="8" t="s">
        <v>229</v>
      </c>
      <c r="I211" s="8" t="s">
        <v>141</v>
      </c>
      <c r="O211" s="8" t="s">
        <v>679</v>
      </c>
      <c r="P211" s="10"/>
      <c r="Q211" s="10"/>
      <c r="R211" s="10"/>
      <c r="S211" s="10"/>
      <c r="T211" s="10"/>
      <c r="U211" s="8"/>
      <c r="Z211" s="10"/>
      <c r="AB211" s="8" t="str">
        <f t="shared" ref="AB211:AB235" si="20">IF(ISBLANK(AA211),  "", _xlfn.CONCAT("haas/entity/sensor/", LOWER(C211), "/", E211, "/config"))</f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J212" s="12"/>
      <c r="AP212" s="8"/>
      <c r="AQ212" s="8"/>
      <c r="AS212" s="8" t="str">
        <f t="shared" si="18"/>
        <v/>
      </c>
    </row>
    <row r="213" spans="1:45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444</v>
      </c>
      <c r="F215" s="8" t="str">
        <f>IF(ISBLANK(E215), "", Table2[[#This Row],[unique_id]])</f>
        <v>home_lights_energy_daily</v>
      </c>
      <c r="G215" s="8" t="s">
        <v>429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445</v>
      </c>
      <c r="F216" s="8" t="str">
        <f>IF(ISBLANK(E216), "", Table2[[#This Row],[unique_id]])</f>
        <v>home_fans_energy_daily</v>
      </c>
      <c r="G216" s="8" t="s">
        <v>430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2159</v>
      </c>
      <c r="B217" s="8" t="s">
        <v>228</v>
      </c>
      <c r="C217" s="8" t="s">
        <v>1112</v>
      </c>
      <c r="D217" s="8" t="s">
        <v>27</v>
      </c>
      <c r="E217" s="8" t="s">
        <v>694</v>
      </c>
      <c r="F217" s="8" t="str">
        <f>IF(ISBLANK(E217), "", Table2[[#This Row],[unique_id]])</f>
        <v>outdoor_pool_filter_energy_daily</v>
      </c>
      <c r="G217" s="8" t="s">
        <v>419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2160</v>
      </c>
      <c r="B218" s="8" t="s">
        <v>890</v>
      </c>
      <c r="C218" s="8" t="s">
        <v>1112</v>
      </c>
      <c r="D218" s="8" t="s">
        <v>27</v>
      </c>
      <c r="E218" s="8" t="s">
        <v>696</v>
      </c>
      <c r="F218" s="8" t="str">
        <f>IF(ISBLANK(E218), "", Table2[[#This Row],[unique_id]])</f>
        <v>roof_water_heater_booster_energy_today</v>
      </c>
      <c r="G218" s="8" t="s">
        <v>697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2164</v>
      </c>
      <c r="B222" s="8" t="s">
        <v>890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456</v>
      </c>
      <c r="F225" s="8" t="str">
        <f>IF(ISBLANK(E225), "", Table2[[#This Row],[unique_id]])</f>
        <v>deck_festoons_today_s_consumption</v>
      </c>
      <c r="G225" s="8" t="s">
        <v>379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903</v>
      </c>
      <c r="F226" s="8" t="str">
        <f>IF(ISBLANK(E226), "", Table2[[#This Row],[unique_id]])</f>
        <v>landing_festoons_today_s_consumption</v>
      </c>
      <c r="G226" s="8" t="s">
        <v>851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901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700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O229" s="8" t="s">
        <v>679</v>
      </c>
      <c r="P229" s="10"/>
      <c r="Q229" s="10"/>
      <c r="R229" s="10"/>
      <c r="S229" s="10"/>
      <c r="T229" s="10"/>
      <c r="U229" s="8"/>
      <c r="V229" s="8" t="s">
        <v>438</v>
      </c>
      <c r="X229" s="8" t="s">
        <v>286</v>
      </c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O230" s="8" t="s">
        <v>679</v>
      </c>
      <c r="P230" s="10"/>
      <c r="Q230" s="10"/>
      <c r="R230" s="10"/>
      <c r="S230" s="10"/>
      <c r="T230" s="10"/>
      <c r="U230" s="8"/>
      <c r="V230" s="8" t="s">
        <v>438</v>
      </c>
      <c r="X230" s="8" t="s">
        <v>286</v>
      </c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630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O231" s="8" t="s">
        <v>679</v>
      </c>
      <c r="P231" s="10"/>
      <c r="Q231" s="10"/>
      <c r="R231" s="10"/>
      <c r="S231" s="10"/>
      <c r="T231" s="10"/>
      <c r="U231" s="8"/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626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447</v>
      </c>
      <c r="F233" s="8" t="str">
        <f>IF(ISBLANK(E233), "", Table2[[#This Row],[unique_id]])</f>
        <v>server_network_energy_daily</v>
      </c>
      <c r="G233" s="8" t="s">
        <v>669</v>
      </c>
      <c r="H233" s="8" t="s">
        <v>229</v>
      </c>
      <c r="I233" s="8" t="s">
        <v>141</v>
      </c>
      <c r="M233" s="8" t="s">
        <v>136</v>
      </c>
      <c r="O233" s="8" t="s">
        <v>679</v>
      </c>
      <c r="P233" s="10"/>
      <c r="Q233" s="10"/>
      <c r="R233" s="10"/>
      <c r="S233" s="10"/>
      <c r="T233" s="10"/>
      <c r="U233" s="8"/>
      <c r="V233" s="8" t="s">
        <v>438</v>
      </c>
      <c r="X233" s="8" t="s">
        <v>286</v>
      </c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627</v>
      </c>
      <c r="F234" s="8" t="str">
        <f>IF(ISBLANK(E234), "", Table2[[#This Row],[unique_id]])</f>
        <v>rack_outlet_today_s_consumption</v>
      </c>
      <c r="G234" s="8" t="s">
        <v>458</v>
      </c>
      <c r="H234" s="8" t="s">
        <v>229</v>
      </c>
      <c r="I234" s="8" t="s">
        <v>141</v>
      </c>
      <c r="O234" s="8" t="s">
        <v>679</v>
      </c>
      <c r="P234" s="10"/>
      <c r="Q234" s="10"/>
      <c r="R234" s="10"/>
      <c r="S234" s="10"/>
      <c r="T234" s="10"/>
      <c r="U234" s="8"/>
      <c r="Z234" s="10"/>
      <c r="AB234" s="8" t="str">
        <f t="shared" si="20"/>
        <v/>
      </c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628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O235" s="8" t="s">
        <v>679</v>
      </c>
      <c r="P235" s="10"/>
      <c r="Q235" s="10"/>
      <c r="R235" s="10"/>
      <c r="S235" s="10"/>
      <c r="T235" s="10"/>
      <c r="U235" s="8"/>
      <c r="Z235" s="10"/>
      <c r="AB235" s="8" t="str">
        <f t="shared" si="20"/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2178</v>
      </c>
      <c r="B236" s="8" t="s">
        <v>26</v>
      </c>
      <c r="C236" s="8" t="s">
        <v>683</v>
      </c>
      <c r="D236" s="8" t="s">
        <v>443</v>
      </c>
      <c r="E236" s="8" t="s">
        <v>442</v>
      </c>
      <c r="F236" s="8" t="str">
        <f>IF(ISBLANK(E236), "", Table2[[#This Row],[unique_id]])</f>
        <v>column_break</v>
      </c>
      <c r="G236" s="8" t="s">
        <v>439</v>
      </c>
      <c r="H236" s="8" t="s">
        <v>229</v>
      </c>
      <c r="I236" s="8" t="s">
        <v>141</v>
      </c>
      <c r="M236" s="8" t="s">
        <v>440</v>
      </c>
      <c r="N236" s="8" t="s">
        <v>441</v>
      </c>
      <c r="O236" s="8"/>
      <c r="P236" s="10"/>
      <c r="Q236" s="10"/>
      <c r="R236" s="10"/>
      <c r="S236" s="10"/>
      <c r="T236" s="10"/>
      <c r="U236" s="8"/>
      <c r="Z236" s="10"/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424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ref="AB237:AB259" si="21">IF(ISBLANK(AA237),  "", _xlfn.CONCAT("haas/entity/sensor/", LOWER(C237), "/", E237, "/config"))</f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435</v>
      </c>
      <c r="F238" s="8" t="str">
        <f>IF(ISBLANK(E238), "", Table2[[#This Row],[unique_id]])</f>
        <v>home_base_energy_weekly</v>
      </c>
      <c r="G238" s="8" t="s">
        <v>422</v>
      </c>
      <c r="H238" s="8" t="s">
        <v>278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436</v>
      </c>
      <c r="F239" s="8" t="str">
        <f>IF(ISBLANK(E239), "", Table2[[#This Row],[unique_id]])</f>
        <v>home_peak_energy_weekly</v>
      </c>
      <c r="G239" s="8" t="s">
        <v>423</v>
      </c>
      <c r="H239" s="8" t="s">
        <v>278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424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433</v>
      </c>
      <c r="F241" s="8" t="str">
        <f>IF(ISBLANK(E241), "", Table2[[#This Row],[unique_id]])</f>
        <v>home_base_energy_monthly</v>
      </c>
      <c r="G241" s="8" t="s">
        <v>422</v>
      </c>
      <c r="H241" s="8" t="s">
        <v>281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434</v>
      </c>
      <c r="F242" s="8" t="str">
        <f>IF(ISBLANK(E242), "", Table2[[#This Row],[unique_id]])</f>
        <v>home_peak_energy_monthly</v>
      </c>
      <c r="G242" s="8" t="s">
        <v>423</v>
      </c>
      <c r="H242" s="8" t="s">
        <v>281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424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431</v>
      </c>
      <c r="F244" s="8" t="str">
        <f>IF(ISBLANK(E244), "", Table2[[#This Row],[unique_id]])</f>
        <v>home_base_energy_yearly</v>
      </c>
      <c r="G244" s="8" t="s">
        <v>422</v>
      </c>
      <c r="H244" s="8" t="s">
        <v>283</v>
      </c>
      <c r="I244" s="8" t="s">
        <v>141</v>
      </c>
      <c r="M244" s="8" t="s">
        <v>90</v>
      </c>
      <c r="O244" s="8" t="s">
        <v>679</v>
      </c>
      <c r="P244" s="10"/>
      <c r="Q244" s="10"/>
      <c r="R244" s="10"/>
      <c r="S244" s="10"/>
      <c r="T244" s="10"/>
      <c r="U244" s="8"/>
      <c r="V244" s="8" t="s">
        <v>438</v>
      </c>
      <c r="X244" s="8" t="s">
        <v>286</v>
      </c>
      <c r="Z244" s="10"/>
      <c r="AB244" s="8" t="str">
        <f t="shared" si="21"/>
        <v/>
      </c>
      <c r="AC244" s="8" t="str">
        <f t="shared" si="17"/>
        <v/>
      </c>
      <c r="AF244" s="39"/>
      <c r="AP244" s="8"/>
      <c r="AQ244" s="8"/>
      <c r="AS244" s="8" t="str">
        <f t="shared" si="18"/>
        <v/>
      </c>
    </row>
    <row r="245" spans="1:45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432</v>
      </c>
      <c r="F245" s="8" t="str">
        <f>IF(ISBLANK(E245), "", Table2[[#This Row],[unique_id]])</f>
        <v>home_peak_energy_yearly</v>
      </c>
      <c r="G245" s="8" t="s">
        <v>423</v>
      </c>
      <c r="H245" s="8" t="s">
        <v>283</v>
      </c>
      <c r="I245" s="8" t="s">
        <v>141</v>
      </c>
      <c r="M245" s="8" t="s">
        <v>90</v>
      </c>
      <c r="O245" s="8" t="s">
        <v>679</v>
      </c>
      <c r="P245" s="10"/>
      <c r="Q245" s="10"/>
      <c r="R245" s="10"/>
      <c r="S245" s="10"/>
      <c r="T245" s="10"/>
      <c r="U245" s="8"/>
      <c r="V245" s="8" t="s">
        <v>438</v>
      </c>
      <c r="X245" s="8" t="s">
        <v>286</v>
      </c>
      <c r="Z245" s="10"/>
      <c r="AB245" s="8" t="str">
        <f t="shared" si="21"/>
        <v/>
      </c>
      <c r="AC245" s="8" t="str">
        <f t="shared" si="17"/>
        <v/>
      </c>
      <c r="AF245" s="39"/>
      <c r="AP245" s="8"/>
      <c r="AQ245" s="8"/>
      <c r="AS245" s="8" t="str">
        <f t="shared" si="18"/>
        <v/>
      </c>
    </row>
    <row r="246" spans="1:45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373</v>
      </c>
      <c r="H246" s="8" t="s">
        <v>374</v>
      </c>
      <c r="I246" s="8" t="s">
        <v>143</v>
      </c>
      <c r="O246" s="8"/>
      <c r="P246" s="10"/>
      <c r="Q246" s="10"/>
      <c r="R246" s="10"/>
      <c r="S246" s="10"/>
      <c r="T246" s="10"/>
      <c r="U246" s="8"/>
      <c r="Z246" s="10"/>
      <c r="AB246" s="8" t="str">
        <f t="shared" si="21"/>
        <v/>
      </c>
      <c r="AC246" s="8" t="str">
        <f t="shared" si="17"/>
        <v/>
      </c>
      <c r="AF246" s="39"/>
      <c r="AG246" s="8" t="s">
        <v>555</v>
      </c>
      <c r="AH246" s="10" t="s">
        <v>558</v>
      </c>
      <c r="AI246" s="8" t="s">
        <v>557</v>
      </c>
      <c r="AJ246" s="8" t="s">
        <v>559</v>
      </c>
      <c r="AK246" s="8" t="s">
        <v>188</v>
      </c>
      <c r="AL246" s="8" t="s">
        <v>556</v>
      </c>
      <c r="AN246" s="8" t="s">
        <v>572</v>
      </c>
      <c r="AO246" s="15" t="s">
        <v>661</v>
      </c>
      <c r="AP246" s="8"/>
      <c r="AQ246" s="8"/>
      <c r="AS246" s="8" t="str">
        <f t="shared" si="18"/>
        <v>[["mac", "00:24:e4:af:5a:e6"]]</v>
      </c>
    </row>
    <row r="247" spans="1:45" s="46" customFormat="1" ht="16" customHeight="1" x14ac:dyDescent="0.2">
      <c r="A247" s="8">
        <v>2500</v>
      </c>
      <c r="B247" s="8" t="s">
        <v>890</v>
      </c>
      <c r="C247" s="8" t="s">
        <v>350</v>
      </c>
      <c r="D247" s="8" t="s">
        <v>27</v>
      </c>
      <c r="E247" s="8" t="s">
        <v>341</v>
      </c>
      <c r="F247" s="8" t="str">
        <f>IF(ISBLANK(E247), "", Table2[[#This Row],[unique_id]])</f>
        <v>network_internet_uptime</v>
      </c>
      <c r="G247" s="8" t="s">
        <v>360</v>
      </c>
      <c r="H247" s="8" t="s">
        <v>1161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342</v>
      </c>
      <c r="W247" s="8"/>
      <c r="X247" s="8" t="s">
        <v>362</v>
      </c>
      <c r="Y247" s="8">
        <v>200</v>
      </c>
      <c r="Z247" s="10" t="s">
        <v>34</v>
      </c>
      <c r="AA247" s="8" t="s">
        <v>346</v>
      </c>
      <c r="AB247" s="8" t="str">
        <f t="shared" si="21"/>
        <v>haas/entity/sensor/internet/network_internet_uptime/config</v>
      </c>
      <c r="AC247" s="8" t="s">
        <v>1149</v>
      </c>
      <c r="AD247" s="8"/>
      <c r="AE247" s="8">
        <v>1</v>
      </c>
      <c r="AF247" s="37" t="s">
        <v>1150</v>
      </c>
      <c r="AG247" s="8" t="s">
        <v>1153</v>
      </c>
      <c r="AH247" s="10" t="s">
        <v>1151</v>
      </c>
      <c r="AI247" s="8" t="s">
        <v>1152</v>
      </c>
      <c r="AJ247" s="8" t="s">
        <v>1154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2501</v>
      </c>
      <c r="B248" s="8" t="s">
        <v>26</v>
      </c>
      <c r="C248" s="8" t="s">
        <v>350</v>
      </c>
      <c r="D248" s="8" t="s">
        <v>27</v>
      </c>
      <c r="E248" s="8" t="s">
        <v>337</v>
      </c>
      <c r="F248" s="8" t="str">
        <f>IF(ISBLANK(E248), "", Table2[[#This Row],[unique_id]])</f>
        <v>network_internet_ping</v>
      </c>
      <c r="G248" s="8" t="s">
        <v>338</v>
      </c>
      <c r="H248" s="8" t="s">
        <v>1161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343</v>
      </c>
      <c r="W248" s="8" t="s">
        <v>1155</v>
      </c>
      <c r="X248" s="8" t="s">
        <v>361</v>
      </c>
      <c r="Y248" s="8">
        <v>200</v>
      </c>
      <c r="Z248" s="10" t="s">
        <v>34</v>
      </c>
      <c r="AA248" s="8" t="s">
        <v>347</v>
      </c>
      <c r="AB248" s="8" t="str">
        <f t="shared" si="21"/>
        <v>haas/entity/sensor/internet/network_internet_ping/config</v>
      </c>
      <c r="AC248" s="8" t="s">
        <v>1149</v>
      </c>
      <c r="AD248" s="51" t="s">
        <v>1157</v>
      </c>
      <c r="AE248" s="8">
        <v>1</v>
      </c>
      <c r="AF248" s="37" t="s">
        <v>1150</v>
      </c>
      <c r="AG248" s="8" t="s">
        <v>1153</v>
      </c>
      <c r="AH248" s="10" t="s">
        <v>1151</v>
      </c>
      <c r="AI248" s="8" t="s">
        <v>1152</v>
      </c>
      <c r="AJ248" s="8" t="s">
        <v>1154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2502</v>
      </c>
      <c r="B249" s="8" t="s">
        <v>26</v>
      </c>
      <c r="C249" s="8" t="s">
        <v>350</v>
      </c>
      <c r="D249" s="8" t="s">
        <v>27</v>
      </c>
      <c r="E249" s="8" t="s">
        <v>335</v>
      </c>
      <c r="F249" s="8" t="str">
        <f>IF(ISBLANK(E249), "", Table2[[#This Row],[unique_id]])</f>
        <v>network_internet_upload</v>
      </c>
      <c r="G249" s="8" t="s">
        <v>339</v>
      </c>
      <c r="H249" s="8" t="s">
        <v>1161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344</v>
      </c>
      <c r="W249" s="8" t="s">
        <v>1156</v>
      </c>
      <c r="X249" s="8" t="s">
        <v>363</v>
      </c>
      <c r="Y249" s="8">
        <v>200</v>
      </c>
      <c r="Z249" s="10" t="s">
        <v>34</v>
      </c>
      <c r="AA249" s="8" t="s">
        <v>348</v>
      </c>
      <c r="AB249" s="8" t="str">
        <f t="shared" si="21"/>
        <v>haas/entity/sensor/internet/network_internet_upload/config</v>
      </c>
      <c r="AC249" s="8" t="s">
        <v>1149</v>
      </c>
      <c r="AD249" s="51" t="s">
        <v>1158</v>
      </c>
      <c r="AE249" s="8">
        <v>1</v>
      </c>
      <c r="AF249" s="37" t="s">
        <v>1150</v>
      </c>
      <c r="AG249" s="8" t="s">
        <v>1153</v>
      </c>
      <c r="AH249" s="10" t="s">
        <v>1151</v>
      </c>
      <c r="AI249" s="8" t="s">
        <v>1152</v>
      </c>
      <c r="AJ249" s="8" t="s">
        <v>1154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s="46" customFormat="1" ht="16" customHeight="1" x14ac:dyDescent="0.2">
      <c r="A250" s="8">
        <v>2503</v>
      </c>
      <c r="B250" s="8" t="s">
        <v>26</v>
      </c>
      <c r="C250" s="8" t="s">
        <v>350</v>
      </c>
      <c r="D250" s="8" t="s">
        <v>27</v>
      </c>
      <c r="E250" s="8" t="s">
        <v>336</v>
      </c>
      <c r="F250" s="8" t="str">
        <f>IF(ISBLANK(E250), "", Table2[[#This Row],[unique_id]])</f>
        <v>network_internet_download</v>
      </c>
      <c r="G250" s="8" t="s">
        <v>340</v>
      </c>
      <c r="H250" s="8" t="s">
        <v>1161</v>
      </c>
      <c r="I250" s="8" t="s">
        <v>365</v>
      </c>
      <c r="J250" s="8"/>
      <c r="K250" s="8"/>
      <c r="L250" s="8"/>
      <c r="M250" s="8" t="s">
        <v>136</v>
      </c>
      <c r="N250" s="8"/>
      <c r="O250" s="8"/>
      <c r="P250" s="10"/>
      <c r="Q250" s="10"/>
      <c r="R250" s="10"/>
      <c r="S250" s="10"/>
      <c r="T250" s="10"/>
      <c r="U250" s="8" t="s">
        <v>31</v>
      </c>
      <c r="V250" s="8" t="s">
        <v>344</v>
      </c>
      <c r="W250" s="8" t="s">
        <v>1156</v>
      </c>
      <c r="X250" s="8" t="s">
        <v>364</v>
      </c>
      <c r="Y250" s="8">
        <v>200</v>
      </c>
      <c r="Z250" s="10" t="s">
        <v>34</v>
      </c>
      <c r="AA250" s="8" t="s">
        <v>349</v>
      </c>
      <c r="AB250" s="8" t="str">
        <f t="shared" si="21"/>
        <v>haas/entity/sensor/internet/network_internet_download/config</v>
      </c>
      <c r="AC250" s="8" t="s">
        <v>1149</v>
      </c>
      <c r="AD250" s="51" t="s">
        <v>1159</v>
      </c>
      <c r="AE250" s="8">
        <v>1</v>
      </c>
      <c r="AF250" s="37" t="s">
        <v>1150</v>
      </c>
      <c r="AG250" s="8" t="s">
        <v>1153</v>
      </c>
      <c r="AH250" s="10" t="s">
        <v>1151</v>
      </c>
      <c r="AI250" s="8" t="s">
        <v>1152</v>
      </c>
      <c r="AJ250" s="8" t="s">
        <v>1154</v>
      </c>
      <c r="AK250" s="8" t="s">
        <v>345</v>
      </c>
      <c r="AL250" s="8" t="s">
        <v>172</v>
      </c>
      <c r="AM250" s="8"/>
      <c r="AN250" s="8"/>
      <c r="AO250" s="8"/>
      <c r="AP250" s="8"/>
      <c r="AQ250" s="8"/>
      <c r="AR250" s="8"/>
      <c r="AS250" s="8" t="str">
        <f t="shared" si="18"/>
        <v/>
      </c>
    </row>
    <row r="251" spans="1:45" s="46" customFormat="1" ht="16" customHeight="1" x14ac:dyDescent="0.2">
      <c r="A251" s="8">
        <v>2504</v>
      </c>
      <c r="B251" s="8" t="s">
        <v>26</v>
      </c>
      <c r="C251" s="8" t="s">
        <v>350</v>
      </c>
      <c r="D251" s="8" t="s">
        <v>27</v>
      </c>
      <c r="E251" s="8" t="s">
        <v>1145</v>
      </c>
      <c r="F251" s="8" t="str">
        <f>IF(ISBLANK(E251), "", Table2[[#This Row],[unique_id]])</f>
        <v>network_certifcate_expiry</v>
      </c>
      <c r="G251" s="8" t="s">
        <v>1146</v>
      </c>
      <c r="H251" s="8" t="s">
        <v>1161</v>
      </c>
      <c r="I251" s="8" t="s">
        <v>365</v>
      </c>
      <c r="J251" s="8"/>
      <c r="K251" s="8"/>
      <c r="L251" s="8"/>
      <c r="M251" s="8" t="s">
        <v>136</v>
      </c>
      <c r="N251" s="8"/>
      <c r="O251" s="8"/>
      <c r="P251" s="10"/>
      <c r="Q251" s="10"/>
      <c r="R251" s="10"/>
      <c r="S251" s="10"/>
      <c r="T251" s="10"/>
      <c r="U251" s="8" t="s">
        <v>31</v>
      </c>
      <c r="V251" s="8" t="s">
        <v>342</v>
      </c>
      <c r="W251" s="8"/>
      <c r="X251" s="8" t="s">
        <v>1147</v>
      </c>
      <c r="Y251" s="8">
        <v>200</v>
      </c>
      <c r="Z251" s="10" t="s">
        <v>34</v>
      </c>
      <c r="AA251" s="8" t="s">
        <v>1148</v>
      </c>
      <c r="AB251" s="8" t="str">
        <f t="shared" si="21"/>
        <v>haas/entity/sensor/internet/network_certifcate_expiry/config</v>
      </c>
      <c r="AC251" s="8" t="s">
        <v>1149</v>
      </c>
      <c r="AD251" s="51" t="s">
        <v>1160</v>
      </c>
      <c r="AE251" s="8">
        <v>1</v>
      </c>
      <c r="AF251" s="37" t="s">
        <v>1150</v>
      </c>
      <c r="AG251" s="8" t="s">
        <v>1153</v>
      </c>
      <c r="AH251" s="10" t="s">
        <v>1151</v>
      </c>
      <c r="AI251" s="8" t="s">
        <v>1152</v>
      </c>
      <c r="AJ251" s="8" t="s">
        <v>1154</v>
      </c>
      <c r="AK251" s="8" t="s">
        <v>345</v>
      </c>
      <c r="AL251" s="8" t="s">
        <v>172</v>
      </c>
      <c r="AM251" s="8"/>
      <c r="AN251" s="8"/>
      <c r="AO251" s="8"/>
      <c r="AP251" s="8"/>
      <c r="AQ251" s="8"/>
      <c r="AR251" s="8"/>
      <c r="AS251" s="8" t="str">
        <f t="shared" si="18"/>
        <v/>
      </c>
    </row>
    <row r="252" spans="1:45" ht="16" customHeight="1" x14ac:dyDescent="0.2">
      <c r="A252" s="8">
        <v>2505</v>
      </c>
      <c r="B252" s="8" t="s">
        <v>890</v>
      </c>
      <c r="C252" s="8" t="s">
        <v>151</v>
      </c>
      <c r="D252" s="8" t="s">
        <v>399</v>
      </c>
      <c r="E252" s="8" t="s">
        <v>1141</v>
      </c>
      <c r="F252" s="8" t="str">
        <f>IF(ISBLANK(E252), "", Table2[[#This Row],[unique_id]])</f>
        <v>network_refresh_zigbee_router_lqi</v>
      </c>
      <c r="G252" s="8" t="s">
        <v>1142</v>
      </c>
      <c r="H252" s="8" t="s">
        <v>1139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X252" s="8" t="s">
        <v>1143</v>
      </c>
      <c r="Z252" s="10"/>
      <c r="AB252" s="8" t="str">
        <f t="shared" si="21"/>
        <v/>
      </c>
      <c r="AC252" s="8" t="str">
        <f t="shared" ref="AC252:AC259" si="22">IF(ISBLANK(AA252),  "", _xlfn.CONCAT(LOWER(C252), "/", E252))</f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2506</v>
      </c>
      <c r="B253" s="8" t="s">
        <v>26</v>
      </c>
      <c r="C253" s="8" t="s">
        <v>702</v>
      </c>
      <c r="D253" s="8" t="s">
        <v>27</v>
      </c>
      <c r="E253" s="8" t="s">
        <v>1133</v>
      </c>
      <c r="F253" s="8" t="str">
        <f>IF(ISBLANK(E253), "", Table2[[#This Row],[unique_id]])</f>
        <v>template_driveway_repeater_linkquality_percentage</v>
      </c>
      <c r="G253" s="8" t="s">
        <v>1123</v>
      </c>
      <c r="H253" s="8" t="s">
        <v>1139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2507</v>
      </c>
      <c r="B254" s="8" t="s">
        <v>26</v>
      </c>
      <c r="C254" s="8" t="s">
        <v>702</v>
      </c>
      <c r="D254" s="8" t="s">
        <v>27</v>
      </c>
      <c r="E254" s="8" t="s">
        <v>1134</v>
      </c>
      <c r="F254" s="8" t="str">
        <f>IF(ISBLANK(E254), "", Table2[[#This Row],[unique_id]])</f>
        <v>template_landing_repeater_linkquality_percentage</v>
      </c>
      <c r="G254" s="8" t="s">
        <v>1124</v>
      </c>
      <c r="H254" s="8" t="s">
        <v>1139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2508</v>
      </c>
      <c r="B255" s="8" t="s">
        <v>26</v>
      </c>
      <c r="C255" s="8" t="s">
        <v>702</v>
      </c>
      <c r="D255" s="8" t="s">
        <v>27</v>
      </c>
      <c r="E255" s="8" t="s">
        <v>1135</v>
      </c>
      <c r="F255" s="8" t="str">
        <f>IF(ISBLANK(E255), "", Table2[[#This Row],[unique_id]])</f>
        <v>template_garden_repeater_linkquality_percentage</v>
      </c>
      <c r="G255" s="8" t="s">
        <v>1118</v>
      </c>
      <c r="H255" s="8" t="s">
        <v>1139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2509</v>
      </c>
      <c r="B256" s="8" t="s">
        <v>26</v>
      </c>
      <c r="C256" s="8" t="s">
        <v>1130</v>
      </c>
      <c r="D256" s="8" t="s">
        <v>27</v>
      </c>
      <c r="E256" s="8" t="s">
        <v>1137</v>
      </c>
      <c r="F256" s="8" t="str">
        <f>IF(ISBLANK(E256), "", Table2[[#This Row],[unique_id]])</f>
        <v>template_kitchen_fan_outlet_linkquality_percentage</v>
      </c>
      <c r="G256" s="8" t="s">
        <v>994</v>
      </c>
      <c r="H256" s="8" t="s">
        <v>1139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2510</v>
      </c>
      <c r="B257" s="8" t="s">
        <v>26</v>
      </c>
      <c r="C257" s="8" t="s">
        <v>1130</v>
      </c>
      <c r="D257" s="8" t="s">
        <v>27</v>
      </c>
      <c r="E257" s="8" t="s">
        <v>1136</v>
      </c>
      <c r="F257" s="8" t="str">
        <f>IF(ISBLANK(E257), "", Table2[[#This Row],[unique_id]])</f>
        <v>template_deck_fans_outlet_linkquality_percentage</v>
      </c>
      <c r="G257" s="8" t="s">
        <v>995</v>
      </c>
      <c r="H257" s="8" t="s">
        <v>1139</v>
      </c>
      <c r="I257" s="8" t="s">
        <v>365</v>
      </c>
      <c r="M257" s="8" t="s">
        <v>318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1"/>
        <v/>
      </c>
      <c r="AC257" s="8" t="str">
        <f t="shared" si="22"/>
        <v/>
      </c>
      <c r="AD257" s="14"/>
      <c r="AF257" s="38"/>
      <c r="AP257" s="8"/>
      <c r="AQ257" s="8"/>
      <c r="AS257" s="8" t="str">
        <f t="shared" si="18"/>
        <v/>
      </c>
    </row>
    <row r="258" spans="1:45" ht="16" customHeight="1" x14ac:dyDescent="0.2">
      <c r="A258" s="8">
        <v>2511</v>
      </c>
      <c r="B258" s="8" t="s">
        <v>26</v>
      </c>
      <c r="C258" s="8" t="s">
        <v>1130</v>
      </c>
      <c r="D258" s="8" t="s">
        <v>27</v>
      </c>
      <c r="E258" s="8" t="s">
        <v>1138</v>
      </c>
      <c r="F258" s="8" t="str">
        <f>IF(ISBLANK(E258), "", Table2[[#This Row],[unique_id]])</f>
        <v>template_edwin_wardrobe_outlet_linkquality_percentage</v>
      </c>
      <c r="G258" s="8" t="s">
        <v>1131</v>
      </c>
      <c r="H258" s="8" t="s">
        <v>1139</v>
      </c>
      <c r="I258" s="8" t="s">
        <v>365</v>
      </c>
      <c r="M258" s="8" t="s">
        <v>318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1"/>
        <v/>
      </c>
      <c r="AC258" s="8" t="str">
        <f t="shared" si="22"/>
        <v/>
      </c>
      <c r="AD258" s="14"/>
      <c r="AF258" s="38"/>
      <c r="AP258" s="8"/>
      <c r="AQ258" s="8"/>
      <c r="AS258" s="8" t="str">
        <f t="shared" si="18"/>
        <v/>
      </c>
    </row>
    <row r="259" spans="1:45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1057</v>
      </c>
      <c r="H259" s="8" t="s">
        <v>1140</v>
      </c>
      <c r="I259" s="8" t="s">
        <v>365</v>
      </c>
      <c r="O259" s="8"/>
      <c r="P259" s="10"/>
      <c r="Q259" s="10"/>
      <c r="R259" s="10"/>
      <c r="S259" s="10"/>
      <c r="T259" s="10"/>
      <c r="U259" s="8"/>
      <c r="Y259" s="8">
        <v>300</v>
      </c>
      <c r="Z259" s="10" t="s">
        <v>34</v>
      </c>
      <c r="AA259" s="8" t="s">
        <v>86</v>
      </c>
      <c r="AB259" s="8" t="str">
        <f t="shared" si="21"/>
        <v>haas/entity/sensor/weewx/weatherstation_coms_signal_quality/config</v>
      </c>
      <c r="AC259" s="8" t="str">
        <f t="shared" si="22"/>
        <v>weewx/weatherstation_coms_signal_quality</v>
      </c>
      <c r="AD259" s="14" t="s">
        <v>376</v>
      </c>
      <c r="AE259" s="8">
        <v>1</v>
      </c>
      <c r="AF259" s="37" t="s">
        <v>1119</v>
      </c>
      <c r="AG259" s="8" t="s">
        <v>512</v>
      </c>
      <c r="AH259" s="10">
        <v>3.15</v>
      </c>
      <c r="AI259" s="8" t="s">
        <v>485</v>
      </c>
      <c r="AJ259" s="8" t="s">
        <v>36</v>
      </c>
      <c r="AK259" s="8" t="s">
        <v>37</v>
      </c>
      <c r="AL259" s="8" t="s">
        <v>28</v>
      </c>
      <c r="AP259" s="8"/>
      <c r="AQ259" s="8"/>
      <c r="AS259" s="8" t="str">
        <f t="shared" si="18"/>
        <v/>
      </c>
    </row>
    <row r="260" spans="1:45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1132</v>
      </c>
      <c r="F260" s="8" t="str">
        <f>IF(ISBLANK(E260), "", Table2[[#This Row],[unique_id]])</f>
        <v>template_weatherstation_coms_signal_quality_percentage</v>
      </c>
      <c r="G260" s="8" t="s">
        <v>1057</v>
      </c>
      <c r="H260" s="8" t="s">
        <v>1140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D260" s="14"/>
      <c r="AF260" s="37"/>
      <c r="AP260" s="8"/>
      <c r="AQ260" s="8"/>
    </row>
    <row r="261" spans="1:45" ht="16" customHeight="1" x14ac:dyDescent="0.2">
      <c r="A261" s="8">
        <v>2514</v>
      </c>
      <c r="B261" s="8" t="s">
        <v>26</v>
      </c>
      <c r="C261" s="8" t="s">
        <v>683</v>
      </c>
      <c r="D261" s="8" t="s">
        <v>443</v>
      </c>
      <c r="E261" s="8" t="s">
        <v>442</v>
      </c>
      <c r="F261" s="8" t="str">
        <f>IF(ISBLANK(E261), "", Table2[[#This Row],[unique_id]])</f>
        <v>column_break</v>
      </c>
      <c r="G261" s="8" t="s">
        <v>439</v>
      </c>
      <c r="H261" s="8" t="s">
        <v>1140</v>
      </c>
      <c r="I261" s="8" t="s">
        <v>365</v>
      </c>
      <c r="M261" s="8" t="s">
        <v>440</v>
      </c>
      <c r="N261" s="8" t="s">
        <v>441</v>
      </c>
      <c r="O261" s="8"/>
      <c r="P261" s="10"/>
      <c r="Q261" s="10"/>
      <c r="R261" s="10"/>
      <c r="S261" s="10"/>
      <c r="T261" s="10"/>
      <c r="U261" s="8"/>
      <c r="Z261" s="10"/>
      <c r="AC261" s="8" t="str">
        <f t="shared" ref="AC261:AC266" si="23">IF(ISBLANK(AA261),  "", _xlfn.CONCAT(LOWER(C261), "/", E261))</f>
        <v/>
      </c>
      <c r="AD261" s="14"/>
      <c r="AF261" s="38"/>
      <c r="AJ261" s="12"/>
      <c r="AP261" s="8"/>
      <c r="AQ261" s="8"/>
      <c r="AS261" s="8" t="str">
        <f t="shared" ref="AS261:AS266" si="24"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2520</v>
      </c>
      <c r="B262" s="8" t="s">
        <v>26</v>
      </c>
      <c r="C262" s="8" t="s">
        <v>1012</v>
      </c>
      <c r="D262" s="8" t="s">
        <v>27</v>
      </c>
      <c r="E262" s="8" t="s">
        <v>1062</v>
      </c>
      <c r="F262" s="8" t="str">
        <f>IF(ISBLANK(E262), "", Table2[[#This Row],[unique_id]])</f>
        <v>back_door_lock_battery</v>
      </c>
      <c r="G262" s="8" t="s">
        <v>1048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2521</v>
      </c>
      <c r="B263" s="8" t="s">
        <v>26</v>
      </c>
      <c r="C263" s="8" t="s">
        <v>1012</v>
      </c>
      <c r="D263" s="8" t="s">
        <v>27</v>
      </c>
      <c r="E263" s="8" t="s">
        <v>1063</v>
      </c>
      <c r="F263" s="8" t="str">
        <f>IF(ISBLANK(E263), "", Table2[[#This Row],[unique_id]])</f>
        <v>front_door_lock_battery</v>
      </c>
      <c r="G263" s="8" t="s">
        <v>1047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2522</v>
      </c>
      <c r="B264" s="8" t="s">
        <v>26</v>
      </c>
      <c r="C264" s="8" t="s">
        <v>448</v>
      </c>
      <c r="D264" s="8" t="s">
        <v>27</v>
      </c>
      <c r="E264" s="8" t="s">
        <v>1065</v>
      </c>
      <c r="F264" s="8" t="str">
        <f>IF(ISBLANK(E264), "", Table2[[#This Row],[unique_id]])</f>
        <v>template_back_door_sensor_battery_last</v>
      </c>
      <c r="G264" s="8" t="s">
        <v>1050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2523</v>
      </c>
      <c r="B265" s="8" t="s">
        <v>26</v>
      </c>
      <c r="C265" s="8" t="s">
        <v>448</v>
      </c>
      <c r="D265" s="8" t="s">
        <v>27</v>
      </c>
      <c r="E265" s="8" t="s">
        <v>1064</v>
      </c>
      <c r="F265" s="8" t="str">
        <f>IF(ISBLANK(E265), "", Table2[[#This Row],[unique_id]])</f>
        <v>template_front_door_sensor_battery_last</v>
      </c>
      <c r="G265" s="8" t="s">
        <v>1049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 t="shared" si="23"/>
        <v/>
      </c>
      <c r="AF265" s="39"/>
      <c r="AJ265" s="12"/>
      <c r="AP265" s="8"/>
      <c r="AQ265" s="8"/>
      <c r="AS265" s="8" t="str">
        <f t="shared" si="24"/>
        <v/>
      </c>
    </row>
    <row r="266" spans="1:45" ht="16" customHeight="1" x14ac:dyDescent="0.2">
      <c r="A266" s="8">
        <v>2524</v>
      </c>
      <c r="B266" s="8" t="s">
        <v>26</v>
      </c>
      <c r="C266" s="8" t="s">
        <v>709</v>
      </c>
      <c r="D266" s="8" t="s">
        <v>27</v>
      </c>
      <c r="E266" s="8" t="s">
        <v>750</v>
      </c>
      <c r="F266" s="8" t="str">
        <f>IF(ISBLANK(E266), "", Table2[[#This Row],[unique_id]])</f>
        <v>home_cube_remote_battery</v>
      </c>
      <c r="G266" s="8" t="s">
        <v>717</v>
      </c>
      <c r="H266" s="8" t="s">
        <v>805</v>
      </c>
      <c r="I266" s="8" t="s">
        <v>365</v>
      </c>
      <c r="M266" s="8" t="s">
        <v>136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 t="shared" si="23"/>
        <v/>
      </c>
      <c r="AF266" s="39"/>
      <c r="AJ266" s="12"/>
      <c r="AP266" s="8"/>
      <c r="AQ266" s="8"/>
      <c r="AS266" s="8" t="str">
        <f t="shared" si="24"/>
        <v/>
      </c>
    </row>
    <row r="267" spans="1:45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1059</v>
      </c>
      <c r="F267" s="8" t="str">
        <f>IF(ISBLANK(E267), "", Table2[[#This Row],[unique_id]])</f>
        <v>template_weatherstation_console_battery_percent_int</v>
      </c>
      <c r="G267" s="8" t="s">
        <v>1057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 t="s">
        <v>31</v>
      </c>
      <c r="V267" s="8" t="s">
        <v>32</v>
      </c>
      <c r="W267" s="8" t="s">
        <v>1058</v>
      </c>
      <c r="Z267" s="10"/>
      <c r="AD267" s="14"/>
      <c r="AF267" s="37"/>
      <c r="AP267" s="8"/>
      <c r="AQ267" s="8"/>
    </row>
    <row r="268" spans="1:45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716</v>
      </c>
      <c r="H268" s="8" t="s">
        <v>805</v>
      </c>
      <c r="I268" s="8" t="s">
        <v>365</v>
      </c>
      <c r="O268" s="8"/>
      <c r="P268" s="10"/>
      <c r="Q268" s="10"/>
      <c r="R268" s="10"/>
      <c r="S268" s="10"/>
      <c r="T268" s="10"/>
      <c r="U268" s="8" t="s">
        <v>31</v>
      </c>
      <c r="V268" s="8" t="s">
        <v>83</v>
      </c>
      <c r="W268" s="8" t="s">
        <v>84</v>
      </c>
      <c r="X268" s="8" t="s">
        <v>334</v>
      </c>
      <c r="Y268" s="8">
        <v>300</v>
      </c>
      <c r="Z268" s="10" t="s">
        <v>34</v>
      </c>
      <c r="AA268" s="8" t="s">
        <v>85</v>
      </c>
      <c r="AB268" s="8" t="str">
        <f t="shared" ref="AB268:AB274" si="25">IF(ISBLANK(AA268),  "", _xlfn.CONCAT("haas/entity/sensor/", LOWER(C268), "/", E268, "/config"))</f>
        <v>haas/entity/sensor/weewx/weatherstation_console_battery_voltage/config</v>
      </c>
      <c r="AC268" s="8" t="str">
        <f t="shared" ref="AC268:AC331" si="26">IF(ISBLANK(AA268),  "", _xlfn.CONCAT(LOWER(C268), "/", E268))</f>
        <v>weewx/weatherstation_console_battery_voltage</v>
      </c>
      <c r="AD268" s="14" t="s">
        <v>375</v>
      </c>
      <c r="AE268" s="8">
        <v>1</v>
      </c>
      <c r="AF268" s="37" t="s">
        <v>1119</v>
      </c>
      <c r="AG268" s="8" t="s">
        <v>512</v>
      </c>
      <c r="AH268" s="10">
        <v>3.15</v>
      </c>
      <c r="AI268" s="8" t="s">
        <v>485</v>
      </c>
      <c r="AJ268" s="8" t="s">
        <v>36</v>
      </c>
      <c r="AK268" s="8" t="s">
        <v>37</v>
      </c>
      <c r="AL268" s="8" t="s">
        <v>28</v>
      </c>
      <c r="AP268" s="8"/>
      <c r="AQ268" s="8"/>
      <c r="AS268" s="8" t="str">
        <f t="shared" ref="AS268:AS331" si="27"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960</v>
      </c>
      <c r="F269" s="8" t="str">
        <f>IF(ISBLANK(E269), "", Table2[[#This Row],[unique_id]])</f>
        <v>bertram_2_office_pantry_battery_percent</v>
      </c>
      <c r="G269" s="8" t="s">
        <v>710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737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221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961</v>
      </c>
      <c r="F270" s="8" t="str">
        <f>IF(ISBLANK(E270), "", Table2[[#This Row],[unique_id]])</f>
        <v>bertram_2_office_lounge_battery_percent</v>
      </c>
      <c r="G270" s="8" t="s">
        <v>711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736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203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962</v>
      </c>
      <c r="F271" s="8" t="str">
        <f>IF(ISBLANK(E271), "", Table2[[#This Row],[unique_id]])</f>
        <v>bertram_2_office_dining_battery_percent</v>
      </c>
      <c r="G271" s="8" t="s">
        <v>712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G271" s="8" t="s">
        <v>738</v>
      </c>
      <c r="AH271" s="10" t="s">
        <v>653</v>
      </c>
      <c r="AI271" s="8" t="s">
        <v>654</v>
      </c>
      <c r="AJ271" s="8" t="s">
        <v>651</v>
      </c>
      <c r="AK271" s="8" t="s">
        <v>128</v>
      </c>
      <c r="AL271" s="8" t="s">
        <v>202</v>
      </c>
      <c r="AP271" s="8"/>
      <c r="AQ271" s="8"/>
      <c r="AS271" s="8" t="str">
        <f t="shared" si="27"/>
        <v/>
      </c>
    </row>
    <row r="272" spans="1:45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963</v>
      </c>
      <c r="F272" s="8" t="str">
        <f>IF(ISBLANK(E272), "", Table2[[#This Row],[unique_id]])</f>
        <v>bertram_2_office_basement_battery_percent</v>
      </c>
      <c r="G272" s="8" t="s">
        <v>713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G272" s="8" t="s">
        <v>739</v>
      </c>
      <c r="AH272" s="10" t="s">
        <v>653</v>
      </c>
      <c r="AI272" s="8" t="s">
        <v>654</v>
      </c>
      <c r="AJ272" s="8" t="s">
        <v>651</v>
      </c>
      <c r="AK272" s="8" t="s">
        <v>128</v>
      </c>
      <c r="AL272" s="8" t="s">
        <v>220</v>
      </c>
      <c r="AP272" s="8"/>
      <c r="AQ272" s="8"/>
      <c r="AS272" s="8" t="str">
        <f t="shared" si="27"/>
        <v/>
      </c>
    </row>
    <row r="273" spans="1:45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1180</v>
      </c>
      <c r="F273" s="8" t="str">
        <f>IF(ISBLANK(E273), "", Table2[[#This Row],[unique_id]])</f>
        <v>parents_move_battery</v>
      </c>
      <c r="G273" s="8" t="s">
        <v>714</v>
      </c>
      <c r="H273" s="8" t="s">
        <v>805</v>
      </c>
      <c r="I273" s="8" t="s">
        <v>365</v>
      </c>
      <c r="M273" s="8" t="s">
        <v>136</v>
      </c>
      <c r="O273" s="8"/>
      <c r="P273" s="10"/>
      <c r="Q273" s="10"/>
      <c r="R273" s="10"/>
      <c r="S273" s="10"/>
      <c r="T273" s="10"/>
      <c r="U273" s="8"/>
      <c r="Z273" s="10"/>
      <c r="AB273" s="8" t="str">
        <f t="shared" si="25"/>
        <v/>
      </c>
      <c r="AC273" s="8" t="str">
        <f t="shared" si="26"/>
        <v/>
      </c>
      <c r="AF273" s="39"/>
      <c r="AP273" s="8"/>
      <c r="AQ273" s="8"/>
      <c r="AS273" s="8" t="str">
        <f t="shared" si="27"/>
        <v/>
      </c>
    </row>
    <row r="274" spans="1:45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1179</v>
      </c>
      <c r="F274" s="8" t="str">
        <f>IF(ISBLANK(E274), "", Table2[[#This Row],[unique_id]])</f>
        <v>kitchen_move_battery</v>
      </c>
      <c r="G274" s="8" t="s">
        <v>715</v>
      </c>
      <c r="H274" s="8" t="s">
        <v>805</v>
      </c>
      <c r="I274" s="8" t="s">
        <v>365</v>
      </c>
      <c r="M274" s="8" t="s">
        <v>136</v>
      </c>
      <c r="O274" s="8"/>
      <c r="P274" s="10"/>
      <c r="Q274" s="10"/>
      <c r="R274" s="10"/>
      <c r="S274" s="10"/>
      <c r="T274" s="10"/>
      <c r="U274" s="8"/>
      <c r="Z274" s="10"/>
      <c r="AB274" s="8" t="str">
        <f t="shared" si="25"/>
        <v/>
      </c>
      <c r="AC274" s="8" t="str">
        <f t="shared" si="26"/>
        <v/>
      </c>
      <c r="AF274" s="39"/>
      <c r="AP274" s="8"/>
      <c r="AQ274" s="8"/>
      <c r="AS274" s="8" t="str">
        <f t="shared" si="27"/>
        <v/>
      </c>
    </row>
    <row r="275" spans="1:45" ht="16" customHeight="1" x14ac:dyDescent="0.2">
      <c r="A275" s="8">
        <v>2533</v>
      </c>
      <c r="B275" s="8" t="s">
        <v>26</v>
      </c>
      <c r="C275" s="8" t="s">
        <v>683</v>
      </c>
      <c r="D275" s="8" t="s">
        <v>443</v>
      </c>
      <c r="E275" s="8" t="s">
        <v>442</v>
      </c>
      <c r="F275" s="8" t="str">
        <f>IF(ISBLANK(E275), "", Table2[[#This Row],[unique_id]])</f>
        <v>column_break</v>
      </c>
      <c r="G275" s="8" t="s">
        <v>439</v>
      </c>
      <c r="H275" s="8" t="s">
        <v>805</v>
      </c>
      <c r="I275" s="8" t="s">
        <v>365</v>
      </c>
      <c r="M275" s="8" t="s">
        <v>440</v>
      </c>
      <c r="N275" s="8" t="s">
        <v>441</v>
      </c>
      <c r="O275" s="8"/>
      <c r="P275" s="10"/>
      <c r="Q275" s="10"/>
      <c r="R275" s="10"/>
      <c r="S275" s="10"/>
      <c r="T275" s="10"/>
      <c r="U275" s="8"/>
      <c r="Z275" s="10"/>
      <c r="AC275" s="8" t="str">
        <f t="shared" si="26"/>
        <v/>
      </c>
      <c r="AD275" s="14"/>
      <c r="AF275" s="38"/>
      <c r="AP275" s="8"/>
      <c r="AQ275" s="8"/>
      <c r="AS275" s="8" t="str">
        <f t="shared" si="27"/>
        <v/>
      </c>
    </row>
    <row r="276" spans="1:45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899</v>
      </c>
      <c r="F276" s="8" t="str">
        <f>IF(ISBLANK(E276), "", Table2[[#This Row],[unique_id]])</f>
        <v>lounge_tv_outlet</v>
      </c>
      <c r="G276" s="8" t="s">
        <v>187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310</v>
      </c>
      <c r="Z276" s="10"/>
      <c r="AB276" s="8" t="str">
        <f t="shared" ref="AB276:AB297" si="28">IF(ISBLANK(AA276),  "", _xlfn.CONCAT("haas/entity/sensor/", LOWER(C276), "/", E276, "/config"))</f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tplink-lounge-tv</v>
      </c>
      <c r="AH276" s="10" t="s">
        <v>483</v>
      </c>
      <c r="AI276" s="8" t="s">
        <v>490</v>
      </c>
      <c r="AJ276" s="8" t="s">
        <v>480</v>
      </c>
      <c r="AK276" s="8" t="str">
        <f>IF(OR(ISBLANK(AO276), ISBLANK(AP276)), "", Table2[[#This Row],[device_via_device]])</f>
        <v>TPLink</v>
      </c>
      <c r="AL276" s="8" t="s">
        <v>203</v>
      </c>
      <c r="AN276" s="8" t="s">
        <v>614</v>
      </c>
      <c r="AO276" s="8" t="s">
        <v>469</v>
      </c>
      <c r="AP276" s="8" t="s">
        <v>606</v>
      </c>
      <c r="AQ276" s="8"/>
      <c r="AS276" s="8" t="str">
        <f t="shared" si="27"/>
        <v>[["mac", "ac:84:c6:54:a3:a2"], ["ip", "10.0.6.80"]]</v>
      </c>
    </row>
    <row r="277" spans="1:45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tplink-various-adhoc-outlet</v>
      </c>
      <c r="AH277" s="10" t="s">
        <v>482</v>
      </c>
      <c r="AI277" s="8" t="s">
        <v>515</v>
      </c>
      <c r="AJ277" s="13" t="s">
        <v>481</v>
      </c>
      <c r="AK277" s="8" t="str">
        <f>IF(OR(ISBLANK(AO277), ISBLANK(AP277)), "", Table2[[#This Row],[device_via_device]])</f>
        <v>TPLink</v>
      </c>
      <c r="AL277" s="8" t="s">
        <v>476</v>
      </c>
      <c r="AN277" s="8" t="s">
        <v>614</v>
      </c>
      <c r="AO277" s="8" t="s">
        <v>459</v>
      </c>
      <c r="AP277" s="8" t="s">
        <v>596</v>
      </c>
      <c r="AQ277" s="8"/>
      <c r="AS277" s="8" t="str">
        <f t="shared" si="27"/>
        <v>[["mac", "10:27:f5:31:f2:2b"], ["ip", "10.0.6.70"]]</v>
      </c>
    </row>
    <row r="278" spans="1:45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312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tplink-study-outlet</v>
      </c>
      <c r="AH278" s="10" t="s">
        <v>482</v>
      </c>
      <c r="AI278" s="8" t="s">
        <v>492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477</v>
      </c>
      <c r="AN278" s="8" t="s">
        <v>614</v>
      </c>
      <c r="AO278" s="8" t="s">
        <v>471</v>
      </c>
      <c r="AP278" s="8" t="s">
        <v>608</v>
      </c>
      <c r="AQ278" s="8"/>
      <c r="AS278" s="8" t="str">
        <f t="shared" si="27"/>
        <v>[["mac", "60:a4:b7:1f:72:0a"], ["ip", "10.0.6.82"]]</v>
      </c>
    </row>
    <row r="279" spans="1:45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tplink-office-outlet</v>
      </c>
      <c r="AH279" s="10" t="s">
        <v>482</v>
      </c>
      <c r="AI279" s="8" t="s">
        <v>492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222</v>
      </c>
      <c r="AN279" s="8" t="s">
        <v>614</v>
      </c>
      <c r="AO279" s="8" t="s">
        <v>472</v>
      </c>
      <c r="AP279" s="8" t="s">
        <v>609</v>
      </c>
      <c r="AQ279" s="8"/>
      <c r="AS279" s="8" t="str">
        <f t="shared" si="27"/>
        <v>[["mac", "10:27:f5:31:ec:58"], ["ip", "10.0.6.83"]]</v>
      </c>
    </row>
    <row r="280" spans="1:45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304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tplink-kitchen-dish_washer</v>
      </c>
      <c r="AH280" s="10" t="s">
        <v>482</v>
      </c>
      <c r="AI280" s="8" t="s">
        <v>494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215</v>
      </c>
      <c r="AN280" s="8" t="s">
        <v>614</v>
      </c>
      <c r="AO280" s="8" t="s">
        <v>462</v>
      </c>
      <c r="AP280" s="8" t="s">
        <v>599</v>
      </c>
      <c r="AQ280" s="8"/>
      <c r="AS280" s="8" t="str">
        <f t="shared" si="27"/>
        <v>[["mac", "5c:a6:e6:25:55:f7"], ["ip", "10.0.6.73"]]</v>
      </c>
    </row>
    <row r="281" spans="1:45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305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tplink-laundry-clothes-dryer</v>
      </c>
      <c r="AH281" s="10" t="s">
        <v>482</v>
      </c>
      <c r="AI281" s="8" t="s">
        <v>518</v>
      </c>
      <c r="AJ281" s="14" t="s">
        <v>481</v>
      </c>
      <c r="AK281" s="8" t="str">
        <f>IF(OR(ISBLANK(AO281), ISBLANK(AP281)), "", Table2[[#This Row],[device_via_device]])</f>
        <v>TPLink</v>
      </c>
      <c r="AL281" s="8" t="s">
        <v>223</v>
      </c>
      <c r="AN281" s="8" t="s">
        <v>614</v>
      </c>
      <c r="AO281" s="8" t="s">
        <v>463</v>
      </c>
      <c r="AP281" s="8" t="s">
        <v>600</v>
      </c>
      <c r="AQ281" s="8"/>
      <c r="AS281" s="8" t="str">
        <f t="shared" si="27"/>
        <v>[["mac", "5c:a6:e6:25:55:f0"], ["ip", "10.0.6.74"]]</v>
      </c>
    </row>
    <row r="282" spans="1:45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306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tplink-laundry-washing-machine</v>
      </c>
      <c r="AH282" s="10" t="s">
        <v>482</v>
      </c>
      <c r="AI282" s="8" t="s">
        <v>519</v>
      </c>
      <c r="AJ282" s="14" t="s">
        <v>481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614</v>
      </c>
      <c r="AO282" s="8" t="s">
        <v>464</v>
      </c>
      <c r="AP282" s="8" t="s">
        <v>601</v>
      </c>
      <c r="AQ282" s="8"/>
      <c r="AS282" s="8" t="str">
        <f t="shared" si="27"/>
        <v>[["mac", "5c:a6:e6:25:5a:a3"], ["ip", "10.0.6.75"]]</v>
      </c>
    </row>
    <row r="283" spans="1:45" ht="16" customHeight="1" x14ac:dyDescent="0.2">
      <c r="A283" s="8">
        <v>2557</v>
      </c>
      <c r="B283" s="8" t="s">
        <v>890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tplink-kitchen-coffee-machine</v>
      </c>
      <c r="AH283" s="10" t="s">
        <v>482</v>
      </c>
      <c r="AI283" s="8" t="s">
        <v>520</v>
      </c>
      <c r="AJ283" s="8" t="s">
        <v>481</v>
      </c>
      <c r="AK283" s="8" t="str">
        <f>IF(OR(ISBLANK(AO283), ISBLANK(AP283)), "", Table2[[#This Row],[device_via_device]])</f>
        <v>TPLink</v>
      </c>
      <c r="AL283" s="8" t="s">
        <v>215</v>
      </c>
      <c r="AN283" s="8" t="s">
        <v>614</v>
      </c>
      <c r="AO283" s="8" t="s">
        <v>465</v>
      </c>
      <c r="AP283" s="8" t="s">
        <v>602</v>
      </c>
      <c r="AQ283" s="8"/>
      <c r="AS283" s="8" t="str">
        <f t="shared" si="27"/>
        <v>[["mac", "60:a4:b7:1f:71:0a"], ["ip", "10.0.6.76"]]</v>
      </c>
    </row>
    <row r="284" spans="1:45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tplink-kitchen-fridge</v>
      </c>
      <c r="AH284" s="10" t="s">
        <v>483</v>
      </c>
      <c r="AI284" s="8" t="s">
        <v>487</v>
      </c>
      <c r="AJ284" s="8" t="s">
        <v>480</v>
      </c>
      <c r="AK284" s="8" t="str">
        <f>IF(OR(ISBLANK(AO284), ISBLANK(AP284)), "", Table2[[#This Row],[device_via_device]])</f>
        <v>TPLink</v>
      </c>
      <c r="AL284" s="8" t="s">
        <v>215</v>
      </c>
      <c r="AN284" s="8" t="s">
        <v>614</v>
      </c>
      <c r="AO284" s="8" t="s">
        <v>466</v>
      </c>
      <c r="AP284" s="8" t="s">
        <v>603</v>
      </c>
      <c r="AQ284" s="8"/>
      <c r="AS284" s="8" t="str">
        <f t="shared" si="27"/>
        <v>[["mac", "ac:84:c6:54:96:50"], ["ip", "10.0.6.77"]]</v>
      </c>
    </row>
    <row r="285" spans="1:45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tplink-deck-freezer</v>
      </c>
      <c r="AH285" s="10" t="s">
        <v>483</v>
      </c>
      <c r="AI285" s="8" t="s">
        <v>488</v>
      </c>
      <c r="AJ285" s="8" t="s">
        <v>480</v>
      </c>
      <c r="AK285" s="8" t="str">
        <f>IF(OR(ISBLANK(AO285), ISBLANK(AP285)), "", Table2[[#This Row],[device_via_device]])</f>
        <v>TPLink</v>
      </c>
      <c r="AL285" s="8" t="s">
        <v>478</v>
      </c>
      <c r="AN285" s="8" t="s">
        <v>614</v>
      </c>
      <c r="AO285" s="8" t="s">
        <v>467</v>
      </c>
      <c r="AP285" s="8" t="s">
        <v>604</v>
      </c>
      <c r="AQ285" s="8"/>
      <c r="AS285" s="8" t="str">
        <f t="shared" si="27"/>
        <v>[["mac", "ac:84:c6:54:9e:cf"], ["ip", "10.0.6.78"]]</v>
      </c>
    </row>
    <row r="286" spans="1:45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806</v>
      </c>
      <c r="I286" s="8" t="s">
        <v>365</v>
      </c>
      <c r="M286" s="8" t="s">
        <v>318</v>
      </c>
      <c r="O286" s="8"/>
      <c r="P286" s="10"/>
      <c r="Q286" s="10"/>
      <c r="R286" s="10"/>
      <c r="S286" s="10"/>
      <c r="T286" s="10"/>
      <c r="U286" s="8"/>
      <c r="X286" s="8" t="s">
        <v>316</v>
      </c>
      <c r="Z286" s="10"/>
      <c r="AB286" s="8" t="str">
        <f t="shared" si="28"/>
        <v/>
      </c>
      <c r="AC286" s="8" t="str">
        <f t="shared" si="26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tplink-study-battery-charger</v>
      </c>
      <c r="AH286" s="10" t="s">
        <v>482</v>
      </c>
      <c r="AI286" s="8" t="s">
        <v>516</v>
      </c>
      <c r="AJ286" s="14" t="s">
        <v>481</v>
      </c>
      <c r="AK286" s="8" t="str">
        <f>IF(OR(ISBLANK(AO286), ISBLANK(AP286)), "", Table2[[#This Row],[device_via_device]])</f>
        <v>TPLink</v>
      </c>
      <c r="AL286" s="8" t="s">
        <v>477</v>
      </c>
      <c r="AN286" s="8" t="s">
        <v>614</v>
      </c>
      <c r="AO286" s="8" t="s">
        <v>460</v>
      </c>
      <c r="AP286" s="8" t="s">
        <v>597</v>
      </c>
      <c r="AQ286" s="8"/>
      <c r="AS286" s="8" t="str">
        <f t="shared" si="27"/>
        <v>[["mac", "5c:a6:e6:25:64:e9"], ["ip", "10.0.6.71"]]</v>
      </c>
    </row>
    <row r="287" spans="1:45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806</v>
      </c>
      <c r="I287" s="8" t="s">
        <v>365</v>
      </c>
      <c r="M287" s="8" t="s">
        <v>318</v>
      </c>
      <c r="O287" s="8"/>
      <c r="P287" s="10"/>
      <c r="Q287" s="10"/>
      <c r="R287" s="10"/>
      <c r="S287" s="10"/>
      <c r="T287" s="10"/>
      <c r="U287" s="8"/>
      <c r="X287" s="8" t="s">
        <v>316</v>
      </c>
      <c r="Z287" s="10"/>
      <c r="AB287" s="8" t="str">
        <f t="shared" si="28"/>
        <v/>
      </c>
      <c r="AC287" s="8" t="str">
        <f t="shared" si="26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tplink-laundry-vacuum-charger</v>
      </c>
      <c r="AH287" s="10" t="s">
        <v>482</v>
      </c>
      <c r="AI287" s="8" t="s">
        <v>517</v>
      </c>
      <c r="AJ287" s="14" t="s">
        <v>481</v>
      </c>
      <c r="AK287" s="8" t="str">
        <f>IF(OR(ISBLANK(AO287), ISBLANK(AP287)), "", Table2[[#This Row],[device_via_device]])</f>
        <v>TPLink</v>
      </c>
      <c r="AL287" s="8" t="s">
        <v>223</v>
      </c>
      <c r="AN287" s="8" t="s">
        <v>614</v>
      </c>
      <c r="AO287" s="8" t="s">
        <v>461</v>
      </c>
      <c r="AP287" s="8" t="s">
        <v>598</v>
      </c>
      <c r="AQ287" s="8"/>
      <c r="AS287" s="8" t="str">
        <f t="shared" si="27"/>
        <v>[["mac", "5c:a6:e6:25:57:fd"], ["ip", "10.0.6.72"]]</v>
      </c>
    </row>
    <row r="288" spans="1:45" ht="16" customHeight="1" x14ac:dyDescent="0.2">
      <c r="A288" s="8">
        <v>2562</v>
      </c>
      <c r="B288" s="8" t="s">
        <v>26</v>
      </c>
      <c r="C288" s="8" t="s">
        <v>521</v>
      </c>
      <c r="D288" s="8" t="s">
        <v>134</v>
      </c>
      <c r="E288" s="14" t="s">
        <v>992</v>
      </c>
      <c r="F288" s="8" t="str">
        <f>IF(ISBLANK(E288), "", Table2[[#This Row],[unique_id]])</f>
        <v>deck_fans_outlet</v>
      </c>
      <c r="G288" s="8" t="s">
        <v>995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1144</v>
      </c>
      <c r="T288" s="10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8" s="8" t="str">
        <f>LOWER(_xlfn.CONCAT(Table2[[#This Row],[device_suggested_area]], "-",Table2[[#This Row],[device_identifiers]]))</f>
        <v>deck-fans-outlet</v>
      </c>
      <c r="AH288" s="16" t="s">
        <v>999</v>
      </c>
      <c r="AI288" s="11" t="s">
        <v>1001</v>
      </c>
      <c r="AJ288" s="11" t="s">
        <v>997</v>
      </c>
      <c r="AK288" s="8" t="s">
        <v>521</v>
      </c>
      <c r="AL288" s="8" t="s">
        <v>478</v>
      </c>
      <c r="AO288" s="8" t="s">
        <v>1002</v>
      </c>
      <c r="AP288" s="8"/>
      <c r="AQ288" s="8"/>
      <c r="AS288" s="8" t="str">
        <f t="shared" si="27"/>
        <v>[["mac", "0x00178801086168ac"]]</v>
      </c>
    </row>
    <row r="289" spans="1:45" ht="16" customHeight="1" x14ac:dyDescent="0.2">
      <c r="A289" s="8">
        <v>2563</v>
      </c>
      <c r="B289" s="8" t="s">
        <v>26</v>
      </c>
      <c r="C289" s="8" t="s">
        <v>521</v>
      </c>
      <c r="D289" s="8" t="s">
        <v>134</v>
      </c>
      <c r="E289" s="14" t="s">
        <v>993</v>
      </c>
      <c r="F289" s="8" t="str">
        <f>IF(ISBLANK(E289), "", Table2[[#This Row],[unique_id]])</f>
        <v>kitchen_fan_outlet</v>
      </c>
      <c r="G289" s="8" t="s">
        <v>994</v>
      </c>
      <c r="H289" s="8" t="s">
        <v>806</v>
      </c>
      <c r="I289" s="8" t="s">
        <v>365</v>
      </c>
      <c r="M289" s="8" t="s">
        <v>318</v>
      </c>
      <c r="O289" s="8"/>
      <c r="P289" s="10"/>
      <c r="Q289" s="10" t="s">
        <v>756</v>
      </c>
      <c r="R289" s="10"/>
      <c r="S289" s="16" t="s">
        <v>1144</v>
      </c>
      <c r="T289" s="10"/>
      <c r="U289" s="8"/>
      <c r="X289" s="8" t="s">
        <v>312</v>
      </c>
      <c r="Z289" s="10"/>
      <c r="AB289" s="8" t="str">
        <f t="shared" si="28"/>
        <v/>
      </c>
      <c r="AC289" s="8" t="str">
        <f t="shared" si="26"/>
        <v/>
      </c>
      <c r="AF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9" s="8" t="str">
        <f>LOWER(_xlfn.CONCAT(Table2[[#This Row],[device_suggested_area]], "-",Table2[[#This Row],[device_identifiers]]))</f>
        <v>kitchen-fan-outlet</v>
      </c>
      <c r="AH289" s="16" t="s">
        <v>999</v>
      </c>
      <c r="AI289" s="11" t="s">
        <v>1000</v>
      </c>
      <c r="AJ289" s="11" t="s">
        <v>997</v>
      </c>
      <c r="AK289" s="8" t="s">
        <v>521</v>
      </c>
      <c r="AL289" s="8" t="s">
        <v>215</v>
      </c>
      <c r="AO289" s="8" t="s">
        <v>1003</v>
      </c>
      <c r="AP289" s="8"/>
      <c r="AQ289" s="8"/>
      <c r="AS289" s="8" t="str">
        <f t="shared" si="27"/>
        <v>[["mac", "0x0017880109d4659c"]]</v>
      </c>
    </row>
    <row r="290" spans="1:45" ht="16" customHeight="1" x14ac:dyDescent="0.2">
      <c r="A290" s="8">
        <v>2564</v>
      </c>
      <c r="B290" s="8" t="s">
        <v>26</v>
      </c>
      <c r="C290" s="8" t="s">
        <v>521</v>
      </c>
      <c r="D290" s="8" t="s">
        <v>134</v>
      </c>
      <c r="E290" s="14" t="s">
        <v>991</v>
      </c>
      <c r="F290" s="8" t="str">
        <f>IF(ISBLANK(E290), "", Table2[[#This Row],[unique_id]])</f>
        <v>edwin_wardrobe_outlet</v>
      </c>
      <c r="G290" s="8" t="s">
        <v>1004</v>
      </c>
      <c r="H290" s="8" t="s">
        <v>806</v>
      </c>
      <c r="I290" s="8" t="s">
        <v>365</v>
      </c>
      <c r="M290" s="8" t="s">
        <v>318</v>
      </c>
      <c r="O290" s="8"/>
      <c r="P290" s="10"/>
      <c r="Q290" s="10" t="s">
        <v>756</v>
      </c>
      <c r="R290" s="10"/>
      <c r="S290" s="16" t="s">
        <v>1144</v>
      </c>
      <c r="T290" s="16"/>
      <c r="U290" s="8"/>
      <c r="X290" s="8" t="s">
        <v>312</v>
      </c>
      <c r="Z290" s="10"/>
      <c r="AB290" s="8" t="str">
        <f t="shared" si="28"/>
        <v/>
      </c>
      <c r="AC290" s="8" t="str">
        <f t="shared" si="26"/>
        <v/>
      </c>
      <c r="AF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0" s="8" t="str">
        <f>LOWER(_xlfn.CONCAT(Table2[[#This Row],[device_suggested_area]], "-",Table2[[#This Row],[device_identifiers]]))</f>
        <v>edwin-wardrobe-outlet</v>
      </c>
      <c r="AH290" s="16" t="s">
        <v>999</v>
      </c>
      <c r="AI290" s="11" t="s">
        <v>998</v>
      </c>
      <c r="AJ290" s="11" t="s">
        <v>997</v>
      </c>
      <c r="AK290" s="8" t="s">
        <v>521</v>
      </c>
      <c r="AL290" s="8" t="s">
        <v>127</v>
      </c>
      <c r="AO290" s="8" t="s">
        <v>996</v>
      </c>
      <c r="AP290" s="8"/>
      <c r="AQ290" s="8"/>
      <c r="AS290" s="8" t="str">
        <f t="shared" si="27"/>
        <v>[["mac", "0x0017880108fd8633"]]</v>
      </c>
    </row>
    <row r="291" spans="1:45" ht="16" customHeight="1" x14ac:dyDescent="0.2">
      <c r="A291" s="8">
        <v>2565</v>
      </c>
      <c r="B291" s="8" t="s">
        <v>26</v>
      </c>
      <c r="C291" s="8" t="s">
        <v>1112</v>
      </c>
      <c r="D291" s="8" t="s">
        <v>134</v>
      </c>
      <c r="E291" s="8" t="s">
        <v>914</v>
      </c>
      <c r="F291" s="8" t="str">
        <f>IF(ISBLANK(E291), "", Table2[[#This Row],[unique_id]])</f>
        <v>rack_fans</v>
      </c>
      <c r="G291" s="8" t="s">
        <v>915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920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sonoff-rack-fans</v>
      </c>
      <c r="AH291" s="10" t="s">
        <v>918</v>
      </c>
      <c r="AI291" s="8" t="s">
        <v>917</v>
      </c>
      <c r="AJ291" s="14" t="s">
        <v>919</v>
      </c>
      <c r="AK291" s="8" t="s">
        <v>448</v>
      </c>
      <c r="AL291" s="8" t="s">
        <v>28</v>
      </c>
      <c r="AN291" s="8" t="s">
        <v>614</v>
      </c>
      <c r="AO291" s="8" t="s">
        <v>916</v>
      </c>
      <c r="AP291" s="8" t="s">
        <v>921</v>
      </c>
      <c r="AQ291" s="8"/>
      <c r="AS291" s="8" t="str">
        <f t="shared" si="27"/>
        <v>[["mac", "4c:eb:d6:b5:a5:28"], ["ip", "10.0.6.90"]]</v>
      </c>
    </row>
    <row r="292" spans="1:45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313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tplink-rack-outlet</v>
      </c>
      <c r="AH292" s="10" t="s">
        <v>483</v>
      </c>
      <c r="AI292" s="8" t="s">
        <v>492</v>
      </c>
      <c r="AJ292" s="8" t="s">
        <v>480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475</v>
      </c>
      <c r="AP292" s="8" t="s">
        <v>612</v>
      </c>
      <c r="AQ292" s="8"/>
      <c r="AS292" s="8" t="str">
        <f t="shared" si="27"/>
        <v>[["mac", "ac:84:c6:54:95:8b"], ["ip", "10.0.6.86"]]</v>
      </c>
    </row>
    <row r="293" spans="1:45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806</v>
      </c>
      <c r="I293" s="8" t="s">
        <v>365</v>
      </c>
      <c r="M293" s="8" t="s">
        <v>318</v>
      </c>
      <c r="O293" s="8"/>
      <c r="P293" s="10"/>
      <c r="Q293" s="10"/>
      <c r="R293" s="10"/>
      <c r="S293" s="10"/>
      <c r="T293" s="10"/>
      <c r="U293" s="8"/>
      <c r="X293" s="8" t="s">
        <v>314</v>
      </c>
      <c r="Z293" s="10"/>
      <c r="AB293" s="8" t="str">
        <f t="shared" si="28"/>
        <v/>
      </c>
      <c r="AC293" s="8" t="str">
        <f t="shared" si="26"/>
        <v/>
      </c>
      <c r="AF293" s="39"/>
      <c r="AG293" s="8" t="str">
        <f>IF(OR(ISBLANK(AO293), ISBLANK(AP293)), "", LOWER(_xlfn.CONCAT(Table2[[#This Row],[device_manufacturer]], "-",Table2[[#This Row],[device_suggested_area]], "-", Table2[[#This Row],[device_identifiers]])))</f>
        <v>tplink-roof-network-switch</v>
      </c>
      <c r="AH293" s="10" t="s">
        <v>483</v>
      </c>
      <c r="AI293" s="8" t="s">
        <v>625</v>
      </c>
      <c r="AJ293" s="8" t="s">
        <v>480</v>
      </c>
      <c r="AK293" s="8" t="str">
        <f>IF(OR(ISBLANK(AO293), ISBLANK(AP293)), "", Table2[[#This Row],[device_via_device]])</f>
        <v>TPLink</v>
      </c>
      <c r="AL293" s="8" t="s">
        <v>38</v>
      </c>
      <c r="AN293" s="8" t="s">
        <v>614</v>
      </c>
      <c r="AO293" s="8" t="s">
        <v>473</v>
      </c>
      <c r="AP293" s="8" t="s">
        <v>610</v>
      </c>
      <c r="AQ293" s="8"/>
      <c r="AS293" s="8" t="str">
        <f t="shared" si="27"/>
        <v>[["mac", "ac:84:c6:0d:20:9e"], ["ip", "10.0.6.84"]]</v>
      </c>
    </row>
    <row r="294" spans="1:45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624</v>
      </c>
      <c r="F294" s="8" t="str">
        <f>IF(ISBLANK(E294), "", Table2[[#This Row],[unique_id]])</f>
        <v>rack_modem</v>
      </c>
      <c r="G294" s="8" t="s">
        <v>235</v>
      </c>
      <c r="H294" s="8" t="s">
        <v>806</v>
      </c>
      <c r="I294" s="8" t="s">
        <v>365</v>
      </c>
      <c r="M294" s="8" t="s">
        <v>318</v>
      </c>
      <c r="O294" s="8"/>
      <c r="P294" s="10"/>
      <c r="Q294" s="10"/>
      <c r="R294" s="10"/>
      <c r="S294" s="10"/>
      <c r="T294" s="10"/>
      <c r="U294" s="8"/>
      <c r="X294" s="8" t="s">
        <v>315</v>
      </c>
      <c r="Z294" s="10"/>
      <c r="AB294" s="8" t="str">
        <f t="shared" si="28"/>
        <v/>
      </c>
      <c r="AC294" s="8" t="str">
        <f t="shared" si="26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tplink-rack-modem</v>
      </c>
      <c r="AH294" s="10" t="s">
        <v>482</v>
      </c>
      <c r="AI294" s="8" t="s">
        <v>493</v>
      </c>
      <c r="AJ294" s="14" t="s">
        <v>481</v>
      </c>
      <c r="AK294" s="8" t="str">
        <f>IF(OR(ISBLANK(AO294), ISBLANK(AP294)), "", Table2[[#This Row],[device_via_device]])</f>
        <v>TPLink</v>
      </c>
      <c r="AL294" s="8" t="s">
        <v>28</v>
      </c>
      <c r="AN294" s="8" t="s">
        <v>614</v>
      </c>
      <c r="AO294" s="8" t="s">
        <v>474</v>
      </c>
      <c r="AP294" s="8" t="s">
        <v>611</v>
      </c>
      <c r="AQ294" s="8"/>
      <c r="AS294" s="8" t="str">
        <f t="shared" si="27"/>
        <v>[["mac", "10:27:f5:31:f6:7e"], ["ip", "10.0.6.85"]]</v>
      </c>
    </row>
    <row r="295" spans="1:45" ht="16" customHeight="1" x14ac:dyDescent="0.2">
      <c r="A295" s="8">
        <v>2569</v>
      </c>
      <c r="B295" s="8" t="s">
        <v>26</v>
      </c>
      <c r="C295" s="8" t="s">
        <v>702</v>
      </c>
      <c r="D295" s="8" t="s">
        <v>27</v>
      </c>
      <c r="E295" s="8" t="s">
        <v>1116</v>
      </c>
      <c r="F295" s="8" t="str">
        <f>IF(ISBLANK(E295), "", Table2[[#This Row],[unique_id]])</f>
        <v>garden_repeater</v>
      </c>
      <c r="G295" s="8" t="s">
        <v>1118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1144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5" s="8" t="s">
        <v>1120</v>
      </c>
      <c r="AH295" s="10" t="s">
        <v>1113</v>
      </c>
      <c r="AI295" s="8" t="s">
        <v>1114</v>
      </c>
      <c r="AJ295" s="14" t="s">
        <v>1115</v>
      </c>
      <c r="AK295" s="8" t="s">
        <v>702</v>
      </c>
      <c r="AL295" s="8" t="s">
        <v>876</v>
      </c>
      <c r="AO295" s="8" t="s">
        <v>1117</v>
      </c>
      <c r="AP295" s="8"/>
      <c r="AQ295" s="8"/>
      <c r="AS295" s="8" t="str">
        <f t="shared" si="27"/>
        <v>[["mac", "0x2c1165fffec5a3f6"]]</v>
      </c>
    </row>
    <row r="296" spans="1:45" ht="16" customHeight="1" x14ac:dyDescent="0.2">
      <c r="A296" s="8">
        <v>2570</v>
      </c>
      <c r="B296" s="8" t="s">
        <v>26</v>
      </c>
      <c r="C296" s="8" t="s">
        <v>702</v>
      </c>
      <c r="D296" s="8" t="s">
        <v>27</v>
      </c>
      <c r="E296" s="8" t="s">
        <v>1121</v>
      </c>
      <c r="F296" s="8" t="str">
        <f>IF(ISBLANK(E296), "", Table2[[#This Row],[unique_id]])</f>
        <v>landing_repeater</v>
      </c>
      <c r="G296" s="8" t="s">
        <v>1124</v>
      </c>
      <c r="H296" s="8" t="s">
        <v>806</v>
      </c>
      <c r="I296" s="8" t="s">
        <v>365</v>
      </c>
      <c r="O296" s="8"/>
      <c r="P296" s="10"/>
      <c r="Q296" s="10" t="s">
        <v>756</v>
      </c>
      <c r="R296" s="10"/>
      <c r="S296" s="16" t="s">
        <v>1144</v>
      </c>
      <c r="T296" s="10"/>
      <c r="U296" s="8"/>
      <c r="Z296" s="10"/>
      <c r="AB296" s="8" t="str">
        <f t="shared" si="28"/>
        <v/>
      </c>
      <c r="AC296" s="8" t="str">
        <f t="shared" si="26"/>
        <v/>
      </c>
      <c r="AF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6" s="8" t="s">
        <v>1126</v>
      </c>
      <c r="AH296" s="10" t="s">
        <v>1113</v>
      </c>
      <c r="AI296" s="8" t="s">
        <v>1114</v>
      </c>
      <c r="AJ296" s="14" t="s">
        <v>1115</v>
      </c>
      <c r="AK296" s="8" t="s">
        <v>702</v>
      </c>
      <c r="AL296" s="8" t="s">
        <v>852</v>
      </c>
      <c r="AO296" s="8" t="s">
        <v>1128</v>
      </c>
      <c r="AP296" s="8"/>
      <c r="AQ296" s="8"/>
      <c r="AS296" s="8" t="str">
        <f t="shared" si="27"/>
        <v>[["mac", "0x2c1165fffebaa93c"]]</v>
      </c>
    </row>
    <row r="297" spans="1:45" ht="16" customHeight="1" x14ac:dyDescent="0.2">
      <c r="A297" s="8">
        <v>2571</v>
      </c>
      <c r="B297" s="8" t="s">
        <v>26</v>
      </c>
      <c r="C297" s="8" t="s">
        <v>702</v>
      </c>
      <c r="D297" s="8" t="s">
        <v>27</v>
      </c>
      <c r="E297" s="8" t="s">
        <v>1122</v>
      </c>
      <c r="F297" s="8" t="str">
        <f>IF(ISBLANK(E297), "", Table2[[#This Row],[unique_id]])</f>
        <v>driveway_repeater</v>
      </c>
      <c r="G297" s="8" t="s">
        <v>1123</v>
      </c>
      <c r="H297" s="8" t="s">
        <v>806</v>
      </c>
      <c r="I297" s="8" t="s">
        <v>365</v>
      </c>
      <c r="O297" s="8"/>
      <c r="P297" s="10"/>
      <c r="Q297" s="10" t="s">
        <v>756</v>
      </c>
      <c r="R297" s="10"/>
      <c r="S297" s="16" t="s">
        <v>1144</v>
      </c>
      <c r="T297" s="10"/>
      <c r="U297" s="8"/>
      <c r="Z297" s="10"/>
      <c r="AB297" s="8" t="str">
        <f t="shared" si="28"/>
        <v/>
      </c>
      <c r="AC297" s="8" t="str">
        <f t="shared" si="26"/>
        <v/>
      </c>
      <c r="AF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7" s="8" t="s">
        <v>1127</v>
      </c>
      <c r="AH297" s="10" t="s">
        <v>1113</v>
      </c>
      <c r="AI297" s="8" t="s">
        <v>1114</v>
      </c>
      <c r="AJ297" s="14" t="s">
        <v>1115</v>
      </c>
      <c r="AK297" s="8" t="s">
        <v>702</v>
      </c>
      <c r="AL297" s="8" t="s">
        <v>1125</v>
      </c>
      <c r="AO297" s="8" t="s">
        <v>1129</v>
      </c>
      <c r="AP297" s="8"/>
      <c r="AQ297" s="8"/>
      <c r="AS297" s="8" t="str">
        <f t="shared" si="27"/>
        <v>[["mac", "0x50325ffffe47b8fa"]]</v>
      </c>
    </row>
    <row r="298" spans="1:45" ht="16" customHeight="1" x14ac:dyDescent="0.2">
      <c r="A298" s="8">
        <v>2572</v>
      </c>
      <c r="B298" s="8" t="s">
        <v>26</v>
      </c>
      <c r="C298" s="8" t="s">
        <v>683</v>
      </c>
      <c r="D298" s="8" t="s">
        <v>443</v>
      </c>
      <c r="E298" s="8" t="s">
        <v>442</v>
      </c>
      <c r="F298" s="8" t="str">
        <f>IF(ISBLANK(E298), "", Table2[[#This Row],[unique_id]])</f>
        <v>column_break</v>
      </c>
      <c r="G298" s="8" t="s">
        <v>439</v>
      </c>
      <c r="H298" s="8" t="s">
        <v>806</v>
      </c>
      <c r="I298" s="8" t="s">
        <v>365</v>
      </c>
      <c r="M298" s="8" t="s">
        <v>440</v>
      </c>
      <c r="N298" s="8" t="s">
        <v>441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6"/>
        <v/>
      </c>
      <c r="AF298" s="39"/>
      <c r="AP298" s="8"/>
      <c r="AQ298" s="8"/>
      <c r="AS298" s="8" t="str">
        <f t="shared" si="27"/>
        <v/>
      </c>
    </row>
    <row r="299" spans="1:45" ht="16" customHeight="1" x14ac:dyDescent="0.2">
      <c r="A299" s="14">
        <v>2600</v>
      </c>
      <c r="B299" s="8" t="s">
        <v>26</v>
      </c>
      <c r="C299" s="8" t="s">
        <v>151</v>
      </c>
      <c r="D299" s="8" t="s">
        <v>399</v>
      </c>
      <c r="E299" t="s">
        <v>812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826</v>
      </c>
      <c r="I299" s="8" t="s">
        <v>365</v>
      </c>
      <c r="J299" s="8" t="s">
        <v>811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ref="AB299:AB313" si="29">IF(ISBLANK(AA299),  "", _xlfn.CONCAT("haas/entity/sensor/", LOWER(C299), "/", E299, "/config"))</f>
        <v/>
      </c>
      <c r="AC299" s="8" t="str">
        <f t="shared" si="26"/>
        <v/>
      </c>
      <c r="AF299" s="38"/>
      <c r="AL299" s="8" t="s">
        <v>130</v>
      </c>
      <c r="AM299" s="8" t="s">
        <v>1094</v>
      </c>
      <c r="AP299" s="8"/>
      <c r="AQ299" s="8"/>
      <c r="AS299" s="8" t="str">
        <f t="shared" si="27"/>
        <v/>
      </c>
    </row>
    <row r="300" spans="1:45" ht="16" customHeight="1" x14ac:dyDescent="0.2">
      <c r="A300" s="50">
        <v>2601</v>
      </c>
      <c r="B300" s="8" t="s">
        <v>26</v>
      </c>
      <c r="C300" s="8" t="s">
        <v>151</v>
      </c>
      <c r="D300" s="8" t="s">
        <v>399</v>
      </c>
      <c r="E300" t="s">
        <v>804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826</v>
      </c>
      <c r="I300" s="8" t="s">
        <v>365</v>
      </c>
      <c r="J300" s="8" t="s">
        <v>811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127</v>
      </c>
      <c r="AM300" s="8" t="s">
        <v>1094</v>
      </c>
      <c r="AP300" s="8"/>
      <c r="AQ300" s="8"/>
      <c r="AS300" s="8" t="str">
        <f t="shared" si="27"/>
        <v/>
      </c>
    </row>
    <row r="301" spans="1:45" ht="16" customHeight="1" x14ac:dyDescent="0.2">
      <c r="A301" s="14">
        <v>2602</v>
      </c>
      <c r="B301" s="8" t="s">
        <v>26</v>
      </c>
      <c r="C301" s="8" t="s">
        <v>151</v>
      </c>
      <c r="D301" s="8" t="s">
        <v>399</v>
      </c>
      <c r="E301" t="s">
        <v>813</v>
      </c>
      <c r="F301" s="8" t="str">
        <f>IF(ISBLANK(E301), "", Table2[[#This Row],[unique_id]])</f>
        <v>lighting_reset_adaptive_lighting_edwin_night_light</v>
      </c>
      <c r="G301" t="s">
        <v>615</v>
      </c>
      <c r="H301" s="8" t="s">
        <v>826</v>
      </c>
      <c r="I301" s="8" t="s">
        <v>365</v>
      </c>
      <c r="J301" s="8" t="s">
        <v>824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127</v>
      </c>
      <c r="AM301" s="8" t="s">
        <v>1094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2603</v>
      </c>
      <c r="B302" s="8" t="s">
        <v>26</v>
      </c>
      <c r="C302" s="8" t="s">
        <v>151</v>
      </c>
      <c r="D302" s="8" t="s">
        <v>399</v>
      </c>
      <c r="E302" t="s">
        <v>814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578</v>
      </c>
      <c r="AP302" s="8"/>
      <c r="AQ302" s="8"/>
      <c r="AS302" s="8" t="str">
        <f t="shared" si="27"/>
        <v/>
      </c>
    </row>
    <row r="303" spans="1:45" ht="16" customHeight="1" x14ac:dyDescent="0.2">
      <c r="A303" s="50">
        <v>2604</v>
      </c>
      <c r="B303" s="8" t="s">
        <v>26</v>
      </c>
      <c r="C303" s="8" t="s">
        <v>151</v>
      </c>
      <c r="D303" s="8" t="s">
        <v>399</v>
      </c>
      <c r="E303" t="s">
        <v>815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826</v>
      </c>
      <c r="I303" s="8" t="s">
        <v>365</v>
      </c>
      <c r="J303" s="8" t="s">
        <v>833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202</v>
      </c>
      <c r="AP303" s="8"/>
      <c r="AQ303" s="8"/>
      <c r="AS303" s="8" t="str">
        <f t="shared" si="27"/>
        <v/>
      </c>
    </row>
    <row r="304" spans="1:45" ht="16" customHeight="1" x14ac:dyDescent="0.2">
      <c r="A304" s="14">
        <v>2605</v>
      </c>
      <c r="B304" s="8" t="s">
        <v>26</v>
      </c>
      <c r="C304" s="8" t="s">
        <v>151</v>
      </c>
      <c r="D304" s="8" t="s">
        <v>399</v>
      </c>
      <c r="E304" t="s">
        <v>816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F304" s="39"/>
      <c r="AL304" s="8" t="s">
        <v>203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2606</v>
      </c>
      <c r="B305" s="8" t="s">
        <v>26</v>
      </c>
      <c r="C305" s="8" t="s">
        <v>151</v>
      </c>
      <c r="D305" s="8" t="s">
        <v>399</v>
      </c>
      <c r="E305" t="s">
        <v>904</v>
      </c>
      <c r="F305" s="8" t="str">
        <f>IF(ISBLANK(E305), "", Table2[[#This Row],[unique_id]])</f>
        <v>lighting_reset_adaptive_lighting_lounge_lamp</v>
      </c>
      <c r="G305" t="s">
        <v>847</v>
      </c>
      <c r="H305" s="8" t="s">
        <v>826</v>
      </c>
      <c r="I305" s="8" t="s">
        <v>365</v>
      </c>
      <c r="J305" s="8" t="s">
        <v>811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172</v>
      </c>
      <c r="AM305" s="8" t="s">
        <v>1094</v>
      </c>
      <c r="AP305" s="8"/>
      <c r="AQ305" s="8"/>
      <c r="AS305" s="8" t="str">
        <f t="shared" si="27"/>
        <v/>
      </c>
    </row>
    <row r="306" spans="1:45" ht="16" customHeight="1" x14ac:dyDescent="0.2">
      <c r="A306" s="50">
        <v>2607</v>
      </c>
      <c r="B306" s="8" t="s">
        <v>26</v>
      </c>
      <c r="C306" s="8" t="s">
        <v>151</v>
      </c>
      <c r="D306" s="8" t="s">
        <v>399</v>
      </c>
      <c r="E306" t="s">
        <v>817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201</v>
      </c>
      <c r="AP306" s="8"/>
      <c r="AQ306" s="8"/>
      <c r="AS306" s="8" t="str">
        <f t="shared" si="27"/>
        <v/>
      </c>
    </row>
    <row r="307" spans="1:45" ht="16" customHeight="1" x14ac:dyDescent="0.2">
      <c r="A307" s="14">
        <v>2608</v>
      </c>
      <c r="B307" s="8" t="s">
        <v>26</v>
      </c>
      <c r="C307" s="8" t="s">
        <v>151</v>
      </c>
      <c r="D307" s="8" t="s">
        <v>399</v>
      </c>
      <c r="E307" t="s">
        <v>818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215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2609</v>
      </c>
      <c r="B308" s="8" t="s">
        <v>26</v>
      </c>
      <c r="C308" s="8" t="s">
        <v>151</v>
      </c>
      <c r="D308" s="8" t="s">
        <v>399</v>
      </c>
      <c r="E308" t="s">
        <v>819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D308" s="12"/>
      <c r="AF308" s="39"/>
      <c r="AL308" s="8" t="s">
        <v>223</v>
      </c>
      <c r="AP308" s="8"/>
      <c r="AQ308" s="8"/>
      <c r="AS308" s="8" t="str">
        <f t="shared" si="27"/>
        <v/>
      </c>
    </row>
    <row r="309" spans="1:45" ht="16" customHeight="1" x14ac:dyDescent="0.2">
      <c r="A309" s="50">
        <v>2610</v>
      </c>
      <c r="B309" s="8" t="s">
        <v>26</v>
      </c>
      <c r="C309" s="8" t="s">
        <v>151</v>
      </c>
      <c r="D309" s="8" t="s">
        <v>399</v>
      </c>
      <c r="E309" t="s">
        <v>820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221</v>
      </c>
      <c r="AP309" s="8"/>
      <c r="AQ309" s="8"/>
      <c r="AS309" s="8" t="str">
        <f t="shared" si="27"/>
        <v/>
      </c>
    </row>
    <row r="310" spans="1:45" ht="16" customHeight="1" x14ac:dyDescent="0.2">
      <c r="A310" s="14">
        <v>2611</v>
      </c>
      <c r="B310" s="8" t="s">
        <v>26</v>
      </c>
      <c r="C310" s="8" t="s">
        <v>151</v>
      </c>
      <c r="D310" s="8" t="s">
        <v>399</v>
      </c>
      <c r="E310" t="s">
        <v>838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222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2612</v>
      </c>
      <c r="B311" s="8" t="s">
        <v>26</v>
      </c>
      <c r="C311" s="8" t="s">
        <v>151</v>
      </c>
      <c r="D311" s="8" t="s">
        <v>399</v>
      </c>
      <c r="E311" t="s">
        <v>821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479</v>
      </c>
      <c r="AP311" s="8"/>
      <c r="AQ311" s="8"/>
      <c r="AS311" s="8" t="str">
        <f t="shared" si="27"/>
        <v/>
      </c>
    </row>
    <row r="312" spans="1:45" ht="16" customHeight="1" x14ac:dyDescent="0.2">
      <c r="A312" s="48">
        <v>2613</v>
      </c>
      <c r="B312" s="8" t="s">
        <v>26</v>
      </c>
      <c r="C312" s="8" t="s">
        <v>151</v>
      </c>
      <c r="D312" s="8" t="s">
        <v>399</v>
      </c>
      <c r="E312" t="s">
        <v>822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826</v>
      </c>
      <c r="I312" s="8" t="s">
        <v>365</v>
      </c>
      <c r="J312" s="8" t="s">
        <v>833</v>
      </c>
      <c r="M312" s="8" t="s">
        <v>318</v>
      </c>
      <c r="O312" s="8"/>
      <c r="P312" s="10"/>
      <c r="Q312" s="10"/>
      <c r="R312" s="10"/>
      <c r="S312" s="10"/>
      <c r="T312" s="10"/>
      <c r="U312" s="8"/>
      <c r="X312" s="8" t="s">
        <v>366</v>
      </c>
      <c r="Z312" s="10"/>
      <c r="AB312" s="8" t="str">
        <f t="shared" si="29"/>
        <v/>
      </c>
      <c r="AC312" s="8" t="str">
        <f t="shared" si="26"/>
        <v/>
      </c>
      <c r="AF312" s="39"/>
      <c r="AL312" s="8" t="s">
        <v>556</v>
      </c>
      <c r="AP312" s="8"/>
      <c r="AQ312" s="8"/>
      <c r="AS312" s="8" t="str">
        <f t="shared" si="27"/>
        <v/>
      </c>
    </row>
    <row r="313" spans="1:45" ht="16" customHeight="1" x14ac:dyDescent="0.2">
      <c r="A313" s="47">
        <v>2614</v>
      </c>
      <c r="B313" s="8" t="s">
        <v>26</v>
      </c>
      <c r="C313" s="8" t="s">
        <v>151</v>
      </c>
      <c r="D313" s="8" t="s">
        <v>399</v>
      </c>
      <c r="E313" t="s">
        <v>823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826</v>
      </c>
      <c r="I313" s="8" t="s">
        <v>365</v>
      </c>
      <c r="J313" s="8" t="s">
        <v>833</v>
      </c>
      <c r="M313" s="8" t="s">
        <v>318</v>
      </c>
      <c r="O313" s="8"/>
      <c r="P313" s="10"/>
      <c r="Q313" s="10"/>
      <c r="R313" s="10"/>
      <c r="S313" s="10"/>
      <c r="T313" s="10"/>
      <c r="U313" s="8"/>
      <c r="X313" s="8" t="s">
        <v>366</v>
      </c>
      <c r="Z313" s="10"/>
      <c r="AB313" s="8" t="str">
        <f t="shared" si="29"/>
        <v/>
      </c>
      <c r="AC313" s="8" t="str">
        <f t="shared" si="26"/>
        <v/>
      </c>
      <c r="AF313" s="39"/>
      <c r="AL313" s="8" t="s">
        <v>764</v>
      </c>
      <c r="AP313" s="8"/>
      <c r="AQ313" s="8"/>
      <c r="AS313" s="8" t="str">
        <f t="shared" si="27"/>
        <v/>
      </c>
    </row>
    <row r="314" spans="1:45" ht="16" customHeight="1" x14ac:dyDescent="0.2">
      <c r="A314" s="47">
        <v>2615</v>
      </c>
      <c r="B314" s="8" t="s">
        <v>26</v>
      </c>
      <c r="C314" s="8" t="s">
        <v>683</v>
      </c>
      <c r="D314" s="8" t="s">
        <v>443</v>
      </c>
      <c r="E314" s="8" t="s">
        <v>442</v>
      </c>
      <c r="F314" s="8" t="str">
        <f>IF(ISBLANK(E314), "", Table2[[#This Row],[unique_id]])</f>
        <v>column_break</v>
      </c>
      <c r="G314" s="8" t="s">
        <v>439</v>
      </c>
      <c r="H314" s="8" t="s">
        <v>826</v>
      </c>
      <c r="I314" s="8" t="s">
        <v>365</v>
      </c>
      <c r="M314" s="8" t="s">
        <v>440</v>
      </c>
      <c r="N314" s="8" t="s">
        <v>441</v>
      </c>
      <c r="O314" s="8"/>
      <c r="P314" s="10"/>
      <c r="Q314" s="10"/>
      <c r="R314" s="10"/>
      <c r="S314" s="10"/>
      <c r="T314" s="10"/>
      <c r="U314" s="8"/>
      <c r="Z314" s="10"/>
      <c r="AC314" s="8" t="str">
        <f t="shared" si="26"/>
        <v/>
      </c>
      <c r="AD314" s="12"/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2620</v>
      </c>
      <c r="B315" s="8" t="s">
        <v>26</v>
      </c>
      <c r="C315" s="8" t="s">
        <v>353</v>
      </c>
      <c r="D315" s="8" t="s">
        <v>134</v>
      </c>
      <c r="E315" s="8" t="s">
        <v>351</v>
      </c>
      <c r="F315" s="8" t="str">
        <f>IF(ISBLANK(E315), "", Table2[[#This Row],[unique_id]])</f>
        <v>adaptive_lighting_default</v>
      </c>
      <c r="G315" s="8" t="s">
        <v>359</v>
      </c>
      <c r="H315" s="8" t="s">
        <v>368</v>
      </c>
      <c r="I315" s="8" t="s">
        <v>365</v>
      </c>
      <c r="M315" s="8" t="s">
        <v>318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ref="AB315:AB326" si="30">IF(ISBLANK(AA315),  "", _xlfn.CONCAT("haas/entity/sensor/", LOWER(C315), "/", E315, "/config"))</f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2621</v>
      </c>
      <c r="B316" s="8" t="s">
        <v>26</v>
      </c>
      <c r="C316" s="8" t="s">
        <v>353</v>
      </c>
      <c r="D316" s="8" t="s">
        <v>134</v>
      </c>
      <c r="E316" s="8" t="s">
        <v>352</v>
      </c>
      <c r="F316" s="8" t="str">
        <f>IF(ISBLANK(E316), "", Table2[[#This Row],[unique_id]])</f>
        <v>adaptive_lighting_sleep_mode_default</v>
      </c>
      <c r="G316" s="8" t="s">
        <v>356</v>
      </c>
      <c r="H316" s="8" t="s">
        <v>368</v>
      </c>
      <c r="I316" s="8" t="s">
        <v>365</v>
      </c>
      <c r="M316" s="8" t="s">
        <v>318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2622</v>
      </c>
      <c r="B317" s="8" t="s">
        <v>26</v>
      </c>
      <c r="C317" s="8" t="s">
        <v>353</v>
      </c>
      <c r="D317" s="8" t="s">
        <v>134</v>
      </c>
      <c r="E317" s="8" t="s">
        <v>354</v>
      </c>
      <c r="F317" s="8" t="str">
        <f>IF(ISBLANK(E317), "", Table2[[#This Row],[unique_id]])</f>
        <v>adaptive_lighting_adapt_color_default</v>
      </c>
      <c r="G317" s="8" t="s">
        <v>357</v>
      </c>
      <c r="H317" s="8" t="s">
        <v>368</v>
      </c>
      <c r="I317" s="8" t="s">
        <v>365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2623</v>
      </c>
      <c r="B318" s="8" t="s">
        <v>26</v>
      </c>
      <c r="C318" s="8" t="s">
        <v>353</v>
      </c>
      <c r="D318" s="8" t="s">
        <v>134</v>
      </c>
      <c r="E318" s="8" t="s">
        <v>355</v>
      </c>
      <c r="F318" s="8" t="str">
        <f>IF(ISBLANK(E318), "", Table2[[#This Row],[unique_id]])</f>
        <v>adaptive_lighting_adapt_brightness_default</v>
      </c>
      <c r="G318" s="8" t="s">
        <v>358</v>
      </c>
      <c r="H318" s="8" t="s">
        <v>368</v>
      </c>
      <c r="I318" s="8" t="s">
        <v>365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2624</v>
      </c>
      <c r="B319" s="8" t="s">
        <v>26</v>
      </c>
      <c r="C319" s="8" t="s">
        <v>353</v>
      </c>
      <c r="D319" s="8" t="s">
        <v>134</v>
      </c>
      <c r="E319" s="8" t="s">
        <v>369</v>
      </c>
      <c r="F319" s="8" t="str">
        <f>IF(ISBLANK(E319), "", Table2[[#This Row],[unique_id]])</f>
        <v>adaptive_lighting_bedroom</v>
      </c>
      <c r="G319" s="8" t="s">
        <v>359</v>
      </c>
      <c r="H319" s="8" t="s">
        <v>367</v>
      </c>
      <c r="I319" s="8" t="s">
        <v>365</v>
      </c>
      <c r="M319" s="8" t="s">
        <v>318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2625</v>
      </c>
      <c r="B320" s="8" t="s">
        <v>26</v>
      </c>
      <c r="C320" s="8" t="s">
        <v>353</v>
      </c>
      <c r="D320" s="8" t="s">
        <v>134</v>
      </c>
      <c r="E320" s="8" t="s">
        <v>370</v>
      </c>
      <c r="F320" s="8" t="str">
        <f>IF(ISBLANK(E320), "", Table2[[#This Row],[unique_id]])</f>
        <v>adaptive_lighting_sleep_mode_bedroom</v>
      </c>
      <c r="G320" s="8" t="s">
        <v>356</v>
      </c>
      <c r="H320" s="8" t="s">
        <v>367</v>
      </c>
      <c r="I320" s="8" t="s">
        <v>365</v>
      </c>
      <c r="M320" s="8" t="s">
        <v>318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2626</v>
      </c>
      <c r="B321" s="8" t="s">
        <v>26</v>
      </c>
      <c r="C321" s="8" t="s">
        <v>353</v>
      </c>
      <c r="D321" s="8" t="s">
        <v>134</v>
      </c>
      <c r="E321" s="8" t="s">
        <v>371</v>
      </c>
      <c r="F321" s="8" t="str">
        <f>IF(ISBLANK(E321), "", Table2[[#This Row],[unique_id]])</f>
        <v>adaptive_lighting_adapt_color_bedroom</v>
      </c>
      <c r="G321" s="8" t="s">
        <v>357</v>
      </c>
      <c r="H321" s="8" t="s">
        <v>367</v>
      </c>
      <c r="I321" s="8" t="s">
        <v>365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2627</v>
      </c>
      <c r="B322" s="8" t="s">
        <v>26</v>
      </c>
      <c r="C322" s="8" t="s">
        <v>353</v>
      </c>
      <c r="D322" s="8" t="s">
        <v>134</v>
      </c>
      <c r="E322" s="8" t="s">
        <v>372</v>
      </c>
      <c r="F322" s="8" t="str">
        <f>IF(ISBLANK(E322), "", Table2[[#This Row],[unique_id]])</f>
        <v>adaptive_lighting_adapt_brightness_bedroom</v>
      </c>
      <c r="G322" s="8" t="s">
        <v>358</v>
      </c>
      <c r="H322" s="8" t="s">
        <v>367</v>
      </c>
      <c r="I322" s="8" t="s">
        <v>365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2628</v>
      </c>
      <c r="B323" s="14" t="s">
        <v>26</v>
      </c>
      <c r="C323" s="14" t="s">
        <v>353</v>
      </c>
      <c r="D323" s="14" t="s">
        <v>134</v>
      </c>
      <c r="E323" s="14" t="s">
        <v>394</v>
      </c>
      <c r="F323" s="8" t="str">
        <f>IF(ISBLANK(E323), "", Table2[[#This Row],[unique_id]])</f>
        <v>adaptive_lighting_night_light</v>
      </c>
      <c r="G323" s="14" t="s">
        <v>359</v>
      </c>
      <c r="H323" s="14" t="s">
        <v>380</v>
      </c>
      <c r="I323" s="8" t="s">
        <v>365</v>
      </c>
      <c r="K323" s="14"/>
      <c r="L323" s="14"/>
      <c r="M323" s="8" t="s">
        <v>318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2629</v>
      </c>
      <c r="B324" s="14" t="s">
        <v>26</v>
      </c>
      <c r="C324" s="14" t="s">
        <v>353</v>
      </c>
      <c r="D324" s="14" t="s">
        <v>134</v>
      </c>
      <c r="E324" s="14" t="s">
        <v>395</v>
      </c>
      <c r="F324" s="8" t="str">
        <f>IF(ISBLANK(E324), "", Table2[[#This Row],[unique_id]])</f>
        <v>adaptive_lighting_sleep_mode_night_light</v>
      </c>
      <c r="G324" s="14" t="s">
        <v>356</v>
      </c>
      <c r="H324" s="14" t="s">
        <v>380</v>
      </c>
      <c r="I324" s="8" t="s">
        <v>365</v>
      </c>
      <c r="K324" s="14"/>
      <c r="L324" s="14"/>
      <c r="M324" s="8" t="s">
        <v>318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9">
        <v>2630</v>
      </c>
      <c r="B325" s="14" t="s">
        <v>26</v>
      </c>
      <c r="C325" s="14" t="s">
        <v>353</v>
      </c>
      <c r="D325" s="14" t="s">
        <v>134</v>
      </c>
      <c r="E325" s="14" t="s">
        <v>396</v>
      </c>
      <c r="F325" s="8" t="str">
        <f>IF(ISBLANK(E325), "", Table2[[#This Row],[unique_id]])</f>
        <v>adaptive_lighting_adapt_color_night_light</v>
      </c>
      <c r="G325" s="14" t="s">
        <v>357</v>
      </c>
      <c r="H325" s="14" t="s">
        <v>380</v>
      </c>
      <c r="I325" s="8" t="s">
        <v>365</v>
      </c>
      <c r="K325" s="14"/>
      <c r="L325" s="14"/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49">
        <v>2631</v>
      </c>
      <c r="B326" s="14" t="s">
        <v>26</v>
      </c>
      <c r="C326" s="14" t="s">
        <v>353</v>
      </c>
      <c r="D326" s="14" t="s">
        <v>134</v>
      </c>
      <c r="E326" s="14" t="s">
        <v>397</v>
      </c>
      <c r="F326" s="8" t="str">
        <f>IF(ISBLANK(E326), "", Table2[[#This Row],[unique_id]])</f>
        <v>adaptive_lighting_adapt_brightness_night_light</v>
      </c>
      <c r="G326" s="14" t="s">
        <v>358</v>
      </c>
      <c r="H326" s="14" t="s">
        <v>380</v>
      </c>
      <c r="I326" s="8" t="s">
        <v>365</v>
      </c>
      <c r="K326" s="14"/>
      <c r="L326" s="14"/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26"/>
        <v/>
      </c>
      <c r="AF326" s="39"/>
      <c r="AP326" s="8"/>
      <c r="AQ326" s="8"/>
      <c r="AS326" s="8" t="str">
        <f t="shared" si="27"/>
        <v/>
      </c>
    </row>
    <row r="327" spans="1:45" ht="16" customHeight="1" x14ac:dyDescent="0.2">
      <c r="A327" s="47">
        <v>2631</v>
      </c>
      <c r="B327" s="8" t="s">
        <v>890</v>
      </c>
      <c r="C327" s="8" t="s">
        <v>683</v>
      </c>
      <c r="D327" s="8" t="s">
        <v>443</v>
      </c>
      <c r="E327" s="8" t="s">
        <v>442</v>
      </c>
      <c r="F327" s="8" t="str">
        <f>IF(ISBLANK(E327), "", Table2[[#This Row],[unique_id]])</f>
        <v>column_break</v>
      </c>
      <c r="G327" s="8" t="s">
        <v>439</v>
      </c>
      <c r="H327" s="14" t="s">
        <v>380</v>
      </c>
      <c r="I327" s="8" t="s">
        <v>365</v>
      </c>
      <c r="M327" s="8" t="s">
        <v>440</v>
      </c>
      <c r="N327" s="8" t="s">
        <v>441</v>
      </c>
      <c r="O327" s="8"/>
      <c r="P327" s="10"/>
      <c r="Q327" s="10"/>
      <c r="R327" s="10"/>
      <c r="S327" s="10"/>
      <c r="T327" s="10"/>
      <c r="U327" s="8"/>
      <c r="Z327" s="10"/>
      <c r="AC327" s="8" t="str">
        <f t="shared" si="26"/>
        <v/>
      </c>
      <c r="AF327" s="39"/>
      <c r="AP327" s="8"/>
      <c r="AQ327" s="8"/>
      <c r="AS327" s="8" t="str">
        <f t="shared" si="27"/>
        <v/>
      </c>
    </row>
    <row r="328" spans="1:45" ht="16" customHeight="1" x14ac:dyDescent="0.2">
      <c r="A328" s="8">
        <v>2640</v>
      </c>
      <c r="B328" s="8" t="s">
        <v>890</v>
      </c>
      <c r="C328" s="8" t="s">
        <v>151</v>
      </c>
      <c r="D328" s="8" t="s">
        <v>979</v>
      </c>
      <c r="E328" s="8" t="s">
        <v>980</v>
      </c>
      <c r="F328" s="8" t="str">
        <f>IF(ISBLANK(E328), "", Table2[[#This Row],[unique_id]])</f>
        <v>synchronize_devices</v>
      </c>
      <c r="G328" s="8" t="s">
        <v>982</v>
      </c>
      <c r="H328" s="8" t="s">
        <v>981</v>
      </c>
      <c r="I328" s="8" t="s">
        <v>365</v>
      </c>
      <c r="M328" s="8" t="s">
        <v>318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ref="AB328:AB334" si="31">IF(ISBLANK(AA328),  "", _xlfn.CONCAT("haas/entity/sensor/", LOWER(C328), "/", E328, "/config"))</f>
        <v/>
      </c>
      <c r="AC328" s="8" t="str">
        <f t="shared" si="26"/>
        <v/>
      </c>
      <c r="AD328" s="14"/>
      <c r="AF328" s="38"/>
      <c r="AJ328" s="12"/>
      <c r="AP328" s="8"/>
      <c r="AQ328" s="8"/>
      <c r="AS328" s="8" t="str">
        <f t="shared" si="27"/>
        <v/>
      </c>
    </row>
    <row r="329" spans="1:45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google-ada-home</v>
      </c>
      <c r="AH329" s="10" t="s">
        <v>1033</v>
      </c>
      <c r="AI329" s="8" t="s">
        <v>498</v>
      </c>
      <c r="AJ329" s="8" t="s">
        <v>552</v>
      </c>
      <c r="AK329" s="8" t="s">
        <v>254</v>
      </c>
      <c r="AL329" s="8" t="s">
        <v>130</v>
      </c>
      <c r="AN329" s="8" t="s">
        <v>594</v>
      </c>
      <c r="AO329" s="15" t="s">
        <v>646</v>
      </c>
      <c r="AP329" s="14" t="s">
        <v>638</v>
      </c>
      <c r="AQ329" s="14"/>
      <c r="AR329" s="14"/>
      <c r="AS329" s="8" t="str">
        <f t="shared" si="27"/>
        <v>[["mac", "d4:f5:47:1c:cc:2d"], ["ip", "10.0.4.50"]]</v>
      </c>
    </row>
    <row r="330" spans="1:45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319</v>
      </c>
      <c r="F330" s="8" t="str">
        <f>IF(ISBLANK(E330), "", Table2[[#This Row],[unique_id]])</f>
        <v>edwin_home</v>
      </c>
      <c r="G330" s="8" t="s">
        <v>320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si="26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google-edwin-home</v>
      </c>
      <c r="AH330" s="10" t="s">
        <v>1033</v>
      </c>
      <c r="AI330" s="8" t="s">
        <v>498</v>
      </c>
      <c r="AJ330" s="8" t="s">
        <v>552</v>
      </c>
      <c r="AK330" s="8" t="s">
        <v>254</v>
      </c>
      <c r="AL330" s="8" t="s">
        <v>127</v>
      </c>
      <c r="AN330" s="8" t="s">
        <v>594</v>
      </c>
      <c r="AO330" s="15" t="s">
        <v>645</v>
      </c>
      <c r="AP330" s="14" t="s">
        <v>639</v>
      </c>
      <c r="AQ330" s="14"/>
      <c r="AR330" s="14"/>
      <c r="AS330" s="8" t="str">
        <f t="shared" si="27"/>
        <v>[["mac", "d4:f5:47:25:92:d5"], ["ip", "10.0.4.51"]]</v>
      </c>
    </row>
    <row r="331" spans="1:45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327</v>
      </c>
      <c r="F331" s="8" t="str">
        <f>IF(ISBLANK(E331), "", Table2[[#This Row],[unique_id]])</f>
        <v>parents_home</v>
      </c>
      <c r="G331" s="8" t="s">
        <v>321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6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google-parents-home</v>
      </c>
      <c r="AH331" s="10" t="s">
        <v>1033</v>
      </c>
      <c r="AI331" s="8" t="s">
        <v>498</v>
      </c>
      <c r="AJ331" s="8" t="s">
        <v>1032</v>
      </c>
      <c r="AK331" s="8" t="s">
        <v>254</v>
      </c>
      <c r="AL331" s="8" t="s">
        <v>201</v>
      </c>
      <c r="AN331" s="8" t="s">
        <v>594</v>
      </c>
      <c r="AO331" s="15" t="s">
        <v>1031</v>
      </c>
      <c r="AP331" s="14" t="s">
        <v>1030</v>
      </c>
      <c r="AQ331" s="14"/>
      <c r="AR331" s="14"/>
      <c r="AS331" s="8" t="str">
        <f t="shared" si="27"/>
        <v>[["mac", "dc:e5:5b:a5:a3:0d"], ["ip", "10.0.4.55"]]</v>
      </c>
    </row>
    <row r="332" spans="1:45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323</v>
      </c>
      <c r="F332" s="8" t="str">
        <f>IF(ISBLANK(E332), "", Table2[[#This Row],[unique_id]])</f>
        <v>kitchen_home</v>
      </c>
      <c r="G332" s="8" t="s">
        <v>322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ref="AC332:AC395" si="32"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google-kitchen-home</v>
      </c>
      <c r="AH332" s="10" t="s">
        <v>1033</v>
      </c>
      <c r="AI332" s="8" t="s">
        <v>498</v>
      </c>
      <c r="AJ332" s="8" t="s">
        <v>1032</v>
      </c>
      <c r="AK332" s="8" t="s">
        <v>254</v>
      </c>
      <c r="AL332" s="8" t="s">
        <v>215</v>
      </c>
      <c r="AN332" s="8" t="s">
        <v>594</v>
      </c>
      <c r="AO332" s="15" t="s">
        <v>1174</v>
      </c>
      <c r="AP332" s="14" t="s">
        <v>1173</v>
      </c>
      <c r="AQ332" s="14"/>
      <c r="AR332" s="14"/>
      <c r="AS332" s="8" t="str">
        <f t="shared" ref="AS332:AS395" si="33">IF(AND(ISBLANK(AO332), ISBLANK(AP332)), "", _xlfn.CONCAT("[", IF(ISBLANK(AO332), "", _xlfn.CONCAT("[""mac"", """, AO332, """]")), IF(ISBLANK(AP332), "", _xlfn.CONCAT(", [""ip"", """, AP332, """]")), "]"))</f>
        <v>[["mac", "dc:e5:5b:4c:e9:69"], ["ip", "10.0.4.56"]]</v>
      </c>
    </row>
    <row r="333" spans="1:45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983</v>
      </c>
      <c r="F333" s="8" t="str">
        <f>IF(ISBLANK(E333), "", Table2[[#This Row],[unique_id]])</f>
        <v>office_home</v>
      </c>
      <c r="G333" s="8" t="s">
        <v>984</v>
      </c>
      <c r="H333" s="8" t="s">
        <v>332</v>
      </c>
      <c r="I333" s="8" t="s">
        <v>144</v>
      </c>
      <c r="M333" s="8" t="s">
        <v>136</v>
      </c>
      <c r="N333" s="8" t="s">
        <v>331</v>
      </c>
      <c r="O333" s="8"/>
      <c r="P333" s="10"/>
      <c r="Q333" s="10"/>
      <c r="R333" s="10"/>
      <c r="S333" s="10"/>
      <c r="T333" s="10"/>
      <c r="U333" s="8"/>
      <c r="Z333" s="10"/>
      <c r="AB333" s="8" t="str">
        <f t="shared" si="31"/>
        <v/>
      </c>
      <c r="AC333" s="8" t="str">
        <f t="shared" si="32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google-office-home</v>
      </c>
      <c r="AH333" s="10" t="s">
        <v>1033</v>
      </c>
      <c r="AI333" s="8" t="s">
        <v>498</v>
      </c>
      <c r="AJ333" s="8" t="s">
        <v>552</v>
      </c>
      <c r="AK333" s="8" t="s">
        <v>254</v>
      </c>
      <c r="AL333" s="8" t="s">
        <v>222</v>
      </c>
      <c r="AN333" s="8" t="s">
        <v>594</v>
      </c>
      <c r="AO333" s="15" t="s">
        <v>643</v>
      </c>
      <c r="AP333" s="14" t="s">
        <v>642</v>
      </c>
      <c r="AQ333" s="14"/>
      <c r="AR333" s="14"/>
      <c r="AS333" s="8" t="str">
        <f t="shared" si="33"/>
        <v>[["mac", "d4:f5:47:32:df:7b"], ["ip", "10.0.4.54"]]</v>
      </c>
    </row>
    <row r="334" spans="1:45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1039</v>
      </c>
      <c r="F334" s="8" t="str">
        <f>IF(ISBLANK(E334), "", Table2[[#This Row],[unique_id]])</f>
        <v>lounge_home</v>
      </c>
      <c r="G334" s="8" t="s">
        <v>1040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 t="shared" si="31"/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google-lounge-home</v>
      </c>
      <c r="AH334" s="10" t="s">
        <v>1033</v>
      </c>
      <c r="AI334" s="8" t="s">
        <v>498</v>
      </c>
      <c r="AJ334" s="8" t="s">
        <v>552</v>
      </c>
      <c r="AK334" s="8" t="s">
        <v>254</v>
      </c>
      <c r="AL334" s="8" t="s">
        <v>203</v>
      </c>
      <c r="AN334" s="8" t="s">
        <v>594</v>
      </c>
      <c r="AO334" s="15" t="s">
        <v>644</v>
      </c>
      <c r="AP334" s="14" t="s">
        <v>640</v>
      </c>
      <c r="AQ334" s="14"/>
      <c r="AR334" s="14"/>
      <c r="AS334" s="8" t="str">
        <f t="shared" si="33"/>
        <v>[["mac", "d4:f5:47:8c:d1:7e"], ["ip", "10.0.4.52"]]</v>
      </c>
    </row>
    <row r="335" spans="1:45" ht="16" customHeight="1" x14ac:dyDescent="0.2">
      <c r="A335" s="8">
        <v>2656</v>
      </c>
      <c r="B335" s="8" t="s">
        <v>26</v>
      </c>
      <c r="C335" s="8" t="s">
        <v>683</v>
      </c>
      <c r="D335" s="8" t="s">
        <v>443</v>
      </c>
      <c r="E335" s="8" t="s">
        <v>442</v>
      </c>
      <c r="F335" s="8" t="str">
        <f>IF(ISBLANK(E335), "", Table2[[#This Row],[unique_id]])</f>
        <v>column_break</v>
      </c>
      <c r="G335" s="8" t="s">
        <v>439</v>
      </c>
      <c r="H335" s="8" t="s">
        <v>332</v>
      </c>
      <c r="I335" s="8" t="s">
        <v>144</v>
      </c>
      <c r="M335" s="8" t="s">
        <v>440</v>
      </c>
      <c r="N335" s="8" t="s">
        <v>441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2"/>
        <v/>
      </c>
      <c r="AF335" s="39"/>
      <c r="AP335" s="12"/>
      <c r="AQ335" s="8"/>
      <c r="AS335" s="8" t="str">
        <f t="shared" si="33"/>
        <v/>
      </c>
    </row>
    <row r="336" spans="1:45" ht="16" customHeight="1" x14ac:dyDescent="0.2">
      <c r="A336" s="8">
        <v>2657</v>
      </c>
      <c r="B336" s="8" t="s">
        <v>26</v>
      </c>
      <c r="C336" s="8" t="s">
        <v>891</v>
      </c>
      <c r="D336" s="8" t="s">
        <v>145</v>
      </c>
      <c r="E336" s="8" t="s">
        <v>978</v>
      </c>
      <c r="F336" s="8" t="str">
        <f>IF(ISBLANK(E336), "", Table2[[#This Row],[unique_id]])</f>
        <v>lg_webos_smart_tv</v>
      </c>
      <c r="G336" s="8" t="s">
        <v>187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lg-lounge-tv</v>
      </c>
      <c r="AH336" s="10" t="s">
        <v>894</v>
      </c>
      <c r="AI336" s="8" t="s">
        <v>490</v>
      </c>
      <c r="AJ336" s="8" t="s">
        <v>895</v>
      </c>
      <c r="AK336" s="8" t="s">
        <v>891</v>
      </c>
      <c r="AL336" s="8" t="s">
        <v>203</v>
      </c>
      <c r="AN336" s="8" t="s">
        <v>594</v>
      </c>
      <c r="AO336" s="15" t="s">
        <v>892</v>
      </c>
      <c r="AP336" s="14" t="s">
        <v>893</v>
      </c>
      <c r="AQ336" s="14"/>
      <c r="AR336" s="14"/>
      <c r="AS336" s="8" t="str">
        <f t="shared" si="33"/>
        <v>[["mac", "4c:ba:d7:bf:94:d0"], ["ip", "10.0.4.49"]]</v>
      </c>
    </row>
    <row r="337" spans="1:45" ht="16" customHeight="1" x14ac:dyDescent="0.2">
      <c r="A337" s="8">
        <v>2658</v>
      </c>
      <c r="B337" s="8" t="s">
        <v>26</v>
      </c>
      <c r="C337" s="8" t="s">
        <v>325</v>
      </c>
      <c r="D337" s="8" t="s">
        <v>145</v>
      </c>
      <c r="E337" s="8" t="s">
        <v>326</v>
      </c>
      <c r="F337" s="8" t="str">
        <f>IF(ISBLANK(E337), "", Table2[[#This Row],[unique_id]])</f>
        <v>parents_tv</v>
      </c>
      <c r="G337" s="8" t="s">
        <v>324</v>
      </c>
      <c r="H337" s="8" t="s">
        <v>332</v>
      </c>
      <c r="I337" s="8" t="s">
        <v>144</v>
      </c>
      <c r="M337" s="8" t="s">
        <v>136</v>
      </c>
      <c r="N337" s="8" t="s">
        <v>331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 t="shared" si="32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apple-parents-tv</v>
      </c>
      <c r="AH337" s="10" t="s">
        <v>561</v>
      </c>
      <c r="AI337" s="8" t="s">
        <v>490</v>
      </c>
      <c r="AJ337" s="8" t="s">
        <v>562</v>
      </c>
      <c r="AK337" s="8" t="s">
        <v>325</v>
      </c>
      <c r="AL337" s="8" t="s">
        <v>201</v>
      </c>
      <c r="AN337" s="8" t="s">
        <v>594</v>
      </c>
      <c r="AO337" s="15" t="s">
        <v>564</v>
      </c>
      <c r="AP337" s="13" t="s">
        <v>648</v>
      </c>
      <c r="AQ337" s="14"/>
      <c r="AR337" s="14"/>
      <c r="AS337" s="8" t="str">
        <f t="shared" si="33"/>
        <v>[["mac", "90:dd:5d:ce:1e:96"], ["ip", "10.0.4.47"]]</v>
      </c>
    </row>
    <row r="338" spans="1:45" ht="16" customHeight="1" x14ac:dyDescent="0.2">
      <c r="A338" s="8">
        <v>2659</v>
      </c>
      <c r="B338" s="8" t="s">
        <v>890</v>
      </c>
      <c r="C338" s="8" t="s">
        <v>254</v>
      </c>
      <c r="D338" s="8" t="s">
        <v>145</v>
      </c>
      <c r="E338" s="8" t="s">
        <v>1092</v>
      </c>
      <c r="F338" s="8" t="str">
        <f>IF(ISBLANK(E338), "", Table2[[#This Row],[unique_id]])</f>
        <v>office_tv</v>
      </c>
      <c r="G338" s="8" t="s">
        <v>1093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google-office-tv</v>
      </c>
      <c r="AH338" s="10" t="s">
        <v>554</v>
      </c>
      <c r="AI338" s="8" t="s">
        <v>490</v>
      </c>
      <c r="AJ338" s="8" t="s">
        <v>553</v>
      </c>
      <c r="AK338" s="8" t="s">
        <v>254</v>
      </c>
      <c r="AL338" s="8" t="s">
        <v>222</v>
      </c>
      <c r="AN338" s="8" t="s">
        <v>594</v>
      </c>
      <c r="AO338" s="15" t="s">
        <v>647</v>
      </c>
      <c r="AP338" s="14" t="s">
        <v>641</v>
      </c>
      <c r="AQ338" s="14"/>
      <c r="AR338" s="14"/>
      <c r="AS338" s="8" t="str">
        <f t="shared" si="33"/>
        <v>[["mac", "48:d6:d5:33:7c:28"], ["ip", "10.0.4.53"]]</v>
      </c>
    </row>
    <row r="339" spans="1:45" ht="16" customHeight="1" x14ac:dyDescent="0.2">
      <c r="A339" s="8">
        <v>2660</v>
      </c>
      <c r="B339" s="8" t="s">
        <v>26</v>
      </c>
      <c r="C339" s="8" t="s">
        <v>683</v>
      </c>
      <c r="D339" s="8" t="s">
        <v>443</v>
      </c>
      <c r="E339" s="8" t="s">
        <v>442</v>
      </c>
      <c r="F339" s="8" t="str">
        <f>IF(ISBLANK(E339), "", Table2[[#This Row],[unique_id]])</f>
        <v>column_break</v>
      </c>
      <c r="G339" s="8" t="s">
        <v>439</v>
      </c>
      <c r="H339" s="8" t="s">
        <v>332</v>
      </c>
      <c r="I339" s="8" t="s">
        <v>144</v>
      </c>
      <c r="M339" s="8" t="s">
        <v>440</v>
      </c>
      <c r="N339" s="8" t="s">
        <v>441</v>
      </c>
      <c r="O339" s="8"/>
      <c r="P339" s="10"/>
      <c r="Q339" s="10"/>
      <c r="R339" s="10"/>
      <c r="S339" s="10"/>
      <c r="T339" s="10"/>
      <c r="U339" s="8"/>
      <c r="Z339" s="10"/>
      <c r="AC339" s="8" t="str">
        <f t="shared" si="32"/>
        <v/>
      </c>
      <c r="AF339" s="39"/>
      <c r="AP339" s="12"/>
      <c r="AQ339" s="8"/>
      <c r="AS339" s="8" t="str">
        <f t="shared" si="33"/>
        <v/>
      </c>
    </row>
    <row r="340" spans="1:45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1178</v>
      </c>
      <c r="F340" s="8" t="str">
        <f>IF(ISBLANK(E340), "", Table2[[#This Row],[unique_id]])</f>
        <v>lounge_arc</v>
      </c>
      <c r="G340" s="8" t="s">
        <v>1181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ref="AB340:AB354" si="34">IF(ISBLANK(AA340),  "", _xlfn.CONCAT("haas/entity/sensor/", LOWER(C340), "/", E340, "/config"))</f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sonos-lounge-speaker</v>
      </c>
      <c r="AH340" s="10" t="s">
        <v>496</v>
      </c>
      <c r="AI340" s="8" t="s">
        <v>497</v>
      </c>
      <c r="AJ340" s="8" t="s">
        <v>896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594</v>
      </c>
      <c r="AO340" s="8" t="s">
        <v>897</v>
      </c>
      <c r="AP340" s="13" t="s">
        <v>898</v>
      </c>
      <c r="AQ340" s="14"/>
      <c r="AR340" s="14"/>
      <c r="AS340" s="8" t="str">
        <f t="shared" si="33"/>
        <v>[["mac", "38:42:0b:47:73:dc"], ["ip", "10.0.4.43"]]</v>
      </c>
    </row>
    <row r="341" spans="1:45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1177</v>
      </c>
      <c r="F341" s="8" t="str">
        <f>IF(ISBLANK(E341), "", Table2[[#This Row],[unique_id]])</f>
        <v>kitchen_move</v>
      </c>
      <c r="G341" s="8" t="s">
        <v>1182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sonos-kitchen-home</v>
      </c>
      <c r="AH341" s="10" t="s">
        <v>496</v>
      </c>
      <c r="AI341" s="8" t="s">
        <v>498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215</v>
      </c>
      <c r="AN341" s="8" t="s">
        <v>594</v>
      </c>
      <c r="AO341" s="8" t="s">
        <v>503</v>
      </c>
      <c r="AP341" s="13" t="s">
        <v>677</v>
      </c>
      <c r="AQ341" s="14"/>
      <c r="AR341" s="14"/>
      <c r="AS341" s="8" t="str">
        <f t="shared" si="33"/>
        <v>[["mac", "48:a6:b8:e2:50:40"], ["ip", "10.0.4.41"]]</v>
      </c>
    </row>
    <row r="342" spans="1:45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1176</v>
      </c>
      <c r="F342" s="8" t="str">
        <f>IF(ISBLANK(E342), "", Table2[[#This Row],[unique_id]])</f>
        <v>kitchen_five</v>
      </c>
      <c r="G342" s="8" t="s">
        <v>1183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sonos-kitchen-speaker</v>
      </c>
      <c r="AH342" s="10" t="s">
        <v>496</v>
      </c>
      <c r="AI342" s="8" t="s">
        <v>497</v>
      </c>
      <c r="AJ342" s="8" t="s">
        <v>500</v>
      </c>
      <c r="AK342" s="8" t="str">
        <f>IF(OR(ISBLANK(AO342), ISBLANK(AP342)), "", Table2[[#This Row],[device_via_device]])</f>
        <v>Sonos</v>
      </c>
      <c r="AL342" s="8" t="s">
        <v>215</v>
      </c>
      <c r="AN342" s="8" t="s">
        <v>594</v>
      </c>
      <c r="AO342" s="11" t="s">
        <v>502</v>
      </c>
      <c r="AP342" s="13" t="s">
        <v>678</v>
      </c>
      <c r="AQ342" s="14"/>
      <c r="AR342" s="14"/>
      <c r="AS342" s="8" t="str">
        <f t="shared" si="33"/>
        <v>[["mac", "5c:aa:fd:f1:a3:d4"], ["ip", "10.0.4.42"]]</v>
      </c>
    </row>
    <row r="343" spans="1:45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1175</v>
      </c>
      <c r="F343" s="8" t="str">
        <f>IF(ISBLANK(E343), "", Table2[[#This Row],[unique_id]])</f>
        <v>parents_move</v>
      </c>
      <c r="G343" s="8" t="s">
        <v>1184</v>
      </c>
      <c r="H343" s="8" t="s">
        <v>332</v>
      </c>
      <c r="I343" s="8" t="s">
        <v>144</v>
      </c>
      <c r="M343" s="8" t="s">
        <v>136</v>
      </c>
      <c r="N343" s="8" t="s">
        <v>331</v>
      </c>
      <c r="O343" s="8"/>
      <c r="P343" s="10"/>
      <c r="Q343" s="10"/>
      <c r="R343" s="10"/>
      <c r="S343" s="10"/>
      <c r="T343" s="10"/>
      <c r="U343" s="8"/>
      <c r="Z343" s="10"/>
      <c r="AB343" s="8" t="str">
        <f t="shared" si="34"/>
        <v/>
      </c>
      <c r="AC343" s="8" t="str">
        <f t="shared" si="32"/>
        <v/>
      </c>
      <c r="AF343" s="39"/>
      <c r="AG343" s="8" t="str">
        <f>IF(OR(ISBLANK(AO343), ISBLANK(AP343)), "", LOWER(_xlfn.CONCAT(Table2[[#This Row],[device_manufacturer]], "-",Table2[[#This Row],[device_suggested_area]], "-", Table2[[#This Row],[device_identifiers]])))</f>
        <v>sonos-parents-speaker</v>
      </c>
      <c r="AH343" s="10" t="s">
        <v>496</v>
      </c>
      <c r="AI343" s="8" t="s">
        <v>497</v>
      </c>
      <c r="AJ343" s="8" t="s">
        <v>499</v>
      </c>
      <c r="AK343" s="8" t="str">
        <f>IF(OR(ISBLANK(AO343), ISBLANK(AP343)), "", Table2[[#This Row],[device_via_device]])</f>
        <v>Sonos</v>
      </c>
      <c r="AL343" s="8" t="s">
        <v>201</v>
      </c>
      <c r="AN343" s="8" t="s">
        <v>594</v>
      </c>
      <c r="AO343" s="8" t="s">
        <v>501</v>
      </c>
      <c r="AP343" s="14" t="s">
        <v>676</v>
      </c>
      <c r="AQ343" s="14"/>
      <c r="AR343" s="14"/>
      <c r="AS343" s="8" t="str">
        <f t="shared" si="33"/>
        <v>[["mac", "5c:aa:fd:d1:23:be"], ["ip", "10.0.4.40"]]</v>
      </c>
    </row>
    <row r="344" spans="1:45" ht="16" customHeight="1" x14ac:dyDescent="0.2">
      <c r="A344" s="8">
        <v>2665</v>
      </c>
      <c r="B344" s="8" t="s">
        <v>26</v>
      </c>
      <c r="C344" s="8" t="s">
        <v>325</v>
      </c>
      <c r="D344" s="8" t="s">
        <v>145</v>
      </c>
      <c r="E344" s="8" t="s">
        <v>1034</v>
      </c>
      <c r="F344" s="8" t="str">
        <f>IF(ISBLANK(E344), "", Table2[[#This Row],[unique_id]])</f>
        <v>parents_tv_speaker</v>
      </c>
      <c r="G344" s="8" t="s">
        <v>1035</v>
      </c>
      <c r="H344" s="8" t="s">
        <v>332</v>
      </c>
      <c r="I344" s="8" t="s">
        <v>144</v>
      </c>
      <c r="M344" s="8" t="s">
        <v>136</v>
      </c>
      <c r="N344" s="8" t="s">
        <v>331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G344" s="8" t="str">
        <f>IF(OR(ISBLANK(AO344), ISBLANK(AP344)), "", LOWER(_xlfn.CONCAT(Table2[[#This Row],[device_manufacturer]], "-",Table2[[#This Row],[device_suggested_area]], "-", Table2[[#This Row],[device_identifiers]])))</f>
        <v>apple-parents-tv-speaker</v>
      </c>
      <c r="AH344" s="10" t="s">
        <v>561</v>
      </c>
      <c r="AI344" s="8" t="s">
        <v>1036</v>
      </c>
      <c r="AJ344" s="8" t="s">
        <v>560</v>
      </c>
      <c r="AK344" s="8" t="s">
        <v>325</v>
      </c>
      <c r="AL344" s="8" t="s">
        <v>201</v>
      </c>
      <c r="AN344" s="8" t="s">
        <v>594</v>
      </c>
      <c r="AO344" s="15" t="s">
        <v>565</v>
      </c>
      <c r="AP344" s="13" t="s">
        <v>649</v>
      </c>
      <c r="AQ344" s="14"/>
      <c r="AR344" s="14"/>
      <c r="AS344" s="8" t="str">
        <f t="shared" si="33"/>
        <v>[["mac", "d4:a3:3d:5c:8c:28"], ["ip", "10.0.4.48"]]</v>
      </c>
    </row>
    <row r="345" spans="1:45" ht="16" customHeight="1" x14ac:dyDescent="0.2">
      <c r="A345" s="8">
        <v>2700</v>
      </c>
      <c r="B345" s="8" t="s">
        <v>26</v>
      </c>
      <c r="C345" s="8" t="s">
        <v>151</v>
      </c>
      <c r="D345" s="8" t="s">
        <v>399</v>
      </c>
      <c r="E345" s="8" t="s">
        <v>1055</v>
      </c>
      <c r="F345" s="8" t="str">
        <f>IF(ISBLANK(E345), "", Table2[[#This Row],[unique_id]])</f>
        <v>back_door_lock_security</v>
      </c>
      <c r="G345" s="8" t="s">
        <v>1051</v>
      </c>
      <c r="H345" s="8" t="s">
        <v>1024</v>
      </c>
      <c r="I345" s="8" t="s">
        <v>219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1066</v>
      </c>
      <c r="Z345" s="10"/>
      <c r="AB345" s="8" t="str">
        <f t="shared" si="34"/>
        <v/>
      </c>
      <c r="AC345" s="8" t="str">
        <f t="shared" si="32"/>
        <v/>
      </c>
      <c r="AF345" s="39"/>
      <c r="AO345" s="15"/>
      <c r="AP345" s="14"/>
      <c r="AQ345" s="14"/>
      <c r="AR345" s="14"/>
      <c r="AS345" s="8" t="str">
        <f t="shared" si="33"/>
        <v/>
      </c>
    </row>
    <row r="346" spans="1:45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1068</v>
      </c>
      <c r="F346" s="8" t="str">
        <f>IF(ISBLANK(E346), "", Table2[[#This Row],[unique_id]])</f>
        <v>template_back_door_state</v>
      </c>
      <c r="G346" s="8" t="s">
        <v>359</v>
      </c>
      <c r="H346" s="8" t="s">
        <v>1024</v>
      </c>
      <c r="I346" s="8" t="s">
        <v>219</v>
      </c>
      <c r="O346" s="8"/>
      <c r="P346" s="10"/>
      <c r="Q346" s="10"/>
      <c r="R346" s="10"/>
      <c r="S346" s="10"/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O346" s="15"/>
      <c r="AP346" s="14"/>
      <c r="AQ346" s="14"/>
      <c r="AR346" s="14"/>
      <c r="AS346" s="8" t="str">
        <f t="shared" si="33"/>
        <v/>
      </c>
    </row>
    <row r="347" spans="1:45" ht="16" customHeight="1" x14ac:dyDescent="0.2">
      <c r="A347" s="8">
        <v>2702</v>
      </c>
      <c r="B347" s="8" t="s">
        <v>26</v>
      </c>
      <c r="C347" s="8" t="s">
        <v>1012</v>
      </c>
      <c r="D347" s="8" t="s">
        <v>1018</v>
      </c>
      <c r="E347" s="8" t="s">
        <v>1019</v>
      </c>
      <c r="F347" s="8" t="str">
        <f>IF(ISBLANK(E347), "", Table2[[#This Row],[unique_id]])</f>
        <v>back_door_lock</v>
      </c>
      <c r="G347" s="8" t="s">
        <v>1070</v>
      </c>
      <c r="H347" s="8" t="s">
        <v>1024</v>
      </c>
      <c r="I347" s="8" t="s">
        <v>219</v>
      </c>
      <c r="M347" s="8" t="s">
        <v>136</v>
      </c>
      <c r="O347" s="8"/>
      <c r="P347" s="10"/>
      <c r="Q347" s="10" t="s">
        <v>756</v>
      </c>
      <c r="R347" s="10"/>
      <c r="S347" s="16" t="s">
        <v>801</v>
      </c>
      <c r="T347" s="10"/>
      <c r="U347" s="8"/>
      <c r="Z347" s="10"/>
      <c r="AB347" s="8" t="str">
        <f t="shared" si="34"/>
        <v/>
      </c>
      <c r="AC347" s="8" t="str">
        <f t="shared" si="32"/>
        <v/>
      </c>
      <c r="AF347" s="39"/>
      <c r="AG347" s="8" t="s">
        <v>1017</v>
      </c>
      <c r="AH347" s="10" t="s">
        <v>1015</v>
      </c>
      <c r="AI347" s="8" t="s">
        <v>1013</v>
      </c>
      <c r="AJ347" s="11" t="s">
        <v>1014</v>
      </c>
      <c r="AK347" s="8" t="s">
        <v>1012</v>
      </c>
      <c r="AL347" s="8" t="s">
        <v>852</v>
      </c>
      <c r="AO347" s="8" t="s">
        <v>1011</v>
      </c>
      <c r="AP347" s="8"/>
      <c r="AQ347" s="8"/>
      <c r="AS347" s="8" t="str">
        <f t="shared" si="33"/>
        <v>[["mac", "0x000d6f0011274420"]]</v>
      </c>
    </row>
    <row r="348" spans="1:45" ht="16" customHeight="1" x14ac:dyDescent="0.2">
      <c r="A348" s="8">
        <v>2703</v>
      </c>
      <c r="B348" s="8" t="s">
        <v>26</v>
      </c>
      <c r="C348" s="8" t="s">
        <v>448</v>
      </c>
      <c r="D348" s="8" t="s">
        <v>149</v>
      </c>
      <c r="E348" s="8" t="s">
        <v>1061</v>
      </c>
      <c r="F348" s="8" t="str">
        <f>IF(ISBLANK(E348), "", Table2[[#This Row],[unique_id]])</f>
        <v>template_back_door_sensor_contact_last</v>
      </c>
      <c r="G348" s="8" t="s">
        <v>1069</v>
      </c>
      <c r="H348" s="8" t="s">
        <v>1024</v>
      </c>
      <c r="I348" s="8" t="s">
        <v>219</v>
      </c>
      <c r="M348" s="8" t="s">
        <v>136</v>
      </c>
      <c r="O348" s="8"/>
      <c r="P348" s="10"/>
      <c r="Q348" s="10" t="s">
        <v>756</v>
      </c>
      <c r="R348" s="10"/>
      <c r="S348" s="16" t="s">
        <v>801</v>
      </c>
      <c r="T348" s="10"/>
      <c r="U348" s="8"/>
      <c r="Z348" s="10"/>
      <c r="AB348" s="8" t="str">
        <f t="shared" si="34"/>
        <v/>
      </c>
      <c r="AC348" s="8" t="str">
        <f t="shared" si="32"/>
        <v/>
      </c>
      <c r="AF348" s="39"/>
      <c r="AG348" s="8" t="s">
        <v>1045</v>
      </c>
      <c r="AH348" s="10" t="s">
        <v>1015</v>
      </c>
      <c r="AI348" s="11" t="s">
        <v>1042</v>
      </c>
      <c r="AJ348" s="11" t="s">
        <v>1043</v>
      </c>
      <c r="AK348" s="8" t="s">
        <v>448</v>
      </c>
      <c r="AL348" s="8" t="s">
        <v>852</v>
      </c>
      <c r="AO348" s="8" t="s">
        <v>1046</v>
      </c>
      <c r="AP348" s="8"/>
      <c r="AQ348" s="8"/>
      <c r="AS348" s="8" t="str">
        <f t="shared" si="33"/>
        <v>[["mac", "0x00124b0029119f9a"]]</v>
      </c>
    </row>
    <row r="349" spans="1:45" s="41" customFormat="1" ht="16" customHeight="1" x14ac:dyDescent="0.2">
      <c r="A349" s="41">
        <v>2704</v>
      </c>
      <c r="B349" s="41" t="s">
        <v>890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1024</v>
      </c>
      <c r="H349" s="41" t="s">
        <v>1038</v>
      </c>
      <c r="I349" s="41" t="s">
        <v>219</v>
      </c>
      <c r="P349" s="42"/>
      <c r="Q349" s="42"/>
      <c r="R349" s="42"/>
      <c r="S349" s="42"/>
      <c r="T349" s="42"/>
      <c r="Z349" s="42"/>
      <c r="AB349" s="41" t="str">
        <f t="shared" si="34"/>
        <v/>
      </c>
      <c r="AC349" s="41" t="str">
        <f t="shared" si="32"/>
        <v/>
      </c>
      <c r="AF349" s="43"/>
      <c r="AH349" s="42"/>
      <c r="AJ349" s="44"/>
      <c r="AS349" s="41" t="str">
        <f t="shared" si="33"/>
        <v/>
      </c>
    </row>
    <row r="350" spans="1:45" ht="16" customHeight="1" x14ac:dyDescent="0.2">
      <c r="A350" s="8">
        <v>2705</v>
      </c>
      <c r="B350" s="8" t="s">
        <v>26</v>
      </c>
      <c r="C350" s="8" t="s">
        <v>151</v>
      </c>
      <c r="D350" s="8" t="s">
        <v>399</v>
      </c>
      <c r="E350" s="8" t="s">
        <v>1056</v>
      </c>
      <c r="F350" s="8" t="str">
        <f>IF(ISBLANK(E350), "", Table2[[#This Row],[unique_id]])</f>
        <v>front_door_lock_security</v>
      </c>
      <c r="G350" s="8" t="s">
        <v>1051</v>
      </c>
      <c r="H350" s="8" t="s">
        <v>1023</v>
      </c>
      <c r="I350" s="8" t="s">
        <v>219</v>
      </c>
      <c r="M350" s="8" t="s">
        <v>136</v>
      </c>
      <c r="O350" s="8"/>
      <c r="P350" s="10"/>
      <c r="Q350" s="10"/>
      <c r="R350" s="10"/>
      <c r="S350" s="10"/>
      <c r="T350" s="10"/>
      <c r="U350" s="8"/>
      <c r="X350" s="8" t="s">
        <v>1066</v>
      </c>
      <c r="Z350" s="10"/>
      <c r="AB350" s="8" t="str">
        <f t="shared" si="34"/>
        <v/>
      </c>
      <c r="AC350" s="8" t="str">
        <f t="shared" si="32"/>
        <v/>
      </c>
      <c r="AF350" s="39"/>
      <c r="AO350" s="15"/>
      <c r="AP350" s="14"/>
      <c r="AQ350" s="14"/>
      <c r="AR350" s="14"/>
      <c r="AS350" s="8" t="str">
        <f t="shared" si="33"/>
        <v/>
      </c>
    </row>
    <row r="351" spans="1:45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1067</v>
      </c>
      <c r="F351" s="8" t="str">
        <f>IF(ISBLANK(E351), "", Table2[[#This Row],[unique_id]])</f>
        <v>template_front_door_state</v>
      </c>
      <c r="G351" s="8" t="s">
        <v>359</v>
      </c>
      <c r="H351" s="8" t="s">
        <v>1023</v>
      </c>
      <c r="I351" s="8" t="s">
        <v>219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O351" s="15"/>
      <c r="AP351" s="14"/>
      <c r="AQ351" s="14"/>
      <c r="AR351" s="14"/>
      <c r="AS351" s="8" t="str">
        <f t="shared" si="33"/>
        <v/>
      </c>
    </row>
    <row r="352" spans="1:45" ht="16" customHeight="1" x14ac:dyDescent="0.2">
      <c r="A352" s="8">
        <v>2707</v>
      </c>
      <c r="B352" s="8" t="s">
        <v>26</v>
      </c>
      <c r="C352" s="8" t="s">
        <v>1012</v>
      </c>
      <c r="D352" s="8" t="s">
        <v>1018</v>
      </c>
      <c r="E352" s="8" t="s">
        <v>1020</v>
      </c>
      <c r="F352" s="8" t="str">
        <f>IF(ISBLANK(E352), "", Table2[[#This Row],[unique_id]])</f>
        <v>front_door_lock</v>
      </c>
      <c r="G352" s="8" t="s">
        <v>1070</v>
      </c>
      <c r="H352" s="8" t="s">
        <v>1023</v>
      </c>
      <c r="I352" s="8" t="s">
        <v>219</v>
      </c>
      <c r="M352" s="8" t="s">
        <v>136</v>
      </c>
      <c r="O352" s="8"/>
      <c r="P352" s="10"/>
      <c r="Q352" s="10" t="s">
        <v>756</v>
      </c>
      <c r="R352" s="10"/>
      <c r="S352" s="16" t="s">
        <v>801</v>
      </c>
      <c r="T352" s="10"/>
      <c r="U352" s="8"/>
      <c r="Z352" s="10"/>
      <c r="AB352" s="8" t="str">
        <f t="shared" si="34"/>
        <v/>
      </c>
      <c r="AC352" s="8" t="str">
        <f t="shared" si="32"/>
        <v/>
      </c>
      <c r="AF352" s="39"/>
      <c r="AG352" s="8" t="s">
        <v>1016</v>
      </c>
      <c r="AH352" s="10" t="s">
        <v>1015</v>
      </c>
      <c r="AI352" s="8" t="s">
        <v>1013</v>
      </c>
      <c r="AJ352" s="11" t="s">
        <v>1014</v>
      </c>
      <c r="AK352" s="8" t="s">
        <v>1012</v>
      </c>
      <c r="AL352" s="8" t="s">
        <v>478</v>
      </c>
      <c r="AO352" s="8" t="s">
        <v>1021</v>
      </c>
      <c r="AP352" s="8"/>
      <c r="AQ352" s="8"/>
      <c r="AS352" s="8" t="str">
        <f t="shared" si="33"/>
        <v>[["mac", "0x000d6f001127f08c"]]</v>
      </c>
    </row>
    <row r="353" spans="1:45" ht="16" customHeight="1" x14ac:dyDescent="0.2">
      <c r="A353" s="8">
        <v>2708</v>
      </c>
      <c r="B353" s="8" t="s">
        <v>26</v>
      </c>
      <c r="C353" s="8" t="s">
        <v>448</v>
      </c>
      <c r="D353" s="8" t="s">
        <v>149</v>
      </c>
      <c r="E353" s="8" t="s">
        <v>1060</v>
      </c>
      <c r="F353" s="8" t="str">
        <f>IF(ISBLANK(E353), "", Table2[[#This Row],[unique_id]])</f>
        <v>template_front_door_sensor_contact_last</v>
      </c>
      <c r="G353" s="8" t="s">
        <v>1069</v>
      </c>
      <c r="H353" s="8" t="s">
        <v>1023</v>
      </c>
      <c r="I353" s="8" t="s">
        <v>219</v>
      </c>
      <c r="M353" s="8" t="s">
        <v>136</v>
      </c>
      <c r="O353" s="8"/>
      <c r="P353" s="10"/>
      <c r="Q353" s="10" t="s">
        <v>756</v>
      </c>
      <c r="R353" s="10"/>
      <c r="S353" s="16" t="s">
        <v>801</v>
      </c>
      <c r="T353" s="10"/>
      <c r="U353" s="8"/>
      <c r="Z353" s="10"/>
      <c r="AB353" s="8" t="str">
        <f t="shared" si="34"/>
        <v/>
      </c>
      <c r="AC353" s="8" t="str">
        <f t="shared" si="32"/>
        <v/>
      </c>
      <c r="AF353" s="39"/>
      <c r="AG353" s="8" t="s">
        <v>1041</v>
      </c>
      <c r="AH353" s="10" t="s">
        <v>1015</v>
      </c>
      <c r="AI353" s="11" t="s">
        <v>1042</v>
      </c>
      <c r="AJ353" s="11" t="s">
        <v>1043</v>
      </c>
      <c r="AK353" s="8" t="s">
        <v>448</v>
      </c>
      <c r="AL353" s="8" t="s">
        <v>478</v>
      </c>
      <c r="AO353" s="8" t="s">
        <v>1044</v>
      </c>
      <c r="AP353" s="8"/>
      <c r="AQ353" s="8"/>
      <c r="AS353" s="8" t="str">
        <f t="shared" si="33"/>
        <v>[["mac", "0x00124b0029113713"]]</v>
      </c>
    </row>
    <row r="354" spans="1:45" s="41" customFormat="1" ht="16" customHeight="1" x14ac:dyDescent="0.2">
      <c r="A354" s="41">
        <v>2709</v>
      </c>
      <c r="B354" s="41" t="s">
        <v>890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1023</v>
      </c>
      <c r="H354" s="41" t="s">
        <v>1037</v>
      </c>
      <c r="I354" s="41" t="s">
        <v>219</v>
      </c>
      <c r="P354" s="42"/>
      <c r="Q354" s="42"/>
      <c r="R354" s="42"/>
      <c r="S354" s="42"/>
      <c r="T354" s="42"/>
      <c r="Z354" s="42"/>
      <c r="AB354" s="41" t="str">
        <f t="shared" si="34"/>
        <v/>
      </c>
      <c r="AC354" s="41" t="str">
        <f t="shared" si="32"/>
        <v/>
      </c>
      <c r="AF354" s="43"/>
      <c r="AH354" s="42"/>
      <c r="AJ354" s="44"/>
      <c r="AS354" s="41" t="str">
        <f t="shared" si="33"/>
        <v/>
      </c>
    </row>
    <row r="355" spans="1:45" ht="16" customHeight="1" x14ac:dyDescent="0.2">
      <c r="A355" s="8">
        <v>2710</v>
      </c>
      <c r="B355" s="8" t="s">
        <v>26</v>
      </c>
      <c r="C355" s="8" t="s">
        <v>683</v>
      </c>
      <c r="D355" s="8" t="s">
        <v>443</v>
      </c>
      <c r="E355" s="8" t="s">
        <v>442</v>
      </c>
      <c r="F355" s="8" t="str">
        <f>IF(ISBLANK(E355), "", Table2[[#This Row],[unique_id]])</f>
        <v>column_break</v>
      </c>
      <c r="G355" s="8" t="s">
        <v>439</v>
      </c>
      <c r="H355" s="8" t="s">
        <v>1026</v>
      </c>
      <c r="I355" s="8" t="s">
        <v>219</v>
      </c>
      <c r="M355" s="8" t="s">
        <v>440</v>
      </c>
      <c r="N355" s="8" t="s">
        <v>441</v>
      </c>
      <c r="O355" s="8"/>
      <c r="P355" s="10"/>
      <c r="Q355" s="10"/>
      <c r="R355" s="10"/>
      <c r="S355" s="10"/>
      <c r="T355" s="10"/>
      <c r="U355" s="8"/>
      <c r="Z355" s="10"/>
      <c r="AC355" s="8" t="str">
        <f t="shared" si="32"/>
        <v/>
      </c>
      <c r="AF355" s="39"/>
      <c r="AP355" s="8"/>
      <c r="AQ355" s="8"/>
      <c r="AS355" s="8" t="str">
        <f t="shared" si="33"/>
        <v/>
      </c>
    </row>
    <row r="356" spans="1:45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1022</v>
      </c>
      <c r="H356" s="8" t="s">
        <v>1026</v>
      </c>
      <c r="I356" s="8" t="s">
        <v>219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1028</v>
      </c>
      <c r="I357" s="8" t="s">
        <v>219</v>
      </c>
      <c r="M357" s="8" t="s">
        <v>136</v>
      </c>
      <c r="N357" s="8" t="s">
        <v>333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D357" s="12"/>
      <c r="AF357" s="39"/>
      <c r="AG357" s="8" t="s">
        <v>542</v>
      </c>
      <c r="AH357" s="10" t="s">
        <v>544</v>
      </c>
      <c r="AI357" s="8" t="s">
        <v>545</v>
      </c>
      <c r="AJ357" s="8" t="s">
        <v>541</v>
      </c>
      <c r="AK357" s="8" t="s">
        <v>253</v>
      </c>
      <c r="AL357" s="8" t="s">
        <v>130</v>
      </c>
      <c r="AN357" s="8" t="s">
        <v>614</v>
      </c>
      <c r="AO357" s="8" t="s">
        <v>539</v>
      </c>
      <c r="AP357" s="8" t="s">
        <v>568</v>
      </c>
      <c r="AQ357" s="8"/>
      <c r="AS357" s="8" t="str">
        <f t="shared" si="33"/>
        <v>[["mac", "74:83:c2:3f:6c:4c"], ["ip", "10.0.6.20"]]</v>
      </c>
    </row>
    <row r="358" spans="1:45" ht="16" customHeight="1" x14ac:dyDescent="0.2">
      <c r="A358" s="8">
        <v>2713</v>
      </c>
      <c r="B358" s="8" t="s">
        <v>26</v>
      </c>
      <c r="C358" s="8" t="s">
        <v>683</v>
      </c>
      <c r="D358" s="8" t="s">
        <v>443</v>
      </c>
      <c r="E358" s="8" t="s">
        <v>442</v>
      </c>
      <c r="F358" s="8" t="str">
        <f>IF(ISBLANK(E358), "", Table2[[#This Row],[unique_id]])</f>
        <v>column_break</v>
      </c>
      <c r="G358" s="8" t="s">
        <v>439</v>
      </c>
      <c r="H358" s="8" t="s">
        <v>1028</v>
      </c>
      <c r="I358" s="8" t="s">
        <v>219</v>
      </c>
      <c r="M358" s="8" t="s">
        <v>440</v>
      </c>
      <c r="N358" s="8" t="s">
        <v>441</v>
      </c>
      <c r="O358" s="8"/>
      <c r="P358" s="10"/>
      <c r="Q358" s="10"/>
      <c r="R358" s="10"/>
      <c r="S358" s="10"/>
      <c r="T358" s="10"/>
      <c r="U358" s="8"/>
      <c r="Z358" s="10"/>
      <c r="AC358" s="8" t="str">
        <f t="shared" si="32"/>
        <v/>
      </c>
      <c r="AF358" s="39"/>
      <c r="AP358" s="8"/>
      <c r="AQ358" s="8"/>
      <c r="AS358" s="8" t="str">
        <f t="shared" si="33"/>
        <v/>
      </c>
    </row>
    <row r="359" spans="1:45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1022</v>
      </c>
      <c r="H359" s="8" t="s">
        <v>1025</v>
      </c>
      <c r="I359" s="8" t="s">
        <v>219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1027</v>
      </c>
      <c r="I360" s="8" t="s">
        <v>219</v>
      </c>
      <c r="M360" s="8" t="s">
        <v>136</v>
      </c>
      <c r="N360" s="8" t="s">
        <v>333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 t="shared" si="32"/>
        <v/>
      </c>
      <c r="AD360" s="12"/>
      <c r="AF360" s="39"/>
      <c r="AG360" s="8" t="s">
        <v>543</v>
      </c>
      <c r="AH360" s="10" t="s">
        <v>544</v>
      </c>
      <c r="AI360" s="8" t="s">
        <v>545</v>
      </c>
      <c r="AJ360" s="8" t="s">
        <v>541</v>
      </c>
      <c r="AK360" s="8" t="s">
        <v>253</v>
      </c>
      <c r="AL360" s="8" t="s">
        <v>127</v>
      </c>
      <c r="AN360" s="8" t="s">
        <v>614</v>
      </c>
      <c r="AO360" s="8" t="s">
        <v>540</v>
      </c>
      <c r="AP360" s="8" t="s">
        <v>569</v>
      </c>
      <c r="AQ360" s="8"/>
      <c r="AS360" s="8" t="str">
        <f t="shared" si="33"/>
        <v>[["mac", "74:83:c2:3f:6e:5c"], ["ip", "10.0.6.21"]]</v>
      </c>
    </row>
    <row r="361" spans="1:45" ht="16" customHeight="1" x14ac:dyDescent="0.2">
      <c r="A361" s="8">
        <v>2716</v>
      </c>
      <c r="B361" s="8" t="s">
        <v>26</v>
      </c>
      <c r="C361" s="8" t="s">
        <v>683</v>
      </c>
      <c r="D361" s="8" t="s">
        <v>443</v>
      </c>
      <c r="E361" s="8" t="s">
        <v>442</v>
      </c>
      <c r="F361" s="8" t="str">
        <f>IF(ISBLANK(E361), "", Table2[[#This Row],[unique_id]])</f>
        <v>column_break</v>
      </c>
      <c r="G361" s="8" t="s">
        <v>439</v>
      </c>
      <c r="H361" s="8" t="s">
        <v>1027</v>
      </c>
      <c r="I361" s="8" t="s">
        <v>219</v>
      </c>
      <c r="M361" s="8" t="s">
        <v>440</v>
      </c>
      <c r="N361" s="8" t="s">
        <v>441</v>
      </c>
      <c r="O361" s="8"/>
      <c r="P361" s="10"/>
      <c r="Q361" s="10"/>
      <c r="R361" s="10"/>
      <c r="S361" s="10"/>
      <c r="T361" s="10"/>
      <c r="U361" s="8"/>
      <c r="Z361" s="10"/>
      <c r="AC361" s="8" t="str">
        <f t="shared" si="32"/>
        <v/>
      </c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973</v>
      </c>
      <c r="F362" s="8" t="str">
        <f>IF(ISBLANK(E362), "", Table2[[#This Row],[unique_id]])</f>
        <v>ada_fan_occupancy</v>
      </c>
      <c r="G362" s="8" t="s">
        <v>130</v>
      </c>
      <c r="H362" s="8" t="s">
        <v>1029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ref="AB362:AB425" si="35">IF(ISBLANK(AA362),  "", _xlfn.CONCAT("haas/entity/sensor/", LOWER(C362), "/", E362, "/config"))</f>
        <v/>
      </c>
      <c r="AC362" s="8" t="str">
        <f t="shared" si="32"/>
        <v/>
      </c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972</v>
      </c>
      <c r="F363" s="8" t="str">
        <f>IF(ISBLANK(E363), "", Table2[[#This Row],[unique_id]])</f>
        <v>edwin_fan_occupancy</v>
      </c>
      <c r="G363" s="8" t="s">
        <v>127</v>
      </c>
      <c r="H363" s="8" t="s">
        <v>1029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D363" s="12"/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974</v>
      </c>
      <c r="F364" s="8" t="str">
        <f>IF(ISBLANK(E364), "", Table2[[#This Row],[unique_id]])</f>
        <v>parents_fan_occupancy</v>
      </c>
      <c r="G364" s="8" t="s">
        <v>201</v>
      </c>
      <c r="H364" s="8" t="s">
        <v>1029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D364" s="12"/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975</v>
      </c>
      <c r="F365" s="8" t="str">
        <f>IF(ISBLANK(E365), "", Table2[[#This Row],[unique_id]])</f>
        <v>lounge_fan_occupancy</v>
      </c>
      <c r="G365" s="8" t="s">
        <v>203</v>
      </c>
      <c r="H365" s="8" t="s">
        <v>1029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976</v>
      </c>
      <c r="F366" s="8" t="str">
        <f>IF(ISBLANK(E366), "", Table2[[#This Row],[unique_id]])</f>
        <v>deck_east_fan_occupancy</v>
      </c>
      <c r="G366" s="8" t="s">
        <v>225</v>
      </c>
      <c r="H366" s="8" t="s">
        <v>1029</v>
      </c>
      <c r="I366" s="8" t="s">
        <v>219</v>
      </c>
      <c r="M366" s="8" t="s">
        <v>136</v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P366" s="8"/>
      <c r="AQ366" s="8"/>
      <c r="AS366" s="8" t="str">
        <f t="shared" si="33"/>
        <v/>
      </c>
    </row>
    <row r="367" spans="1:45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977</v>
      </c>
      <c r="F367" s="8" t="str">
        <f>IF(ISBLANK(E367), "", Table2[[#This Row],[unique_id]])</f>
        <v>deck_west_fan_occupancy</v>
      </c>
      <c r="G367" s="8" t="s">
        <v>224</v>
      </c>
      <c r="H367" s="8" t="s">
        <v>1029</v>
      </c>
      <c r="I367" s="8" t="s">
        <v>219</v>
      </c>
      <c r="M367" s="8" t="s">
        <v>136</v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P367" s="8"/>
      <c r="AQ367" s="8"/>
      <c r="AS367" s="8" t="str">
        <f t="shared" si="33"/>
        <v/>
      </c>
    </row>
    <row r="368" spans="1:45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845</v>
      </c>
      <c r="AH368" s="10" t="s">
        <v>576</v>
      </c>
      <c r="AI368" s="8" t="s">
        <v>583</v>
      </c>
      <c r="AJ368" s="8" t="s">
        <v>579</v>
      </c>
      <c r="AK368" s="8" t="s">
        <v>253</v>
      </c>
      <c r="AL368" s="8" t="s">
        <v>28</v>
      </c>
      <c r="AN368" s="8" t="s">
        <v>571</v>
      </c>
      <c r="AO368" s="8" t="s">
        <v>590</v>
      </c>
      <c r="AP368" s="8" t="s">
        <v>586</v>
      </c>
      <c r="AQ368" s="8"/>
      <c r="AS368" s="8" t="str">
        <f t="shared" si="33"/>
        <v>[["mac", "74:ac:b9:1c:15:f1"], ["ip", "10.0.0.1"]]</v>
      </c>
    </row>
    <row r="369" spans="1:45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987</v>
      </c>
      <c r="AH369" s="10" t="s">
        <v>988</v>
      </c>
      <c r="AI369" s="8" t="s">
        <v>584</v>
      </c>
      <c r="AJ369" s="8" t="s">
        <v>985</v>
      </c>
      <c r="AK369" s="8" t="s">
        <v>253</v>
      </c>
      <c r="AL369" s="8" t="s">
        <v>28</v>
      </c>
      <c r="AN369" s="8" t="s">
        <v>571</v>
      </c>
      <c r="AO369" s="8" t="s">
        <v>990</v>
      </c>
      <c r="AP369" s="8" t="s">
        <v>587</v>
      </c>
      <c r="AQ369" s="8"/>
      <c r="AS369" s="8" t="str">
        <f t="shared" si="33"/>
        <v>[["mac", "78:45:58:cb:14:b5"], ["ip", "10.0.0.2"]]</v>
      </c>
    </row>
    <row r="370" spans="1:45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573</v>
      </c>
      <c r="AH370" s="10" t="s">
        <v>988</v>
      </c>
      <c r="AI370" s="8" t="s">
        <v>585</v>
      </c>
      <c r="AJ370" s="8" t="s">
        <v>580</v>
      </c>
      <c r="AK370" s="8" t="s">
        <v>253</v>
      </c>
      <c r="AL370" s="8" t="s">
        <v>577</v>
      </c>
      <c r="AN370" s="8" t="s">
        <v>571</v>
      </c>
      <c r="AO370" s="8" t="s">
        <v>591</v>
      </c>
      <c r="AP370" s="8" t="s">
        <v>588</v>
      </c>
      <c r="AQ370" s="8"/>
      <c r="AS370" s="8" t="str">
        <f t="shared" si="33"/>
        <v>[["mac", "b4:fb:e4:e3:83:32"], ["ip", "10.0.0.3"]]</v>
      </c>
    </row>
    <row r="371" spans="1:45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574</v>
      </c>
      <c r="AH371" s="10" t="s">
        <v>989</v>
      </c>
      <c r="AI371" s="8" t="s">
        <v>584</v>
      </c>
      <c r="AJ371" s="8" t="s">
        <v>581</v>
      </c>
      <c r="AK371" s="8" t="s">
        <v>253</v>
      </c>
      <c r="AL371" s="8" t="s">
        <v>478</v>
      </c>
      <c r="AN371" s="8" t="s">
        <v>571</v>
      </c>
      <c r="AO371" s="8" t="s">
        <v>592</v>
      </c>
      <c r="AP371" s="8" t="s">
        <v>589</v>
      </c>
      <c r="AQ371" s="8"/>
      <c r="AS371" s="8" t="str">
        <f t="shared" si="33"/>
        <v>[["mac", "78:8a:20:70:d3:79"], ["ip", "10.0.0.4"]]</v>
      </c>
    </row>
    <row r="372" spans="1:45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575</v>
      </c>
      <c r="AH372" s="10" t="s">
        <v>989</v>
      </c>
      <c r="AI372" s="8" t="s">
        <v>584</v>
      </c>
      <c r="AJ372" s="8" t="s">
        <v>582</v>
      </c>
      <c r="AK372" s="8" t="s">
        <v>253</v>
      </c>
      <c r="AL372" s="8" t="s">
        <v>578</v>
      </c>
      <c r="AN372" s="8" t="s">
        <v>571</v>
      </c>
      <c r="AO372" s="8" t="s">
        <v>593</v>
      </c>
      <c r="AP372" s="8" t="s">
        <v>986</v>
      </c>
      <c r="AQ372" s="8"/>
      <c r="AS372" s="8" t="str">
        <f t="shared" si="33"/>
        <v>[["mac", "f0:9f:c2:fc:b0:f7"], ["ip", "10.0.0.5"]]</v>
      </c>
    </row>
    <row r="373" spans="1:45" ht="16" customHeight="1" x14ac:dyDescent="0.2">
      <c r="A373" s="8">
        <v>5005</v>
      </c>
      <c r="B373" s="14" t="s">
        <v>26</v>
      </c>
      <c r="C373" s="14" t="s">
        <v>546</v>
      </c>
      <c r="D373" s="14"/>
      <c r="E373" s="14"/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547</v>
      </c>
      <c r="AH373" s="10" t="s">
        <v>549</v>
      </c>
      <c r="AI373" s="8" t="s">
        <v>551</v>
      </c>
      <c r="AJ373" s="8" t="s">
        <v>548</v>
      </c>
      <c r="AK373" s="8" t="s">
        <v>550</v>
      </c>
      <c r="AL373" s="8" t="s">
        <v>28</v>
      </c>
      <c r="AN373" s="8" t="s">
        <v>594</v>
      </c>
      <c r="AO373" s="15" t="s">
        <v>667</v>
      </c>
      <c r="AP373" s="8" t="s">
        <v>595</v>
      </c>
      <c r="AQ373" s="8"/>
      <c r="AS373" s="8" t="str">
        <f t="shared" si="33"/>
        <v>[["mac", "4a:9a:06:5d:53:66"], ["ip", "10.0.4.10"]]</v>
      </c>
    </row>
    <row r="374" spans="1:45" ht="16" customHeight="1" x14ac:dyDescent="0.2">
      <c r="A374" s="8">
        <v>5006</v>
      </c>
      <c r="B374" s="14" t="s">
        <v>26</v>
      </c>
      <c r="C374" s="14" t="s">
        <v>523</v>
      </c>
      <c r="D374" s="14"/>
      <c r="E374" s="14"/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594</v>
      </c>
      <c r="AO374" s="8" t="s">
        <v>922</v>
      </c>
      <c r="AP374" s="8" t="s">
        <v>662</v>
      </c>
      <c r="AQ374" s="8"/>
      <c r="AS374" s="8" t="str">
        <f t="shared" si="33"/>
        <v>[["mac", "00:e0:4c:68:07:65"], ["ip", "10.0.4.11"]]</v>
      </c>
    </row>
    <row r="375" spans="1:45" ht="16" customHeight="1" x14ac:dyDescent="0.2">
      <c r="A375" s="8">
        <v>5007</v>
      </c>
      <c r="B375" s="14" t="s">
        <v>26</v>
      </c>
      <c r="C375" s="14" t="s">
        <v>523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522</v>
      </c>
      <c r="AH375" s="10" t="s">
        <v>907</v>
      </c>
      <c r="AI375" s="8" t="s">
        <v>526</v>
      </c>
      <c r="AJ375" s="8" t="s">
        <v>529</v>
      </c>
      <c r="AK375" s="8" t="s">
        <v>325</v>
      </c>
      <c r="AL375" s="8" t="s">
        <v>28</v>
      </c>
      <c r="AN375" s="8" t="s">
        <v>572</v>
      </c>
      <c r="AO375" s="8" t="s">
        <v>665</v>
      </c>
      <c r="AP375" s="8" t="s">
        <v>566</v>
      </c>
      <c r="AQ375" s="8"/>
      <c r="AS375" s="8" t="str">
        <f t="shared" si="33"/>
        <v>[["mac", "4a:e0:4c:68:06:a1"], ["ip", "10.0.2.11"]]</v>
      </c>
    </row>
    <row r="376" spans="1:45" ht="16" customHeight="1" x14ac:dyDescent="0.2">
      <c r="A376" s="8">
        <v>5008</v>
      </c>
      <c r="B376" s="14" t="s">
        <v>26</v>
      </c>
      <c r="C376" s="14" t="s">
        <v>523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522</v>
      </c>
      <c r="AH376" s="10" t="s">
        <v>907</v>
      </c>
      <c r="AI376" s="8" t="s">
        <v>526</v>
      </c>
      <c r="AJ376" s="8" t="s">
        <v>529</v>
      </c>
      <c r="AK376" s="8" t="s">
        <v>325</v>
      </c>
      <c r="AL376" s="8" t="s">
        <v>28</v>
      </c>
      <c r="AN376" s="8" t="s">
        <v>614</v>
      </c>
      <c r="AO376" s="8" t="s">
        <v>666</v>
      </c>
      <c r="AP376" s="8" t="s">
        <v>663</v>
      </c>
      <c r="AQ376" s="8"/>
      <c r="AS376" s="8" t="str">
        <f t="shared" si="33"/>
        <v>[["mac", "6a:e0:4c:68:06:a1"], ["ip", "10.0.6.11"]]</v>
      </c>
    </row>
    <row r="377" spans="1:45" ht="16" customHeight="1" x14ac:dyDescent="0.2">
      <c r="A377" s="8">
        <v>5009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524</v>
      </c>
      <c r="AH377" s="10" t="s">
        <v>907</v>
      </c>
      <c r="AI377" s="8" t="s">
        <v>527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531</v>
      </c>
      <c r="AP377" s="8" t="s">
        <v>567</v>
      </c>
      <c r="AQ377" s="8"/>
      <c r="AS377" s="8" t="str">
        <f t="shared" si="33"/>
        <v>[["mac", "00:e0:4c:68:04:21"], ["ip", "10.0.2.12"]]</v>
      </c>
    </row>
    <row r="378" spans="1:45" ht="16" customHeight="1" x14ac:dyDescent="0.2">
      <c r="A378" s="8">
        <v>5010</v>
      </c>
      <c r="B378" s="14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525</v>
      </c>
      <c r="AH378" s="10" t="s">
        <v>907</v>
      </c>
      <c r="AI378" s="8" t="s">
        <v>528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664</v>
      </c>
      <c r="AP378" s="13" t="s">
        <v>570</v>
      </c>
      <c r="AQ378" s="14"/>
      <c r="AR378" s="14"/>
      <c r="AS378" s="8" t="str">
        <f t="shared" si="33"/>
        <v>[["mac", "00:e0:4c:68:07:0d"], ["ip", "10.0.2.13"]]</v>
      </c>
    </row>
    <row r="379" spans="1:45" ht="16" customHeight="1" x14ac:dyDescent="0.2">
      <c r="A379" s="8">
        <v>5011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905</v>
      </c>
      <c r="AH379" s="10" t="s">
        <v>907</v>
      </c>
      <c r="AI379" s="8" t="s">
        <v>908</v>
      </c>
      <c r="AJ379" s="8" t="s">
        <v>530</v>
      </c>
      <c r="AK379" s="8" t="s">
        <v>325</v>
      </c>
      <c r="AL379" s="8" t="s">
        <v>28</v>
      </c>
      <c r="AN379" s="8" t="s">
        <v>572</v>
      </c>
      <c r="AO379" s="8" t="s">
        <v>913</v>
      </c>
      <c r="AP379" s="13" t="s">
        <v>840</v>
      </c>
      <c r="AQ379" s="14"/>
      <c r="AR379" s="14"/>
      <c r="AS379" s="8" t="str">
        <f t="shared" si="33"/>
        <v>[["mac", "40:6c:8f:2a:da:9c"], ["ip", "10.0.2.14"]]</v>
      </c>
    </row>
    <row r="380" spans="1:45" ht="16" customHeight="1" x14ac:dyDescent="0.2">
      <c r="A380" s="8">
        <v>5012</v>
      </c>
      <c r="B380" s="36" t="s">
        <v>26</v>
      </c>
      <c r="C380" s="14" t="s">
        <v>523</v>
      </c>
      <c r="D380" s="14"/>
      <c r="E380" s="14"/>
      <c r="G380" s="14"/>
      <c r="H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906</v>
      </c>
      <c r="AH380" s="10" t="s">
        <v>907</v>
      </c>
      <c r="AI380" s="8" t="s">
        <v>909</v>
      </c>
      <c r="AJ380" s="8" t="s">
        <v>530</v>
      </c>
      <c r="AK380" s="8" t="s">
        <v>325</v>
      </c>
      <c r="AL380" s="8" t="s">
        <v>28</v>
      </c>
      <c r="AN380" s="8" t="s">
        <v>572</v>
      </c>
      <c r="AO380" s="8" t="s">
        <v>912</v>
      </c>
      <c r="AP380" s="13" t="s">
        <v>910</v>
      </c>
      <c r="AQ380" s="14"/>
      <c r="AR380" s="14"/>
      <c r="AS380" s="8" t="str">
        <f t="shared" si="33"/>
        <v>[["mac", "0c:4d:e9:d2:86:6c"], ["ip", "10.0.2.15"]]</v>
      </c>
    </row>
    <row r="381" spans="1:45" ht="16" customHeight="1" x14ac:dyDescent="0.2">
      <c r="A381" s="8">
        <v>5013</v>
      </c>
      <c r="B381" s="14" t="s">
        <v>26</v>
      </c>
      <c r="C381" s="14" t="s">
        <v>523</v>
      </c>
      <c r="D381" s="14"/>
      <c r="E381" s="14"/>
      <c r="G381" s="14"/>
      <c r="H381" s="14"/>
      <c r="I381" s="14"/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2"/>
        <v/>
      </c>
      <c r="AF381" s="39"/>
      <c r="AG381" s="8" t="s">
        <v>844</v>
      </c>
      <c r="AH381" s="10" t="s">
        <v>907</v>
      </c>
      <c r="AI381" s="8" t="s">
        <v>843</v>
      </c>
      <c r="AJ381" s="8" t="s">
        <v>842</v>
      </c>
      <c r="AK381" s="8" t="s">
        <v>841</v>
      </c>
      <c r="AL381" s="8" t="s">
        <v>28</v>
      </c>
      <c r="AN381" s="8" t="s">
        <v>572</v>
      </c>
      <c r="AO381" s="8" t="s">
        <v>839</v>
      </c>
      <c r="AP381" s="13" t="s">
        <v>911</v>
      </c>
      <c r="AQ381" s="14"/>
      <c r="AR381" s="14"/>
      <c r="AS381" s="8" t="str">
        <f t="shared" si="33"/>
        <v>[["mac", "b8:27:eb:78:74:0e"], ["ip", "10.0.2.16"]]</v>
      </c>
    </row>
    <row r="382" spans="1:45" ht="16" customHeight="1" x14ac:dyDescent="0.2">
      <c r="A382" s="8">
        <v>5014</v>
      </c>
      <c r="B382" s="8" t="s">
        <v>26</v>
      </c>
      <c r="C382" s="8" t="s">
        <v>538</v>
      </c>
      <c r="E382" s="14"/>
      <c r="I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537</v>
      </c>
      <c r="AH382" s="10" t="s">
        <v>536</v>
      </c>
      <c r="AI382" s="8" t="s">
        <v>534</v>
      </c>
      <c r="AJ382" s="8" t="s">
        <v>535</v>
      </c>
      <c r="AK382" s="8" t="s">
        <v>533</v>
      </c>
      <c r="AL382" s="8" t="s">
        <v>28</v>
      </c>
      <c r="AN382" s="8" t="s">
        <v>614</v>
      </c>
      <c r="AO382" s="8" t="s">
        <v>532</v>
      </c>
      <c r="AP382" s="8" t="s">
        <v>668</v>
      </c>
      <c r="AQ382" s="8"/>
      <c r="AS382" s="8" t="str">
        <f t="shared" si="33"/>
        <v>[["mac", "30:05:5c:8a:ff:10"], ["ip", "10.0.6.22"]]</v>
      </c>
    </row>
    <row r="383" spans="1:45" ht="16" customHeight="1" x14ac:dyDescent="0.2">
      <c r="A383" s="8">
        <v>5015</v>
      </c>
      <c r="B383" s="8" t="s">
        <v>26</v>
      </c>
      <c r="C383" s="8" t="s">
        <v>709</v>
      </c>
      <c r="E383" s="14"/>
      <c r="F383" s="8" t="str">
        <f>IF(ISBLANK(E383), "", Table2[[#This Row],[unique_id]])</f>
        <v/>
      </c>
      <c r="I383" s="14"/>
      <c r="O383" s="8"/>
      <c r="P383" s="10"/>
      <c r="Q383" s="10" t="s">
        <v>756</v>
      </c>
      <c r="R383" s="10"/>
      <c r="S383" s="16" t="s">
        <v>801</v>
      </c>
      <c r="T383" s="16"/>
      <c r="U383" s="8"/>
      <c r="Z383" s="10"/>
      <c r="AB383" s="8" t="str">
        <f t="shared" si="35"/>
        <v/>
      </c>
      <c r="AC383" s="8" t="str">
        <f t="shared" si="32"/>
        <v/>
      </c>
      <c r="AF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3" s="8" t="s">
        <v>747</v>
      </c>
      <c r="AH383" s="16" t="s">
        <v>746</v>
      </c>
      <c r="AI383" s="11" t="s">
        <v>744</v>
      </c>
      <c r="AJ383" s="11" t="s">
        <v>745</v>
      </c>
      <c r="AK383" s="8" t="s">
        <v>709</v>
      </c>
      <c r="AL383" s="8" t="s">
        <v>172</v>
      </c>
      <c r="AO383" s="8" t="s">
        <v>743</v>
      </c>
      <c r="AP383" s="8"/>
      <c r="AQ383" s="8"/>
      <c r="AS383" s="8" t="str">
        <f t="shared" si="33"/>
        <v>[["mac", "0x00158d0005d9d088"]]</v>
      </c>
    </row>
    <row r="384" spans="1:45" ht="16" customHeight="1" x14ac:dyDescent="0.2">
      <c r="A384" s="8">
        <v>6000</v>
      </c>
      <c r="B384" s="8" t="s">
        <v>26</v>
      </c>
      <c r="C384" s="8" t="s">
        <v>825</v>
      </c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G384" s="8" t="s">
        <v>670</v>
      </c>
      <c r="AN384" s="8" t="s">
        <v>594</v>
      </c>
      <c r="AO384" s="8" t="s">
        <v>671</v>
      </c>
      <c r="AP384" s="8"/>
      <c r="AQ384" s="8"/>
      <c r="AS384" s="8" t="str">
        <f t="shared" si="33"/>
        <v>[["mac", "bc:09:63:42:09:c0"]]</v>
      </c>
    </row>
    <row r="385" spans="2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2:45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2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2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2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2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2:45" ht="16" customHeight="1" x14ac:dyDescent="0.2">
      <c r="E391" s="12"/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2:45" ht="16" customHeight="1" x14ac:dyDescent="0.2">
      <c r="E392" s="12"/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2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2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2"/>
        <v/>
      </c>
      <c r="AF394" s="39"/>
      <c r="AP394" s="8"/>
      <c r="AQ394" s="8"/>
      <c r="AS394" s="8" t="str">
        <f t="shared" si="33"/>
        <v/>
      </c>
    </row>
    <row r="395" spans="2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2"/>
        <v/>
      </c>
      <c r="AF395" s="39"/>
      <c r="AP395" s="8"/>
      <c r="AQ395" s="8"/>
      <c r="AS395" s="8" t="str">
        <f t="shared" si="33"/>
        <v/>
      </c>
    </row>
    <row r="396" spans="2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ref="AC396:AC459" si="36">IF(ISBLANK(AA396),  "", _xlfn.CONCAT(LOWER(C396), "/", E396))</f>
        <v/>
      </c>
      <c r="AF396" s="39"/>
      <c r="AP396" s="8"/>
      <c r="AQ396" s="8"/>
      <c r="AS396" s="8" t="str">
        <f t="shared" ref="AS396:AS459" si="37">IF(AND(ISBLANK(AO396), ISBLANK(AP396)), "", _xlfn.CONCAT("[", IF(ISBLANK(AO396), "", _xlfn.CONCAT("[""mac"", """, AO396, """]")), IF(ISBLANK(AP396), "", _xlfn.CONCAT(", [""ip"", """, AP396, """]")), "]"))</f>
        <v/>
      </c>
    </row>
    <row r="397" spans="2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2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2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2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ref="AB426:AB489" si="38">IF(ISBLANK(AA426),  "", _xlfn.CONCAT("haas/entity/sensor/", LOWER(C426), "/", E426, "/config"))</f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8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8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ref="AC460:AC523" si="39">IF(ISBLANK(AA460),  "", _xlfn.CONCAT(LOWER(C460), "/", E460))</f>
        <v/>
      </c>
      <c r="AF460" s="39"/>
      <c r="AP460" s="8"/>
      <c r="AQ460" s="8"/>
      <c r="AS460" s="8" t="str">
        <f t="shared" ref="AS460:AS523" si="40"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ref="AB490:AB553" si="41">IF(ISBLANK(AA490),  "", _xlfn.CONCAT("haas/entity/sensor/", LOWER(C490), "/", E490, "/config"))</f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H510" s="12"/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H511" s="12"/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Z514" s="10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Z515" s="10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G520" s="12"/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ref="AC524:AC587" si="42">IF(ISBLANK(AA524),  "", _xlfn.CONCAT(LOWER(C524), "/", E524))</f>
        <v/>
      </c>
      <c r="AF524" s="39"/>
      <c r="AP524" s="8"/>
      <c r="AQ524" s="8"/>
      <c r="AS524" s="8" t="str">
        <f t="shared" ref="AS524:AS587" si="43"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ref="AB554:AB617" si="44">IF(ISBLANK(AA554),  "", _xlfn.CONCAT("haas/entity/sensor/", LOWER(C554), "/", E554, "/config"))</f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ref="AC588:AC651" si="45">IF(ISBLANK(AA588),  "", _xlfn.CONCAT(LOWER(C588), "/", E588))</f>
        <v/>
      </c>
      <c r="AF588" s="39"/>
      <c r="AP588" s="8"/>
      <c r="AQ588" s="8"/>
      <c r="AS588" s="8" t="str">
        <f t="shared" ref="AS588:AS651" si="46"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ref="AB618:AB681" si="47">IF(ISBLANK(AA618),  "", _xlfn.CONCAT("haas/entity/sensor/", LOWER(C618), "/", E618, "/config"))</f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ref="AC652:AC710" si="48">IF(ISBLANK(AA652),  "", _xlfn.CONCAT(LOWER(C652), "/", E652))</f>
        <v/>
      </c>
      <c r="AF652" s="39"/>
      <c r="AP652" s="8"/>
      <c r="AQ652" s="8"/>
      <c r="AS652" s="8" t="str">
        <f t="shared" ref="AS652:AS710" si="49"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ref="AB682:AB710" si="50">IF(ISBLANK(AA682),  "", _xlfn.CONCAT("haas/entity/sensor/", LOWER(C682), "/", E682, "/config"))</f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  <row r="709" spans="6:45" ht="16" customHeight="1" x14ac:dyDescent="0.2">
      <c r="F709" s="8" t="str">
        <f>IF(ISBLANK(E709), "", Table2[[#This Row],[unique_id]])</f>
        <v/>
      </c>
      <c r="O709" s="8"/>
      <c r="P709" s="10"/>
      <c r="Q709" s="10"/>
      <c r="R709" s="10"/>
      <c r="S709" s="10"/>
      <c r="T709" s="10"/>
      <c r="U709" s="8"/>
      <c r="AB709" s="8" t="str">
        <f t="shared" si="50"/>
        <v/>
      </c>
      <c r="AC709" s="8" t="str">
        <f t="shared" si="48"/>
        <v/>
      </c>
      <c r="AF709" s="39"/>
      <c r="AP709" s="8"/>
      <c r="AQ709" s="8"/>
      <c r="AS709" s="8" t="str">
        <f t="shared" si="49"/>
        <v/>
      </c>
    </row>
    <row r="710" spans="6:45" ht="16" customHeight="1" x14ac:dyDescent="0.2">
      <c r="F710" s="8" t="str">
        <f>IF(ISBLANK(E710), "", Table2[[#This Row],[unique_id]])</f>
        <v/>
      </c>
      <c r="O710" s="8"/>
      <c r="P710" s="10"/>
      <c r="Q710" s="10"/>
      <c r="R710" s="10"/>
      <c r="S710" s="10"/>
      <c r="T710" s="10"/>
      <c r="U710" s="8"/>
      <c r="AB710" s="8" t="str">
        <f t="shared" si="50"/>
        <v/>
      </c>
      <c r="AC710" s="8" t="str">
        <f t="shared" si="48"/>
        <v/>
      </c>
      <c r="AF710" s="39"/>
      <c r="AP710" s="8"/>
      <c r="AQ710" s="8"/>
      <c r="AS710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8" r:id="rId16" display="http://raspbpi-lia:8092" xr:uid="{4190FF35-D7F2-1F4C-9886-0DAB50833142}"/>
    <hyperlink ref="AF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2023-06-09T02:57:52Z</dcterms:modified>
</cp:coreProperties>
</file>