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472016F1-2DA4-0248-AA29-E2D653C82B23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32" i="1" l="1"/>
  <c r="F332" i="1"/>
  <c r="AO331" i="1"/>
  <c r="AB331" i="1"/>
  <c r="F331" i="1"/>
  <c r="AA332" i="1"/>
  <c r="AB332" i="1"/>
  <c r="F333" i="1"/>
  <c r="AA333" i="1"/>
  <c r="AB333" i="1"/>
  <c r="AO333" i="1"/>
  <c r="AO168" i="1"/>
  <c r="AF168" i="1"/>
  <c r="AE168" i="1"/>
  <c r="AB168" i="1"/>
  <c r="AA168" i="1"/>
  <c r="F168" i="1"/>
  <c r="AO164" i="1"/>
  <c r="AF164" i="1"/>
  <c r="AE164" i="1"/>
  <c r="AB164" i="1"/>
  <c r="AA164" i="1"/>
  <c r="F164" i="1"/>
  <c r="AO163" i="1"/>
  <c r="AF163" i="1"/>
  <c r="AE163" i="1"/>
  <c r="AB163" i="1"/>
  <c r="AA163" i="1"/>
  <c r="F163" i="1"/>
  <c r="AO162" i="1"/>
  <c r="AF162" i="1"/>
  <c r="AE162" i="1"/>
  <c r="AB162" i="1"/>
  <c r="AA162" i="1"/>
  <c r="F162" i="1"/>
  <c r="AO161" i="1"/>
  <c r="AF161" i="1"/>
  <c r="AE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5" i="1"/>
  <c r="AB335" i="1"/>
  <c r="AA335" i="1"/>
  <c r="F335" i="1"/>
  <c r="AO338" i="1"/>
  <c r="AB338" i="1"/>
  <c r="AA338" i="1"/>
  <c r="F338" i="1"/>
  <c r="F104" i="1"/>
  <c r="AA104" i="1"/>
  <c r="AB104" i="1"/>
  <c r="AO104" i="1"/>
  <c r="F303" i="1"/>
  <c r="AA303" i="1"/>
  <c r="AB303" i="1"/>
  <c r="AO303" i="1"/>
  <c r="AO289" i="1"/>
  <c r="AJ289" i="1"/>
  <c r="AF289" i="1" s="1"/>
  <c r="F289" i="1"/>
  <c r="AA289" i="1"/>
  <c r="AB289" i="1"/>
  <c r="AO346" i="1"/>
  <c r="AB346" i="1"/>
  <c r="AA346" i="1"/>
  <c r="AO345" i="1"/>
  <c r="AB345" i="1"/>
  <c r="AA345" i="1"/>
  <c r="AO264" i="1"/>
  <c r="AB264" i="1"/>
  <c r="AA264" i="1"/>
  <c r="F264" i="1"/>
  <c r="AO313" i="1"/>
  <c r="AB313" i="1"/>
  <c r="F313" i="1"/>
  <c r="AO309" i="1"/>
  <c r="AB309" i="1"/>
  <c r="F309" i="1"/>
  <c r="F310" i="1"/>
  <c r="AA310" i="1"/>
  <c r="AB310" i="1"/>
  <c r="AF310" i="1"/>
  <c r="AO310" i="1"/>
  <c r="F311" i="1"/>
  <c r="AA311" i="1"/>
  <c r="AB311" i="1"/>
  <c r="AF311" i="1"/>
  <c r="AO311" i="1"/>
  <c r="F314" i="1"/>
  <c r="AA314" i="1"/>
  <c r="AB314" i="1"/>
  <c r="AJ314" i="1"/>
  <c r="AF314" i="1" s="1"/>
  <c r="AO314" i="1"/>
  <c r="F318" i="1"/>
  <c r="AA318" i="1"/>
  <c r="AB318" i="1"/>
  <c r="AF318" i="1"/>
  <c r="AO318" i="1"/>
  <c r="F307" i="1"/>
  <c r="AA307" i="1"/>
  <c r="AB307" i="1"/>
  <c r="AF307" i="1"/>
  <c r="AO307" i="1"/>
  <c r="F219" i="1"/>
  <c r="AO190" i="1"/>
  <c r="AB190" i="1"/>
  <c r="AA190" i="1"/>
  <c r="F190" i="1"/>
  <c r="AA219" i="1"/>
  <c r="AB219" i="1"/>
  <c r="AO219" i="1"/>
  <c r="AO316" i="1"/>
  <c r="AJ316" i="1"/>
  <c r="AF316" i="1" s="1"/>
  <c r="AB316" i="1"/>
  <c r="AA316" i="1"/>
  <c r="F316" i="1"/>
  <c r="AO167" i="1"/>
  <c r="AF167" i="1"/>
  <c r="AE167" i="1"/>
  <c r="AB167" i="1"/>
  <c r="AA167" i="1"/>
  <c r="F167" i="1"/>
  <c r="AE165" i="1" l="1"/>
  <c r="AE166" i="1"/>
  <c r="AF165" i="1"/>
  <c r="AF166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47" i="1"/>
  <c r="AB347" i="1"/>
  <c r="AA347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E171" i="1"/>
  <c r="AB171" i="1"/>
  <c r="AA171" i="1"/>
  <c r="F171" i="1"/>
  <c r="AO273" i="1"/>
  <c r="AB273" i="1"/>
  <c r="F273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70" i="1"/>
  <c r="F349" i="1"/>
  <c r="AA349" i="1"/>
  <c r="AB349" i="1"/>
  <c r="AO349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4" i="1"/>
  <c r="AB305" i="1"/>
  <c r="AB306" i="1"/>
  <c r="AB308" i="1"/>
  <c r="AB312" i="1"/>
  <c r="AB317" i="1"/>
  <c r="AB315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4" i="1"/>
  <c r="AB336" i="1"/>
  <c r="AB337" i="1"/>
  <c r="AB339" i="1"/>
  <c r="AB340" i="1"/>
  <c r="AB341" i="1"/>
  <c r="AB342" i="1"/>
  <c r="AB343" i="1"/>
  <c r="AB344" i="1"/>
  <c r="AB348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F298" i="1"/>
  <c r="AA298" i="1"/>
  <c r="AO298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4" i="1"/>
  <c r="F341" i="1"/>
  <c r="AA341" i="1"/>
  <c r="AO341" i="1"/>
  <c r="F342" i="1"/>
  <c r="AA342" i="1"/>
  <c r="AO342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4" i="1"/>
  <c r="AO336" i="1"/>
  <c r="AO337" i="1"/>
  <c r="AO340" i="1"/>
  <c r="AO101" i="1"/>
  <c r="AO343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17" i="1"/>
  <c r="AO315" i="1"/>
  <c r="AO305" i="1"/>
  <c r="AO306" i="1"/>
  <c r="AO308" i="1"/>
  <c r="AO94" i="1"/>
  <c r="AO312" i="1"/>
  <c r="AO339" i="1"/>
  <c r="AO348" i="1"/>
  <c r="AO319" i="1"/>
  <c r="AO322" i="1"/>
  <c r="AO96" i="1"/>
  <c r="AO293" i="1"/>
  <c r="AO294" i="1"/>
  <c r="AO295" i="1"/>
  <c r="AO296" i="1"/>
  <c r="AO297" i="1"/>
  <c r="AO299" i="1"/>
  <c r="AO300" i="1"/>
  <c r="AO301" i="1"/>
  <c r="AO302" i="1"/>
  <c r="AO304" i="1"/>
  <c r="AO97" i="1"/>
  <c r="AO98" i="1"/>
  <c r="AO100" i="1"/>
  <c r="AO102" i="1"/>
  <c r="AO103" i="1"/>
  <c r="AO275" i="1"/>
  <c r="AO284" i="1"/>
  <c r="AO285" i="1"/>
  <c r="AO278" i="1"/>
  <c r="AO279" i="1"/>
  <c r="AO280" i="1"/>
  <c r="AO320" i="1"/>
  <c r="AO321" i="1"/>
  <c r="AO281" i="1"/>
  <c r="AO323" i="1"/>
  <c r="AO324" i="1"/>
  <c r="AO325" i="1"/>
  <c r="AO326" i="1"/>
  <c r="AO327" i="1"/>
  <c r="AO328" i="1"/>
  <c r="AO329" i="1"/>
  <c r="AO330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F9" i="1"/>
  <c r="AF7" i="1"/>
  <c r="F101" i="1"/>
  <c r="AA101" i="1"/>
  <c r="AA109" i="1"/>
  <c r="F109" i="1"/>
  <c r="AA108" i="1"/>
  <c r="F108" i="1"/>
  <c r="F334" i="1"/>
  <c r="AA334" i="1"/>
  <c r="F336" i="1"/>
  <c r="AA336" i="1"/>
  <c r="F337" i="1"/>
  <c r="AA337" i="1"/>
  <c r="AF306" i="1"/>
  <c r="AF308" i="1"/>
  <c r="AF312" i="1"/>
  <c r="AF30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4" i="1"/>
  <c r="F295" i="1"/>
  <c r="F296" i="1"/>
  <c r="F297" i="1"/>
  <c r="F299" i="1"/>
  <c r="F300" i="1"/>
  <c r="F301" i="1"/>
  <c r="F302" i="1"/>
  <c r="F304" i="1"/>
  <c r="F305" i="1"/>
  <c r="F306" i="1"/>
  <c r="F308" i="1"/>
  <c r="F312" i="1"/>
  <c r="F317" i="1"/>
  <c r="F315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AA339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5" i="1"/>
  <c r="AF315" i="1" s="1"/>
  <c r="AJ317" i="1"/>
  <c r="AF317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3" i="1"/>
  <c r="AA320" i="1"/>
  <c r="AA317" i="1"/>
  <c r="AA351" i="1"/>
  <c r="AA350" i="1"/>
  <c r="AA348" i="1"/>
  <c r="AA344" i="1"/>
  <c r="AA343" i="1"/>
  <c r="AA340" i="1"/>
  <c r="AA208" i="1"/>
  <c r="AA202" i="1"/>
  <c r="AA174" i="1"/>
  <c r="AA173" i="1"/>
  <c r="AA180" i="1"/>
  <c r="AA209" i="1"/>
  <c r="AA210" i="1"/>
  <c r="AA211" i="1"/>
  <c r="AA353" i="1"/>
  <c r="AA355" i="1"/>
  <c r="AA356" i="1"/>
  <c r="AA357" i="1"/>
  <c r="AA354" i="1"/>
  <c r="AA352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58" i="1"/>
  <c r="AA359" i="1"/>
  <c r="AA360" i="1"/>
  <c r="AA361" i="1"/>
  <c r="AA362" i="1"/>
  <c r="AA363" i="1"/>
  <c r="AA243" i="1"/>
  <c r="AA242" i="1"/>
  <c r="AA241" i="1"/>
  <c r="AA240" i="1"/>
  <c r="AA390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9" i="1"/>
  <c r="AA380" i="1"/>
  <c r="AA381" i="1"/>
  <c r="AA382" i="1"/>
  <c r="AA383" i="1"/>
  <c r="AA384" i="1"/>
  <c r="AA385" i="1"/>
  <c r="AA386" i="1"/>
  <c r="AA387" i="1"/>
  <c r="AA388" i="1"/>
  <c r="AA389" i="1"/>
  <c r="AA378" i="1"/>
  <c r="AA249" i="1"/>
  <c r="AA250" i="1"/>
  <c r="AA251" i="1"/>
  <c r="AA252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30" i="1"/>
  <c r="AA329" i="1"/>
  <c r="AA328" i="1"/>
  <c r="AA327" i="1"/>
  <c r="AA326" i="1"/>
  <c r="AA325" i="1"/>
  <c r="AA322" i="1"/>
  <c r="AA319" i="1"/>
  <c r="AA315" i="1"/>
  <c r="AA312" i="1"/>
  <c r="AA308" i="1"/>
  <c r="AA306" i="1"/>
  <c r="AA305" i="1"/>
  <c r="AA304" i="1"/>
  <c r="AA301" i="1"/>
  <c r="AA300" i="1"/>
  <c r="AA299" i="1"/>
  <c r="AA297" i="1"/>
  <c r="AA296" i="1"/>
  <c r="AA295" i="1"/>
  <c r="AA294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<sst xmlns="http://schemas.openxmlformats.org/spreadsheetml/2006/main" count="4773" uniqueCount="1063">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</sst>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6" totalsRowShown="0" headerRowDxfId="43" dataDxfId="42" headerRowBorderDxfId="41">
  <autoFilter ref="A3:AO676" xr:uid="{00000000-0009-0000-0100-000002000000}">
    <filterColumn colId="15">
      <filters>
        <filter val="Device"/>
      </filters>
    </filterColumn>
  </autoFilter>
  <sortState xmlns:xlrd2="http://schemas.microsoft.com/office/spreadsheetml/2017/richdata2" ref="A4:AO676">
    <sortCondition ref="A3:A676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26" Type="http://schemas.openxmlformats.org/officeDocument/2006/relationships/hyperlink" Target="http://macmini-nel:8087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hyperlink" Target="http://macmini-nel:8087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://macmini-nel:8087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6"/>
  <sheetViews>
    <sheetView tabSelected="1" topLeftCell="M1" zoomScale="122" zoomScaleNormal="122" workbookViewId="0">
      <selection activeCell="R333" sqref="R333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336</v>
      </c>
      <c r="B1" s="21" t="s">
        <v>336</v>
      </c>
      <c r="C1" s="21" t="s">
        <v>336</v>
      </c>
      <c r="D1" s="21" t="s">
        <v>336</v>
      </c>
      <c r="E1" s="21" t="s">
        <v>336</v>
      </c>
      <c r="F1" s="21" t="s">
        <v>471</v>
      </c>
      <c r="G1" s="21" t="s">
        <v>336</v>
      </c>
      <c r="H1" s="21" t="s">
        <v>336</v>
      </c>
      <c r="I1" s="21" t="s">
        <v>336</v>
      </c>
      <c r="J1" s="21" t="s">
        <v>753</v>
      </c>
      <c r="K1" s="21" t="s">
        <v>337</v>
      </c>
      <c r="L1" s="21" t="s">
        <v>337</v>
      </c>
      <c r="M1" s="21" t="s">
        <v>338</v>
      </c>
      <c r="N1" s="24" t="s">
        <v>337</v>
      </c>
      <c r="O1" s="25" t="s">
        <v>337</v>
      </c>
      <c r="P1" s="26" t="s">
        <v>777</v>
      </c>
      <c r="Q1" s="26" t="s">
        <v>777</v>
      </c>
      <c r="R1" s="26" t="s">
        <v>777</v>
      </c>
      <c r="S1" s="26" t="s">
        <v>866</v>
      </c>
      <c r="T1" s="26" t="s">
        <v>199</v>
      </c>
      <c r="U1" s="26" t="s">
        <v>200</v>
      </c>
      <c r="V1" s="42" t="s">
        <v>201</v>
      </c>
      <c r="W1" s="42"/>
      <c r="X1" s="26" t="s">
        <v>199</v>
      </c>
      <c r="Y1" s="26" t="s">
        <v>199</v>
      </c>
      <c r="Z1" s="26" t="s">
        <v>199</v>
      </c>
      <c r="AA1" s="26" t="s">
        <v>199</v>
      </c>
      <c r="AB1" s="26" t="s">
        <v>199</v>
      </c>
      <c r="AC1" s="26" t="s">
        <v>199</v>
      </c>
      <c r="AD1" s="26" t="s">
        <v>199</v>
      </c>
      <c r="AE1" s="26" t="s">
        <v>199</v>
      </c>
      <c r="AF1" s="26" t="s">
        <v>726</v>
      </c>
      <c r="AG1" s="26" t="s">
        <v>726</v>
      </c>
      <c r="AH1" s="26" t="s">
        <v>726</v>
      </c>
      <c r="AI1" s="26" t="s">
        <v>726</v>
      </c>
      <c r="AJ1" s="26" t="s">
        <v>726</v>
      </c>
      <c r="AK1" s="26" t="s">
        <v>726</v>
      </c>
      <c r="AL1" s="26" t="s">
        <v>726</v>
      </c>
      <c r="AM1" s="26" t="s">
        <v>726</v>
      </c>
      <c r="AN1" s="26" t="s">
        <v>726</v>
      </c>
      <c r="AO1" s="27" t="s">
        <v>727</v>
      </c>
    </row>
    <row r="2" spans="1:41" s="1" customFormat="1" ht="36" customHeight="1" x14ac:dyDescent="0.2">
      <c r="A2" s="22" t="s">
        <v>174</v>
      </c>
      <c r="B2" s="22" t="s">
        <v>231</v>
      </c>
      <c r="C2" s="22" t="s">
        <v>172</v>
      </c>
      <c r="D2" s="22" t="s">
        <v>153</v>
      </c>
      <c r="E2" s="22" t="s">
        <v>154</v>
      </c>
      <c r="F2" s="22" t="s">
        <v>195</v>
      </c>
      <c r="G2" s="22" t="s">
        <v>193</v>
      </c>
      <c r="H2" s="22" t="s">
        <v>155</v>
      </c>
      <c r="I2" s="22" t="s">
        <v>156</v>
      </c>
      <c r="J2" s="23" t="s">
        <v>758</v>
      </c>
      <c r="K2" s="22" t="s">
        <v>393</v>
      </c>
      <c r="L2" s="22" t="s">
        <v>751</v>
      </c>
      <c r="M2" s="22" t="s">
        <v>752</v>
      </c>
      <c r="N2" s="23" t="s">
        <v>754</v>
      </c>
      <c r="O2" s="28" t="s">
        <v>421</v>
      </c>
      <c r="P2" s="28" t="s">
        <v>788</v>
      </c>
      <c r="Q2" s="28" t="s">
        <v>789</v>
      </c>
      <c r="R2" s="33" t="s">
        <v>778</v>
      </c>
      <c r="S2" s="28" t="s">
        <v>867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833</v>
      </c>
      <c r="AE2" s="32" t="s">
        <v>171</v>
      </c>
      <c r="AF2" s="30" t="s">
        <v>477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588</v>
      </c>
      <c r="AM2" s="30" t="s">
        <v>475</v>
      </c>
      <c r="AN2" s="30" t="s">
        <v>476</v>
      </c>
      <c r="AO2" s="32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755</v>
      </c>
      <c r="K3" s="2" t="s">
        <v>392</v>
      </c>
      <c r="L3" s="2" t="s">
        <v>748</v>
      </c>
      <c r="M3" s="2" t="s">
        <v>749</v>
      </c>
      <c r="N3" s="3" t="s">
        <v>750</v>
      </c>
      <c r="O3" s="4" t="s">
        <v>419</v>
      </c>
      <c r="P3" s="4" t="s">
        <v>862</v>
      </c>
      <c r="Q3" s="4" t="s">
        <v>863</v>
      </c>
      <c r="R3" s="4" t="s">
        <v>864</v>
      </c>
      <c r="S3" s="4" t="s">
        <v>865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hidden="1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768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704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hidden="1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1007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769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677</v>
      </c>
      <c r="AH6" s="8" t="s">
        <v>679</v>
      </c>
      <c r="AI6" s="8" t="s">
        <v>675</v>
      </c>
      <c r="AJ6" s="8" t="s">
        <v>128</v>
      </c>
      <c r="AK6" s="8" t="s">
        <v>130</v>
      </c>
      <c r="AO6" s="8" t="str">
        <f t="shared" si="2"/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704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677</v>
      </c>
      <c r="AH7" s="8" t="s">
        <v>679</v>
      </c>
      <c r="AI7" s="8" t="s">
        <v>675</v>
      </c>
      <c r="AJ7" s="8" t="s">
        <v>128</v>
      </c>
      <c r="AK7" s="8" t="s">
        <v>130</v>
      </c>
      <c r="AL7" s="8" t="s">
        <v>597</v>
      </c>
      <c r="AM7" s="12" t="s">
        <v>685</v>
      </c>
      <c r="AO7" s="8" t="str">
        <f t="shared" si="2"/>
        <v>[["mac", "70:ee:50:25:7f:50"]]</v>
      </c>
    </row>
    <row r="8" spans="1:41" ht="16" hidden="1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1009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769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677</v>
      </c>
      <c r="AH8" s="8" t="s">
        <v>679</v>
      </c>
      <c r="AI8" s="8" t="s">
        <v>675</v>
      </c>
      <c r="AJ8" s="8" t="s">
        <v>128</v>
      </c>
      <c r="AK8" s="8" t="s">
        <v>127</v>
      </c>
      <c r="AO8" s="8" t="str">
        <f t="shared" si="2"/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704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677</v>
      </c>
      <c r="AH9" s="8" t="s">
        <v>679</v>
      </c>
      <c r="AI9" s="8" t="s">
        <v>675</v>
      </c>
      <c r="AJ9" s="8" t="s">
        <v>128</v>
      </c>
      <c r="AK9" s="8" t="s">
        <v>127</v>
      </c>
      <c r="AL9" s="8" t="s">
        <v>597</v>
      </c>
      <c r="AM9" s="8" t="s">
        <v>684</v>
      </c>
      <c r="AO9" s="8" t="str">
        <f t="shared" si="2"/>
        <v>[["mac", "70:ee:50:25:93:90"]]</v>
      </c>
    </row>
    <row r="10" spans="1:41" ht="16" hidden="1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1011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768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762</v>
      </c>
      <c r="AG10" s="10" t="s">
        <v>678</v>
      </c>
      <c r="AH10" s="8" t="s">
        <v>679</v>
      </c>
      <c r="AI10" s="8" t="s">
        <v>676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1012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704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762</v>
      </c>
      <c r="AG11" s="10" t="s">
        <v>678</v>
      </c>
      <c r="AH11" s="8" t="s">
        <v>679</v>
      </c>
      <c r="AI11" s="8" t="s">
        <v>676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hidden="1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1013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768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677</v>
      </c>
      <c r="AH12" s="8" t="s">
        <v>679</v>
      </c>
      <c r="AI12" s="8" t="s">
        <v>675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1014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704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677</v>
      </c>
      <c r="AH13" s="8" t="s">
        <v>679</v>
      </c>
      <c r="AI13" s="8" t="s">
        <v>675</v>
      </c>
      <c r="AJ13" s="8" t="s">
        <v>128</v>
      </c>
      <c r="AK13" s="8" t="str">
        <f t="shared" si="3"/>
        <v>Parents</v>
      </c>
      <c r="AL13" s="8" t="s">
        <v>597</v>
      </c>
      <c r="AM13" s="8" t="s">
        <v>680</v>
      </c>
      <c r="AO13" s="8" t="str">
        <f t="shared" si="2"/>
        <v>[["mac", "70:ee:50:25:9c:68"]]</v>
      </c>
    </row>
    <row r="14" spans="1:41" ht="16" hidden="1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966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768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678</v>
      </c>
      <c r="AH14" s="8" t="s">
        <v>679</v>
      </c>
      <c r="AI14" s="8" t="s">
        <v>676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967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704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678</v>
      </c>
      <c r="AH15" s="8" t="s">
        <v>679</v>
      </c>
      <c r="AI15" s="8" t="s">
        <v>676</v>
      </c>
      <c r="AJ15" s="8" t="s">
        <v>128</v>
      </c>
      <c r="AK15" s="8" t="str">
        <f t="shared" si="3"/>
        <v>Office</v>
      </c>
      <c r="AL15" s="8" t="s">
        <v>597</v>
      </c>
      <c r="AM15" s="8" t="s">
        <v>681</v>
      </c>
      <c r="AO15" s="8" t="str">
        <f t="shared" si="2"/>
        <v>[["mac", "70:ee:50:2b:6a:2c"]]</v>
      </c>
    </row>
    <row r="16" spans="1:41" ht="16" hidden="1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968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768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678</v>
      </c>
      <c r="AH16" s="8" t="s">
        <v>679</v>
      </c>
      <c r="AI16" s="8" t="s">
        <v>676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969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704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678</v>
      </c>
      <c r="AH17" s="8" t="s">
        <v>679</v>
      </c>
      <c r="AI17" s="8" t="s">
        <v>676</v>
      </c>
      <c r="AJ17" s="8" t="s">
        <v>128</v>
      </c>
      <c r="AK17" s="8" t="str">
        <f t="shared" si="3"/>
        <v>Kitchen</v>
      </c>
      <c r="AL17" s="8" t="s">
        <v>597</v>
      </c>
      <c r="AM17" s="8" t="s">
        <v>683</v>
      </c>
      <c r="AO17" s="8" t="str">
        <f t="shared" si="2"/>
        <v>[["mac", "70:ee:50:2c:8d:28"]]</v>
      </c>
    </row>
    <row r="18" spans="1:41" ht="16" hidden="1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970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768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763</v>
      </c>
      <c r="AG18" s="10" t="s">
        <v>678</v>
      </c>
      <c r="AH18" s="8" t="s">
        <v>679</v>
      </c>
      <c r="AI18" s="8" t="s">
        <v>676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971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704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763</v>
      </c>
      <c r="AG19" s="10" t="s">
        <v>678</v>
      </c>
      <c r="AH19" s="8" t="s">
        <v>679</v>
      </c>
      <c r="AI19" s="8" t="s">
        <v>676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hidden="1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972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768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764</v>
      </c>
      <c r="AG20" s="10" t="s">
        <v>678</v>
      </c>
      <c r="AH20" s="8" t="s">
        <v>679</v>
      </c>
      <c r="AI20" s="8" t="s">
        <v>676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973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704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764</v>
      </c>
      <c r="AG21" s="10" t="s">
        <v>678</v>
      </c>
      <c r="AH21" s="8" t="s">
        <v>679</v>
      </c>
      <c r="AI21" s="8" t="s">
        <v>676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hidden="1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974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768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677</v>
      </c>
      <c r="AH22" s="8" t="s">
        <v>679</v>
      </c>
      <c r="AI22" s="8" t="s">
        <v>675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975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704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677</v>
      </c>
      <c r="AH23" s="8" t="s">
        <v>679</v>
      </c>
      <c r="AI23" s="8" t="s">
        <v>675</v>
      </c>
      <c r="AJ23" s="8" t="s">
        <v>128</v>
      </c>
      <c r="AK23" s="8" t="str">
        <f t="shared" si="3"/>
        <v>Laundry</v>
      </c>
      <c r="AL23" s="8" t="s">
        <v>597</v>
      </c>
      <c r="AM23" s="12" t="s">
        <v>682</v>
      </c>
      <c r="AO23" s="8" t="str">
        <f t="shared" si="2"/>
        <v>[["mac", "70:ee:50:25:9d:90"]]</v>
      </c>
    </row>
    <row r="24" spans="1:41" ht="16" hidden="1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976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768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765</v>
      </c>
      <c r="AG24" s="10" t="s">
        <v>678</v>
      </c>
      <c r="AH24" s="8" t="s">
        <v>679</v>
      </c>
      <c r="AI24" s="8" t="s">
        <v>676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977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704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765</v>
      </c>
      <c r="AG25" s="10" t="s">
        <v>678</v>
      </c>
      <c r="AH25" s="8" t="s">
        <v>679</v>
      </c>
      <c r="AI25" s="8" t="s">
        <v>676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hidden="1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767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768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 t="shared" si="0"/>
        <v/>
      </c>
      <c r="AB26" s="8" t="str">
        <f t="shared" si="1"/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hidden="1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hidden="1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hidden="1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hidden="1" customHeight="1" x14ac:dyDescent="0.2">
      <c r="A34" s="35">
        <v>1030</v>
      </c>
      <c r="B34" s="8" t="s">
        <v>26</v>
      </c>
      <c r="C34" s="8" t="s">
        <v>708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728</v>
      </c>
      <c r="D35" s="8" t="s">
        <v>27</v>
      </c>
      <c r="E35" s="8" t="s">
        <v>732</v>
      </c>
      <c r="F35" s="8" t="str">
        <f>IF(ISBLANK(E35), "", Table2[[#This Row],[unique_id]])</f>
        <v>lounge_air_purifier_pm25</v>
      </c>
      <c r="G35" s="8" t="s">
        <v>207</v>
      </c>
      <c r="H35" s="8" t="s">
        <v>731</v>
      </c>
      <c r="I35" s="8" t="s">
        <v>30</v>
      </c>
      <c r="L35" s="8" t="s">
        <v>90</v>
      </c>
      <c r="N35" s="8" t="s">
        <v>704</v>
      </c>
      <c r="O35" s="10"/>
      <c r="P35" s="10"/>
      <c r="Q35" s="10"/>
      <c r="R35" s="10"/>
      <c r="S35" s="10"/>
      <c r="T35" s="8"/>
      <c r="W35" s="8" t="s">
        <v>734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728</v>
      </c>
      <c r="D36" s="8" t="s">
        <v>27</v>
      </c>
      <c r="E36" s="8" t="s">
        <v>843</v>
      </c>
      <c r="F36" s="8" t="str">
        <f>IF(ISBLANK(E36), "", Table2[[#This Row],[unique_id]])</f>
        <v>dining_air_purifier_pm25</v>
      </c>
      <c r="G36" s="8" t="s">
        <v>206</v>
      </c>
      <c r="H36" s="8" t="s">
        <v>731</v>
      </c>
      <c r="I36" s="8" t="s">
        <v>30</v>
      </c>
      <c r="L36" s="8" t="s">
        <v>90</v>
      </c>
      <c r="N36" s="8" t="s">
        <v>704</v>
      </c>
      <c r="O36" s="10"/>
      <c r="P36" s="10"/>
      <c r="Q36" s="10"/>
      <c r="R36" s="10"/>
      <c r="S36" s="10"/>
      <c r="T36" s="8"/>
      <c r="W36" s="8" t="s">
        <v>734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708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731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734</v>
      </c>
      <c r="AB37" s="8" t="str">
        <f t="shared" si="1"/>
        <v/>
      </c>
      <c r="AO37" s="8" t="str">
        <f t="shared" si="2"/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704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704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677</v>
      </c>
      <c r="AH39" s="8" t="s">
        <v>679</v>
      </c>
      <c r="AI39" s="8" t="s">
        <v>675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704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677</v>
      </c>
      <c r="AH40" s="8" t="s">
        <v>679</v>
      </c>
      <c r="AI40" s="8" t="s">
        <v>675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980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704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762</v>
      </c>
      <c r="AG41" s="10" t="s">
        <v>678</v>
      </c>
      <c r="AH41" s="8" t="s">
        <v>679</v>
      </c>
      <c r="AI41" s="8" t="s">
        <v>676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981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704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677</v>
      </c>
      <c r="AH42" s="8" t="s">
        <v>679</v>
      </c>
      <c r="AI42" s="8" t="s">
        <v>675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982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704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678</v>
      </c>
      <c r="AH43" s="8" t="s">
        <v>679</v>
      </c>
      <c r="AI43" s="8" t="s">
        <v>676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983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704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678</v>
      </c>
      <c r="AH44" s="8" t="s">
        <v>679</v>
      </c>
      <c r="AI44" s="8" t="s">
        <v>676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984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704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763</v>
      </c>
      <c r="AG45" s="10" t="s">
        <v>678</v>
      </c>
      <c r="AH45" s="8" t="s">
        <v>679</v>
      </c>
      <c r="AI45" s="8" t="s">
        <v>676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985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704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764</v>
      </c>
      <c r="AG46" s="10" t="s">
        <v>678</v>
      </c>
      <c r="AH46" s="8" t="s">
        <v>679</v>
      </c>
      <c r="AI46" s="8" t="s">
        <v>676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986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704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677</v>
      </c>
      <c r="AH47" s="8" t="s">
        <v>679</v>
      </c>
      <c r="AI47" s="8" t="s">
        <v>675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987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704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765</v>
      </c>
      <c r="AG48" s="10" t="s">
        <v>678</v>
      </c>
      <c r="AH48" s="8" t="s">
        <v>679</v>
      </c>
      <c r="AI48" s="8" t="s">
        <v>676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708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677</v>
      </c>
      <c r="AH51" s="8" t="s">
        <v>679</v>
      </c>
      <c r="AI51" s="8" t="s">
        <v>675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704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677</v>
      </c>
      <c r="AH52" s="8" t="s">
        <v>679</v>
      </c>
      <c r="AI52" s="8" t="s">
        <v>675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990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704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677</v>
      </c>
      <c r="AH53" s="8" t="s">
        <v>679</v>
      </c>
      <c r="AI53" s="8" t="s">
        <v>675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991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704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678</v>
      </c>
      <c r="AH54" s="8" t="s">
        <v>679</v>
      </c>
      <c r="AI54" s="8" t="s">
        <v>676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992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704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 t="shared" si="6"/>
        <v/>
      </c>
      <c r="AB55" s="8" t="str">
        <f t="shared" si="1"/>
        <v/>
      </c>
      <c r="AF55" s="8" t="s">
        <v>762</v>
      </c>
      <c r="AG55" s="10" t="s">
        <v>678</v>
      </c>
      <c r="AH55" s="8" t="s">
        <v>679</v>
      </c>
      <c r="AI55" s="8" t="s">
        <v>676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993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704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678</v>
      </c>
      <c r="AH56" s="8" t="s">
        <v>679</v>
      </c>
      <c r="AI56" s="8" t="s">
        <v>676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994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704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 t="shared" si="6"/>
        <v/>
      </c>
      <c r="AB57" s="8" t="str">
        <f t="shared" si="1"/>
        <v/>
      </c>
      <c r="AF57" s="8" t="s">
        <v>763</v>
      </c>
      <c r="AG57" s="10" t="s">
        <v>678</v>
      </c>
      <c r="AH57" s="8" t="s">
        <v>679</v>
      </c>
      <c r="AI57" s="8" t="s">
        <v>676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995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704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 t="shared" si="6"/>
        <v/>
      </c>
      <c r="AB58" s="8" t="str">
        <f t="shared" si="1"/>
        <v/>
      </c>
      <c r="AF58" s="8" t="s">
        <v>764</v>
      </c>
      <c r="AG58" s="10" t="s">
        <v>678</v>
      </c>
      <c r="AH58" s="8" t="s">
        <v>679</v>
      </c>
      <c r="AI58" s="8" t="s">
        <v>676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996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677</v>
      </c>
      <c r="AH59" s="8" t="s">
        <v>679</v>
      </c>
      <c r="AI59" s="8" t="s">
        <v>675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708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704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677</v>
      </c>
      <c r="AH61" s="8" t="s">
        <v>679</v>
      </c>
      <c r="AI61" s="8" t="s">
        <v>675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704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677</v>
      </c>
      <c r="AH62" s="8" t="s">
        <v>679</v>
      </c>
      <c r="AI62" s="8" t="s">
        <v>675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999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704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677</v>
      </c>
      <c r="AH63" s="8" t="s">
        <v>679</v>
      </c>
      <c r="AI63" s="8" t="s">
        <v>675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1000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704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678</v>
      </c>
      <c r="AH64" s="8" t="s">
        <v>679</v>
      </c>
      <c r="AI64" s="8" t="s">
        <v>676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1001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704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678</v>
      </c>
      <c r="AH65" s="8" t="s">
        <v>679</v>
      </c>
      <c r="AI65" s="8" t="s">
        <v>676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1002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704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677</v>
      </c>
      <c r="AH66" s="8" t="s">
        <v>679</v>
      </c>
      <c r="AI66" s="8" t="s">
        <v>675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700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704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700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708</v>
      </c>
      <c r="D80" s="8" t="s">
        <v>460</v>
      </c>
      <c r="E80" s="8" t="s">
        <v>706</v>
      </c>
      <c r="F80" s="8" t="str">
        <f>IF(ISBLANK(E80), "", Table2[[#This Row],[unique_id]])</f>
        <v>graph_break</v>
      </c>
      <c r="G80" s="8" t="s">
        <v>707</v>
      </c>
      <c r="H80" s="8" t="s">
        <v>59</v>
      </c>
      <c r="I80" s="8" t="s">
        <v>191</v>
      </c>
      <c r="N80" s="8" t="s">
        <v>704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704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700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700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hidden="1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708</v>
      </c>
      <c r="D85" s="8" t="s">
        <v>460</v>
      </c>
      <c r="E85" s="8" t="s">
        <v>706</v>
      </c>
      <c r="F85" s="8" t="str">
        <f>IF(ISBLANK(E85), "", Table2[[#This Row],[unique_id]])</f>
        <v>graph_break</v>
      </c>
      <c r="G85" s="8" t="s">
        <v>707</v>
      </c>
      <c r="H85" s="8" t="s">
        <v>59</v>
      </c>
      <c r="I85" s="8" t="s">
        <v>191</v>
      </c>
      <c r="N85" s="8" t="s">
        <v>704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704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709</v>
      </c>
      <c r="F89" s="8" t="str">
        <f>IF(ISBLANK(E89), "", Table2[[#This Row],[unique_id]])</f>
        <v>home_movie</v>
      </c>
      <c r="G89" s="8" t="s">
        <v>723</v>
      </c>
      <c r="H89" s="8" t="s">
        <v>417</v>
      </c>
      <c r="I89" s="8" t="s">
        <v>132</v>
      </c>
      <c r="J89" s="8" t="s">
        <v>759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698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761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697</v>
      </c>
      <c r="F91" s="8" t="str">
        <f>IF(ISBLANK(E91), "", Table2[[#This Row],[unique_id]])</f>
        <v>home_reset</v>
      </c>
      <c r="G91" s="8" t="s">
        <v>724</v>
      </c>
      <c r="H91" s="8" t="s">
        <v>417</v>
      </c>
      <c r="I91" s="8" t="s">
        <v>132</v>
      </c>
      <c r="J91" s="8" t="s">
        <v>760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699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hidden="1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725</v>
      </c>
      <c r="H92" s="8" t="s">
        <v>417</v>
      </c>
      <c r="I92" s="8" t="s">
        <v>132</v>
      </c>
      <c r="J92" s="8" t="s">
        <v>725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639</v>
      </c>
      <c r="AM92" s="8" t="s">
        <v>493</v>
      </c>
      <c r="AN92" s="8" t="s">
        <v>632</v>
      </c>
      <c r="AO92" s="8" t="str">
        <f t="shared" si="10"/>
        <v>[["mac", "ac:84:c6:54:9d:98"], ["ip", "10.0.6.81"]]</v>
      </c>
    </row>
    <row r="93" spans="1:41" ht="16" hidden="1" customHeight="1" x14ac:dyDescent="0.2">
      <c r="A93" s="8">
        <v>1404</v>
      </c>
      <c r="B93" s="8" t="s">
        <v>929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722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715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712</v>
      </c>
      <c r="AH93" s="8" t="s">
        <v>711</v>
      </c>
      <c r="AI93" s="8" t="s">
        <v>713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639</v>
      </c>
      <c r="AM93" s="8" t="s">
        <v>710</v>
      </c>
      <c r="AN93" s="9" t="s">
        <v>714</v>
      </c>
      <c r="AO93" s="8" t="str">
        <f t="shared" si="10"/>
        <v>[["mac", "ec:fa:bc:50:3e:02"], ["ip", "10.0.6.99"]]</v>
      </c>
    </row>
    <row r="94" spans="1:41" ht="16" hidden="1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716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712</v>
      </c>
      <c r="AH94" s="8" t="s">
        <v>711</v>
      </c>
      <c r="AI94" s="8" t="s">
        <v>713</v>
      </c>
      <c r="AJ94" s="8" t="str">
        <f>IF(OR(ISBLANK(AM94), ISBLANK(AN94)), "", Table2[[#This Row],[device_via_device]])</f>
        <v/>
      </c>
      <c r="AK94" s="8" t="s">
        <v>717</v>
      </c>
      <c r="AL94" s="8" t="s">
        <v>639</v>
      </c>
      <c r="AN94" s="9"/>
      <c r="AO94" s="8" t="str">
        <f t="shared" si="10"/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708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hidden="1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656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770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527</v>
      </c>
      <c r="AH96" s="8" t="s">
        <v>129</v>
      </c>
      <c r="AI96" s="8" t="s">
        <v>528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639</v>
      </c>
      <c r="AM96" s="8" t="s">
        <v>529</v>
      </c>
      <c r="AN96" s="8" t="s">
        <v>642</v>
      </c>
      <c r="AO96" s="8" t="str">
        <f t="shared" si="10"/>
        <v>[["mac", "20:f8:5e:d7:19:e0"], ["ip", "10.0.6.60"]]</v>
      </c>
    </row>
    <row r="97" spans="1:41" ht="16" hidden="1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657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770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 t="shared" si="11"/>
        <v/>
      </c>
      <c r="AB97" s="8" t="str">
        <f t="shared" si="9"/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527</v>
      </c>
      <c r="AH97" s="8" t="s">
        <v>129</v>
      </c>
      <c r="AI97" s="8" t="s">
        <v>528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639</v>
      </c>
      <c r="AM97" s="8" t="s">
        <v>530</v>
      </c>
      <c r="AN97" s="8" t="s">
        <v>643</v>
      </c>
      <c r="AO97" s="8" t="str">
        <f t="shared" si="10"/>
        <v>[["mac", "20:f8:5e:d7:26:1c"], ["ip", "10.0.6.61"]]</v>
      </c>
    </row>
    <row r="98" spans="1:41" ht="16" hidden="1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658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757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 t="shared" si="11"/>
        <v/>
      </c>
      <c r="AB98" s="8" t="str">
        <f t="shared" si="9"/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527</v>
      </c>
      <c r="AH98" s="8" t="s">
        <v>129</v>
      </c>
      <c r="AI98" s="8" t="s">
        <v>528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639</v>
      </c>
      <c r="AM98" s="8" t="s">
        <v>533</v>
      </c>
      <c r="AN98" s="8" t="s">
        <v>644</v>
      </c>
      <c r="AO98" s="8" t="str">
        <f t="shared" si="10"/>
        <v>[["mac", "20:f8:5e:d8:a5:6b"], ["ip", "10.0.6.62"]]</v>
      </c>
    </row>
    <row r="99" spans="1:41" ht="16" hidden="1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757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 t="shared" si="11"/>
        <v/>
      </c>
      <c r="AB99" s="8" t="str">
        <f t="shared" si="9"/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506</v>
      </c>
      <c r="AH99" s="8" t="s">
        <v>129</v>
      </c>
      <c r="AI99" s="8" t="s">
        <v>503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639</v>
      </c>
      <c r="AM99" s="9" t="s">
        <v>507</v>
      </c>
      <c r="AN99" s="9" t="s">
        <v>638</v>
      </c>
      <c r="AO99" s="8" t="str">
        <f t="shared" si="10"/>
        <v>[["mac", "ac:84:c6:0d:1b:9c"], ["ip", "10.0.6.87"]]</v>
      </c>
    </row>
    <row r="100" spans="1:41" ht="16" hidden="1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659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757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 t="shared" si="11"/>
        <v/>
      </c>
      <c r="AB100" s="8" t="str">
        <f t="shared" si="9"/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527</v>
      </c>
      <c r="AH100" s="8" t="s">
        <v>129</v>
      </c>
      <c r="AI100" s="8" t="s">
        <v>528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639</v>
      </c>
      <c r="AM100" s="8" t="s">
        <v>534</v>
      </c>
      <c r="AN100" s="8" t="s">
        <v>645</v>
      </c>
      <c r="AO100" s="8" t="str">
        <f t="shared" si="10"/>
        <v>[["mac", "20:f8:5e:d9:11:77"], ["ip", "10.0.6.63"]]</v>
      </c>
    </row>
    <row r="101" spans="1:41" ht="16" hidden="1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660</v>
      </c>
      <c r="F101" s="8" t="str">
        <f>IF(ISBLANK(E101), "", Table2[[#This Row],[unique_id]])</f>
        <v>deck_fan</v>
      </c>
      <c r="G101" s="8" t="s">
        <v>501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501</v>
      </c>
      <c r="AN101" s="13"/>
      <c r="AO101" s="8" t="str">
        <f t="shared" si="10"/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661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 t="shared" si="11"/>
        <v/>
      </c>
      <c r="AB102" s="8" t="str">
        <f t="shared" si="9"/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527</v>
      </c>
      <c r="AH102" s="8" t="s">
        <v>536</v>
      </c>
      <c r="AI102" s="8" t="s">
        <v>528</v>
      </c>
      <c r="AJ102" s="8" t="str">
        <f>IF(OR(ISBLANK(AM102), ISBLANK(AN102)), "", Table2[[#This Row],[device_via_device]])</f>
        <v>SenseMe</v>
      </c>
      <c r="AK102" s="8" t="s">
        <v>501</v>
      </c>
      <c r="AL102" s="8" t="s">
        <v>639</v>
      </c>
      <c r="AM102" s="8" t="s">
        <v>531</v>
      </c>
      <c r="AN102" s="8" t="s">
        <v>646</v>
      </c>
      <c r="AO102" s="8" t="str">
        <f t="shared" si="10"/>
        <v>[["mac", "20:f8:5e:1e:ea:a0"], ["ip", "10.0.6.64"]]</v>
      </c>
    </row>
    <row r="103" spans="1:41" ht="16" hidden="1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662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 t="shared" si="11"/>
        <v/>
      </c>
      <c r="AB103" s="8" t="str">
        <f t="shared" si="9"/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527</v>
      </c>
      <c r="AH103" s="8" t="s">
        <v>537</v>
      </c>
      <c r="AI103" s="8" t="s">
        <v>528</v>
      </c>
      <c r="AJ103" s="8" t="str">
        <f>IF(OR(ISBLANK(AM103), ISBLANK(AN103)), "", Table2[[#This Row],[device_via_device]])</f>
        <v>SenseMe</v>
      </c>
      <c r="AK103" s="8" t="s">
        <v>501</v>
      </c>
      <c r="AL103" s="8" t="s">
        <v>639</v>
      </c>
      <c r="AM103" s="8" t="s">
        <v>532</v>
      </c>
      <c r="AN103" s="15" t="s">
        <v>647</v>
      </c>
      <c r="AO103" s="8" t="str">
        <f t="shared" si="10"/>
        <v>[["mac", "20:f8:5e:1e:da:35"], ["ip", "10.0.6.65"]]</v>
      </c>
    </row>
    <row r="104" spans="1:41" ht="16" hidden="1" customHeight="1" x14ac:dyDescent="0.2">
      <c r="A104" s="8">
        <v>1508</v>
      </c>
      <c r="B104" s="8" t="s">
        <v>26</v>
      </c>
      <c r="C104" s="8" t="s">
        <v>708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8"/>
      <c r="AN104" s="15"/>
      <c r="AO104" s="8" t="str">
        <f t="shared" si="10"/>
        <v/>
      </c>
    </row>
    <row r="105" spans="1:41" ht="16" hidden="1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963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796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 t="shared" si="11"/>
        <v/>
      </c>
      <c r="AB105" s="8" t="str">
        <f t="shared" si="9"/>
        <v/>
      </c>
      <c r="AE105" s="8"/>
      <c r="AK105" s="8" t="s">
        <v>130</v>
      </c>
      <c r="AO105" s="8" t="str">
        <f t="shared" si="10"/>
        <v/>
      </c>
    </row>
    <row r="106" spans="1:41" ht="16" hidden="1" customHeight="1" x14ac:dyDescent="0.2">
      <c r="A106" s="8">
        <v>1601</v>
      </c>
      <c r="B106" s="8" t="s">
        <v>26</v>
      </c>
      <c r="C106" s="8" t="s">
        <v>545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835</v>
      </c>
      <c r="K106" s="8" t="s">
        <v>410</v>
      </c>
      <c r="L106" s="8" t="s">
        <v>136</v>
      </c>
      <c r="N106" s="8"/>
      <c r="O106" s="10"/>
      <c r="P106" s="10" t="s">
        <v>787</v>
      </c>
      <c r="Q106" s="20" t="s">
        <v>807</v>
      </c>
      <c r="R106" s="18" t="s">
        <v>908</v>
      </c>
      <c r="S106" s="18" t="s">
        <v>870</v>
      </c>
      <c r="T106" s="8"/>
      <c r="W106" s="8" t="s">
        <v>377</v>
      </c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892</v>
      </c>
      <c r="AH106" s="8" t="s">
        <v>798</v>
      </c>
      <c r="AI106" s="8" t="s">
        <v>895</v>
      </c>
      <c r="AJ106" s="8" t="s">
        <v>545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786</v>
      </c>
      <c r="Q107" s="20" t="s">
        <v>807</v>
      </c>
      <c r="R107" s="18" t="s">
        <v>834</v>
      </c>
      <c r="S107" s="18" t="s">
        <v>870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892</v>
      </c>
      <c r="AH107" s="8" t="s">
        <v>799</v>
      </c>
      <c r="AI107" s="8" t="s">
        <v>895</v>
      </c>
      <c r="AJ107" s="8" t="s">
        <v>545</v>
      </c>
      <c r="AK107" s="8" t="s">
        <v>130</v>
      </c>
      <c r="AM107" s="8" t="s">
        <v>805</v>
      </c>
      <c r="AO107" s="8" t="str">
        <f t="shared" si="10"/>
        <v>[["mac", "0x0017880103433075"]]</v>
      </c>
    </row>
    <row r="108" spans="1:41" ht="16" hidden="1" customHeight="1" x14ac:dyDescent="0.2">
      <c r="A108" s="8">
        <v>1603</v>
      </c>
      <c r="B108" s="8" t="s">
        <v>26</v>
      </c>
      <c r="C108" s="8" t="s">
        <v>545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835</v>
      </c>
      <c r="K108" s="8" t="s">
        <v>409</v>
      </c>
      <c r="L108" s="8" t="s">
        <v>136</v>
      </c>
      <c r="N108" s="8"/>
      <c r="O108" s="10"/>
      <c r="P108" s="10" t="s">
        <v>787</v>
      </c>
      <c r="Q108" s="20" t="s">
        <v>808</v>
      </c>
      <c r="R108" s="18" t="s">
        <v>908</v>
      </c>
      <c r="S108" s="18" t="s">
        <v>871</v>
      </c>
      <c r="T108" s="8"/>
      <c r="W108" s="8" t="s">
        <v>377</v>
      </c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892</v>
      </c>
      <c r="AH108" s="8" t="s">
        <v>798</v>
      </c>
      <c r="AI108" s="8" t="s">
        <v>895</v>
      </c>
      <c r="AJ108" s="8" t="s">
        <v>545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545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786</v>
      </c>
      <c r="Q109" s="20" t="s">
        <v>808</v>
      </c>
      <c r="R109" s="18" t="s">
        <v>834</v>
      </c>
      <c r="S109" s="18" t="s">
        <v>871</v>
      </c>
      <c r="T109" s="8"/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892</v>
      </c>
      <c r="AH109" s="8" t="s">
        <v>799</v>
      </c>
      <c r="AI109" s="8" t="s">
        <v>895</v>
      </c>
      <c r="AJ109" s="8" t="s">
        <v>545</v>
      </c>
      <c r="AK109" s="8" t="s">
        <v>127</v>
      </c>
      <c r="AM109" s="8" t="s">
        <v>832</v>
      </c>
      <c r="AO109" s="8" t="str">
        <f t="shared" si="10"/>
        <v>[["mac", "0x0017880102b8fd87"]]</v>
      </c>
    </row>
    <row r="110" spans="1:41" ht="16" hidden="1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964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796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 t="shared" si="11"/>
        <v/>
      </c>
      <c r="AB110" s="8" t="str">
        <f t="shared" si="9"/>
        <v/>
      </c>
      <c r="AE110" s="8"/>
      <c r="AK110" s="8" t="s">
        <v>127</v>
      </c>
      <c r="AO110" s="8" t="str">
        <f t="shared" si="10"/>
        <v/>
      </c>
    </row>
    <row r="111" spans="1:41" ht="16" hidden="1" customHeight="1" x14ac:dyDescent="0.2">
      <c r="A111" s="8">
        <v>1606</v>
      </c>
      <c r="B111" s="8" t="s">
        <v>26</v>
      </c>
      <c r="C111" s="8" t="s">
        <v>545</v>
      </c>
      <c r="D111" s="8" t="s">
        <v>137</v>
      </c>
      <c r="E111" s="8" t="s">
        <v>641</v>
      </c>
      <c r="F111" s="8" t="str">
        <f>IF(ISBLANK(E111), "", Table2[[#This Row],[unique_id]])</f>
        <v>edwin_night_light</v>
      </c>
      <c r="G111" s="8" t="s">
        <v>640</v>
      </c>
      <c r="H111" s="8" t="s">
        <v>139</v>
      </c>
      <c r="I111" s="8" t="s">
        <v>132</v>
      </c>
      <c r="J111" s="8" t="s">
        <v>836</v>
      </c>
      <c r="K111" s="8" t="s">
        <v>410</v>
      </c>
      <c r="L111" s="8" t="s">
        <v>136</v>
      </c>
      <c r="N111" s="8"/>
      <c r="O111" s="10"/>
      <c r="P111" s="10" t="s">
        <v>787</v>
      </c>
      <c r="Q111" s="20">
        <v>300</v>
      </c>
      <c r="R111" s="18" t="s">
        <v>908</v>
      </c>
      <c r="S111" s="18" t="s">
        <v>870</v>
      </c>
      <c r="T111" s="8"/>
      <c r="W111" s="8" t="s">
        <v>377</v>
      </c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783</v>
      </c>
      <c r="AH111" s="8" t="s">
        <v>803</v>
      </c>
      <c r="AI111" s="8" t="s">
        <v>782</v>
      </c>
      <c r="AJ111" s="8" t="s">
        <v>545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786</v>
      </c>
      <c r="Q112" s="20">
        <v>300</v>
      </c>
      <c r="R112" s="18" t="s">
        <v>834</v>
      </c>
      <c r="S112" s="18" t="s">
        <v>870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783</v>
      </c>
      <c r="AH112" s="8" t="s">
        <v>804</v>
      </c>
      <c r="AI112" s="8" t="s">
        <v>782</v>
      </c>
      <c r="AJ112" s="8" t="s">
        <v>545</v>
      </c>
      <c r="AK112" s="8" t="s">
        <v>127</v>
      </c>
      <c r="AM112" s="8" t="s">
        <v>806</v>
      </c>
      <c r="AO112" s="8" t="str">
        <f t="shared" si="10"/>
        <v>[["mac", "0x001788010343c36f"]]</v>
      </c>
    </row>
    <row r="113" spans="1:41" ht="16" hidden="1" customHeight="1" x14ac:dyDescent="0.2">
      <c r="A113" s="8">
        <v>1608</v>
      </c>
      <c r="B113" s="8" t="s">
        <v>26</v>
      </c>
      <c r="C113" s="8" t="s">
        <v>545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795</v>
      </c>
      <c r="K113" s="8" t="s">
        <v>408</v>
      </c>
      <c r="L113" s="8" t="s">
        <v>136</v>
      </c>
      <c r="N113" s="8"/>
      <c r="O113" s="10"/>
      <c r="P113" s="10" t="s">
        <v>787</v>
      </c>
      <c r="Q113" s="20">
        <v>400</v>
      </c>
      <c r="R113" s="18" t="s">
        <v>908</v>
      </c>
      <c r="S113" s="18" t="s">
        <v>869</v>
      </c>
      <c r="T113" s="8"/>
      <c r="W113" s="8" t="s">
        <v>377</v>
      </c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783</v>
      </c>
      <c r="AH113" s="8" t="s">
        <v>784</v>
      </c>
      <c r="AI113" s="8" t="s">
        <v>782</v>
      </c>
      <c r="AJ113" s="8" t="s">
        <v>545</v>
      </c>
      <c r="AK113" s="8" t="s">
        <v>603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786</v>
      </c>
      <c r="Q114" s="20">
        <v>400</v>
      </c>
      <c r="R114" s="18" t="s">
        <v>834</v>
      </c>
      <c r="S114" s="18" t="s">
        <v>869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783</v>
      </c>
      <c r="AH114" s="8" t="s">
        <v>785</v>
      </c>
      <c r="AI114" s="8" t="s">
        <v>782</v>
      </c>
      <c r="AJ114" s="8" t="s">
        <v>545</v>
      </c>
      <c r="AK114" s="8" t="s">
        <v>603</v>
      </c>
      <c r="AM114" s="8" t="s">
        <v>809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786</v>
      </c>
      <c r="Q115" s="20">
        <v>400</v>
      </c>
      <c r="R115" s="18" t="s">
        <v>834</v>
      </c>
      <c r="S115" s="18" t="s">
        <v>869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783</v>
      </c>
      <c r="AH115" s="8" t="s">
        <v>792</v>
      </c>
      <c r="AI115" s="8" t="s">
        <v>782</v>
      </c>
      <c r="AJ115" s="8" t="s">
        <v>545</v>
      </c>
      <c r="AK115" s="8" t="s">
        <v>603</v>
      </c>
      <c r="AM115" s="8" t="s">
        <v>810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545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786</v>
      </c>
      <c r="Q116" s="20">
        <v>400</v>
      </c>
      <c r="R116" s="18" t="s">
        <v>834</v>
      </c>
      <c r="S116" s="18" t="s">
        <v>869</v>
      </c>
      <c r="T116" s="8"/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783</v>
      </c>
      <c r="AH116" s="8" t="s">
        <v>793</v>
      </c>
      <c r="AI116" s="8" t="s">
        <v>782</v>
      </c>
      <c r="AJ116" s="8" t="s">
        <v>545</v>
      </c>
      <c r="AK116" s="8" t="s">
        <v>603</v>
      </c>
      <c r="AM116" s="8" t="s">
        <v>811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786</v>
      </c>
      <c r="Q117" s="20">
        <v>400</v>
      </c>
      <c r="R117" s="18" t="s">
        <v>834</v>
      </c>
      <c r="S117" s="18" t="s">
        <v>869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783</v>
      </c>
      <c r="AH117" s="8" t="s">
        <v>800</v>
      </c>
      <c r="AI117" s="8" t="s">
        <v>782</v>
      </c>
      <c r="AJ117" s="8" t="s">
        <v>545</v>
      </c>
      <c r="AK117" s="8" t="s">
        <v>603</v>
      </c>
      <c r="AM117" s="8" t="s">
        <v>812</v>
      </c>
      <c r="AO117" s="8" t="str">
        <f t="shared" si="10"/>
        <v>[["mac", "0x001788010444db4e"]]</v>
      </c>
    </row>
    <row r="118" spans="1:41" ht="16" hidden="1" customHeight="1" x14ac:dyDescent="0.2">
      <c r="A118" s="8">
        <v>1613</v>
      </c>
      <c r="B118" s="8" t="s">
        <v>26</v>
      </c>
      <c r="C118" s="8" t="s">
        <v>545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795</v>
      </c>
      <c r="K118" s="8" t="s">
        <v>409</v>
      </c>
      <c r="L118" s="8" t="s">
        <v>136</v>
      </c>
      <c r="N118" s="8"/>
      <c r="O118" s="10"/>
      <c r="P118" s="10" t="s">
        <v>787</v>
      </c>
      <c r="Q118" s="20">
        <v>500</v>
      </c>
      <c r="R118" s="18" t="s">
        <v>908</v>
      </c>
      <c r="S118" s="18" t="s">
        <v>871</v>
      </c>
      <c r="T118" s="8"/>
      <c r="W118" s="8" t="s">
        <v>377</v>
      </c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783</v>
      </c>
      <c r="AH118" s="8" t="s">
        <v>784</v>
      </c>
      <c r="AI118" s="8" t="s">
        <v>782</v>
      </c>
      <c r="AJ118" s="8" t="s">
        <v>545</v>
      </c>
      <c r="AK118" s="8" t="s">
        <v>206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786</v>
      </c>
      <c r="Q119" s="20">
        <v>500</v>
      </c>
      <c r="R119" s="18" t="s">
        <v>834</v>
      </c>
      <c r="S119" s="18" t="s">
        <v>871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783</v>
      </c>
      <c r="AH119" s="8" t="s">
        <v>785</v>
      </c>
      <c r="AI119" s="8" t="s">
        <v>782</v>
      </c>
      <c r="AJ119" s="8" t="s">
        <v>545</v>
      </c>
      <c r="AK119" s="8" t="s">
        <v>206</v>
      </c>
      <c r="AM119" s="8" t="s">
        <v>813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545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786</v>
      </c>
      <c r="Q120" s="20">
        <v>500</v>
      </c>
      <c r="R120" s="18" t="s">
        <v>834</v>
      </c>
      <c r="S120" s="18" t="s">
        <v>871</v>
      </c>
      <c r="T120" s="8"/>
      <c r="Y120" s="10"/>
      <c r="AA120" s="8" t="str">
        <f t="shared" si="11"/>
        <v/>
      </c>
      <c r="AB120" s="8" t="str">
        <f t="shared" si="9"/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783</v>
      </c>
      <c r="AH120" s="8" t="s">
        <v>792</v>
      </c>
      <c r="AI120" s="8" t="s">
        <v>782</v>
      </c>
      <c r="AJ120" s="8" t="s">
        <v>545</v>
      </c>
      <c r="AK120" s="8" t="s">
        <v>206</v>
      </c>
      <c r="AM120" s="8" t="s">
        <v>814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545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786</v>
      </c>
      <c r="Q121" s="20">
        <v>500</v>
      </c>
      <c r="R121" s="18" t="s">
        <v>834</v>
      </c>
      <c r="S121" s="18" t="s">
        <v>871</v>
      </c>
      <c r="T121" s="8"/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783</v>
      </c>
      <c r="AH121" s="8" t="s">
        <v>793</v>
      </c>
      <c r="AI121" s="8" t="s">
        <v>782</v>
      </c>
      <c r="AJ121" s="8" t="s">
        <v>545</v>
      </c>
      <c r="AK121" s="8" t="s">
        <v>206</v>
      </c>
      <c r="AM121" s="8" t="s">
        <v>815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786</v>
      </c>
      <c r="Q122" s="20">
        <v>500</v>
      </c>
      <c r="R122" s="18" t="s">
        <v>834</v>
      </c>
      <c r="S122" s="18" t="s">
        <v>871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783</v>
      </c>
      <c r="AH122" s="8" t="s">
        <v>800</v>
      </c>
      <c r="AI122" s="8" t="s">
        <v>782</v>
      </c>
      <c r="AJ122" s="8" t="s">
        <v>545</v>
      </c>
      <c r="AK122" s="8" t="s">
        <v>206</v>
      </c>
      <c r="AM122" s="8" t="s">
        <v>816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545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786</v>
      </c>
      <c r="Q123" s="20">
        <v>500</v>
      </c>
      <c r="R123" s="18" t="s">
        <v>834</v>
      </c>
      <c r="S123" s="18" t="s">
        <v>871</v>
      </c>
      <c r="T123" s="8"/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783</v>
      </c>
      <c r="AH123" s="8" t="s">
        <v>801</v>
      </c>
      <c r="AI123" s="8" t="s">
        <v>782</v>
      </c>
      <c r="AJ123" s="8" t="s">
        <v>545</v>
      </c>
      <c r="AK123" s="8" t="s">
        <v>206</v>
      </c>
      <c r="AM123" s="8" t="s">
        <v>817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786</v>
      </c>
      <c r="Q124" s="20">
        <v>500</v>
      </c>
      <c r="R124" s="18" t="s">
        <v>834</v>
      </c>
      <c r="S124" s="18" t="s">
        <v>871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783</v>
      </c>
      <c r="AH124" s="8" t="s">
        <v>802</v>
      </c>
      <c r="AI124" s="8" t="s">
        <v>782</v>
      </c>
      <c r="AJ124" s="8" t="s">
        <v>545</v>
      </c>
      <c r="AK124" s="8" t="s">
        <v>206</v>
      </c>
      <c r="AM124" s="8" t="s">
        <v>818</v>
      </c>
      <c r="AO124" s="8" t="str">
        <f t="shared" si="10"/>
        <v>[["mac", "0x00178801039f4eed"]]</v>
      </c>
    </row>
    <row r="125" spans="1:41" ht="16" hidden="1" customHeight="1" x14ac:dyDescent="0.2">
      <c r="A125" s="8">
        <v>1620</v>
      </c>
      <c r="B125" s="8" t="s">
        <v>26</v>
      </c>
      <c r="C125" s="8" t="s">
        <v>545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795</v>
      </c>
      <c r="K125" s="8" t="s">
        <v>409</v>
      </c>
      <c r="L125" s="8" t="s">
        <v>136</v>
      </c>
      <c r="N125" s="8"/>
      <c r="O125" s="10"/>
      <c r="P125" s="10" t="s">
        <v>787</v>
      </c>
      <c r="Q125" s="20">
        <v>600</v>
      </c>
      <c r="R125" s="18" t="s">
        <v>908</v>
      </c>
      <c r="S125" s="18" t="s">
        <v>871</v>
      </c>
      <c r="T125" s="8"/>
      <c r="W125" s="8" t="s">
        <v>377</v>
      </c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783</v>
      </c>
      <c r="AH125" s="8" t="s">
        <v>784</v>
      </c>
      <c r="AI125" s="8" t="s">
        <v>782</v>
      </c>
      <c r="AJ125" s="8" t="s">
        <v>545</v>
      </c>
      <c r="AK125" s="8" t="s">
        <v>207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786</v>
      </c>
      <c r="Q126" s="20">
        <v>600</v>
      </c>
      <c r="R126" s="18" t="s">
        <v>834</v>
      </c>
      <c r="S126" s="18" t="s">
        <v>871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783</v>
      </c>
      <c r="AH126" s="8" t="s">
        <v>785</v>
      </c>
      <c r="AI126" s="8" t="s">
        <v>782</v>
      </c>
      <c r="AJ126" s="8" t="s">
        <v>545</v>
      </c>
      <c r="AK126" s="8" t="s">
        <v>207</v>
      </c>
      <c r="AM126" s="8" t="s">
        <v>819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545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786</v>
      </c>
      <c r="Q127" s="20">
        <v>600</v>
      </c>
      <c r="R127" s="18" t="s">
        <v>834</v>
      </c>
      <c r="S127" s="18" t="s">
        <v>871</v>
      </c>
      <c r="T127" s="8"/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783</v>
      </c>
      <c r="AH127" s="8" t="s">
        <v>792</v>
      </c>
      <c r="AI127" s="8" t="s">
        <v>782</v>
      </c>
      <c r="AJ127" s="8" t="s">
        <v>545</v>
      </c>
      <c r="AK127" s="8" t="s">
        <v>207</v>
      </c>
      <c r="AM127" s="8" t="s">
        <v>820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786</v>
      </c>
      <c r="Q128" s="20">
        <v>600</v>
      </c>
      <c r="R128" s="18" t="s">
        <v>834</v>
      </c>
      <c r="S128" s="18" t="s">
        <v>871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783</v>
      </c>
      <c r="AH128" s="8" t="s">
        <v>793</v>
      </c>
      <c r="AI128" s="8" t="s">
        <v>782</v>
      </c>
      <c r="AJ128" s="8" t="s">
        <v>545</v>
      </c>
      <c r="AK128" s="8" t="s">
        <v>207</v>
      </c>
      <c r="AM128" s="8" t="s">
        <v>821</v>
      </c>
      <c r="AO128" s="8" t="str">
        <f t="shared" si="10"/>
        <v>[["mac", "0x00178801039f6b4a"]]</v>
      </c>
    </row>
    <row r="129" spans="1:41" ht="16" hidden="1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965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794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 t="shared" si="12"/>
        <v/>
      </c>
      <c r="AB129" s="8" t="str">
        <f t="shared" si="9"/>
        <v/>
      </c>
      <c r="AE129" s="8"/>
      <c r="AK129" s="8" t="s">
        <v>173</v>
      </c>
      <c r="AO129" s="8" t="str">
        <f t="shared" si="10"/>
        <v/>
      </c>
    </row>
    <row r="130" spans="1:41" ht="16" hidden="1" customHeight="1" x14ac:dyDescent="0.2">
      <c r="A130" s="8">
        <v>1625</v>
      </c>
      <c r="B130" s="8" t="s">
        <v>26</v>
      </c>
      <c r="C130" s="8" t="s">
        <v>545</v>
      </c>
      <c r="D130" s="8" t="s">
        <v>137</v>
      </c>
      <c r="E130" s="8" t="s">
        <v>881</v>
      </c>
      <c r="F130" s="8" t="str">
        <f>IF(ISBLANK(E130), "", Table2[[#This Row],[unique_id]])</f>
        <v>lounge_lamp</v>
      </c>
      <c r="G130" s="8" t="s">
        <v>882</v>
      </c>
      <c r="H130" s="8" t="s">
        <v>139</v>
      </c>
      <c r="I130" s="8" t="s">
        <v>132</v>
      </c>
      <c r="J130" s="8" t="s">
        <v>835</v>
      </c>
      <c r="K130" s="8" t="s">
        <v>409</v>
      </c>
      <c r="L130" s="8" t="s">
        <v>136</v>
      </c>
      <c r="N130" s="8"/>
      <c r="O130" s="10"/>
      <c r="P130" s="10" t="s">
        <v>787</v>
      </c>
      <c r="Q130" s="20" t="s">
        <v>884</v>
      </c>
      <c r="R130" s="18" t="s">
        <v>908</v>
      </c>
      <c r="S130" s="18" t="s">
        <v>871</v>
      </c>
      <c r="T130" s="8"/>
      <c r="W130" s="8" t="s">
        <v>377</v>
      </c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783</v>
      </c>
      <c r="AH130" s="8" t="s">
        <v>798</v>
      </c>
      <c r="AI130" s="8" t="s">
        <v>782</v>
      </c>
      <c r="AJ130" s="8" t="s">
        <v>545</v>
      </c>
      <c r="AK130" s="8" t="s">
        <v>207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786</v>
      </c>
      <c r="Q131" s="20" t="s">
        <v>884</v>
      </c>
      <c r="R131" s="18" t="s">
        <v>834</v>
      </c>
      <c r="S131" s="18" t="s">
        <v>870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783</v>
      </c>
      <c r="AH131" s="8" t="s">
        <v>799</v>
      </c>
      <c r="AI131" s="8" t="s">
        <v>782</v>
      </c>
      <c r="AJ131" s="8" t="s">
        <v>545</v>
      </c>
      <c r="AK131" s="8" t="s">
        <v>207</v>
      </c>
      <c r="AM131" s="8" t="s">
        <v>883</v>
      </c>
      <c r="AO131" s="8" t="str">
        <f t="shared" si="10"/>
        <v>[["mac", "0x0017880106bc4f2d"]]</v>
      </c>
    </row>
    <row r="132" spans="1:41" ht="16" hidden="1" customHeight="1" x14ac:dyDescent="0.2">
      <c r="A132" s="8">
        <v>1627</v>
      </c>
      <c r="B132" s="8" t="s">
        <v>26</v>
      </c>
      <c r="C132" s="8" t="s">
        <v>545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795</v>
      </c>
      <c r="K132" s="8" t="s">
        <v>408</v>
      </c>
      <c r="L132" s="8" t="s">
        <v>136</v>
      </c>
      <c r="N132" s="8"/>
      <c r="O132" s="10"/>
      <c r="P132" s="10" t="s">
        <v>787</v>
      </c>
      <c r="Q132" s="10">
        <v>700</v>
      </c>
      <c r="R132" s="18" t="s">
        <v>908</v>
      </c>
      <c r="S132" s="18" t="s">
        <v>869</v>
      </c>
      <c r="T132" s="8"/>
      <c r="W132" s="8" t="s">
        <v>377</v>
      </c>
      <c r="Y132" s="10"/>
      <c r="AA132" s="8" t="str">
        <f t="shared" si="12"/>
        <v/>
      </c>
      <c r="AB132" s="8" t="str">
        <f t="shared" ref="AB132:AB200" si="13">IF(ISBLANK(Z132),  "", _xlfn.CONCAT(LOWER(C132), "/", E132))</f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783</v>
      </c>
      <c r="AH132" s="8" t="s">
        <v>784</v>
      </c>
      <c r="AI132" s="8" t="s">
        <v>782</v>
      </c>
      <c r="AJ132" s="8" t="s">
        <v>545</v>
      </c>
      <c r="AK132" s="8" t="s">
        <v>205</v>
      </c>
      <c r="AO132" s="8" t="str">
        <f t="shared" ref="AO132:AO200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545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786</v>
      </c>
      <c r="Q133" s="10">
        <v>700</v>
      </c>
      <c r="R133" s="18" t="s">
        <v>834</v>
      </c>
      <c r="S133" s="18" t="s">
        <v>869</v>
      </c>
      <c r="T133" s="8"/>
      <c r="Y133" s="10"/>
      <c r="AA133" s="8" t="str">
        <f t="shared" si="12"/>
        <v/>
      </c>
      <c r="AB133" s="8" t="str">
        <f t="shared" si="13"/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783</v>
      </c>
      <c r="AH133" s="8" t="s">
        <v>785</v>
      </c>
      <c r="AI133" s="8" t="s">
        <v>782</v>
      </c>
      <c r="AJ133" s="8" t="s">
        <v>545</v>
      </c>
      <c r="AK133" s="8" t="s">
        <v>205</v>
      </c>
      <c r="AM133" s="8" t="s">
        <v>781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786</v>
      </c>
      <c r="Q134" s="10">
        <v>700</v>
      </c>
      <c r="R134" s="18" t="s">
        <v>834</v>
      </c>
      <c r="S134" s="18" t="s">
        <v>869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783</v>
      </c>
      <c r="AH134" s="8" t="s">
        <v>792</v>
      </c>
      <c r="AI134" s="8" t="s">
        <v>782</v>
      </c>
      <c r="AJ134" s="8" t="s">
        <v>545</v>
      </c>
      <c r="AK134" s="8" t="s">
        <v>205</v>
      </c>
      <c r="AM134" s="8" t="s">
        <v>790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545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786</v>
      </c>
      <c r="Q135" s="10">
        <v>700</v>
      </c>
      <c r="R135" s="18" t="s">
        <v>834</v>
      </c>
      <c r="S135" s="18" t="s">
        <v>869</v>
      </c>
      <c r="T135" s="8"/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783</v>
      </c>
      <c r="AH135" s="8" t="s">
        <v>793</v>
      </c>
      <c r="AI135" s="8" t="s">
        <v>782</v>
      </c>
      <c r="AJ135" s="8" t="s">
        <v>545</v>
      </c>
      <c r="AK135" s="8" t="s">
        <v>205</v>
      </c>
      <c r="AM135" s="8" t="s">
        <v>791</v>
      </c>
      <c r="AO135" s="8" t="str">
        <f t="shared" si="14"/>
        <v>[["mac", "0x001788010432a064"]]</v>
      </c>
    </row>
    <row r="136" spans="1:41" ht="16" hidden="1" customHeight="1" x14ac:dyDescent="0.2">
      <c r="A136" s="8">
        <v>1631</v>
      </c>
      <c r="B136" s="8" t="s">
        <v>26</v>
      </c>
      <c r="C136" s="8" t="s">
        <v>545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795</v>
      </c>
      <c r="K136" s="8" t="s">
        <v>409</v>
      </c>
      <c r="L136" s="8" t="s">
        <v>136</v>
      </c>
      <c r="N136" s="8"/>
      <c r="O136" s="10"/>
      <c r="P136" s="10" t="s">
        <v>787</v>
      </c>
      <c r="Q136" s="10">
        <v>800</v>
      </c>
      <c r="R136" s="18" t="s">
        <v>908</v>
      </c>
      <c r="S136" s="18" t="s">
        <v>871</v>
      </c>
      <c r="T136" s="8"/>
      <c r="W136" s="8" t="s">
        <v>377</v>
      </c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892</v>
      </c>
      <c r="AH136" s="8" t="s">
        <v>784</v>
      </c>
      <c r="AI136" s="8" t="s">
        <v>895</v>
      </c>
      <c r="AJ136" s="8" t="s">
        <v>545</v>
      </c>
      <c r="AK136" s="8" t="s">
        <v>219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545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786</v>
      </c>
      <c r="Q137" s="10">
        <v>800</v>
      </c>
      <c r="R137" s="18" t="s">
        <v>834</v>
      </c>
      <c r="S137" s="18" t="s">
        <v>871</v>
      </c>
      <c r="T137" s="8"/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892</v>
      </c>
      <c r="AH137" s="8" t="s">
        <v>785</v>
      </c>
      <c r="AI137" s="8" t="s">
        <v>895</v>
      </c>
      <c r="AJ137" s="8" t="s">
        <v>545</v>
      </c>
      <c r="AK137" s="8" t="s">
        <v>219</v>
      </c>
      <c r="AM137" s="8" t="s">
        <v>822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786</v>
      </c>
      <c r="Q138" s="10">
        <v>800</v>
      </c>
      <c r="R138" s="18" t="s">
        <v>834</v>
      </c>
      <c r="S138" s="18" t="s">
        <v>871</v>
      </c>
      <c r="T138" s="8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892</v>
      </c>
      <c r="AH138" s="8" t="s">
        <v>792</v>
      </c>
      <c r="AI138" s="8" t="s">
        <v>895</v>
      </c>
      <c r="AJ138" s="8" t="s">
        <v>545</v>
      </c>
      <c r="AK138" s="8" t="s">
        <v>219</v>
      </c>
      <c r="AM138" s="8" t="s">
        <v>823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545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786</v>
      </c>
      <c r="Q139" s="10">
        <v>800</v>
      </c>
      <c r="R139" s="18" t="s">
        <v>834</v>
      </c>
      <c r="S139" s="18" t="s">
        <v>871</v>
      </c>
      <c r="T139" s="8"/>
      <c r="U139" s="13"/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892</v>
      </c>
      <c r="AH139" s="8" t="s">
        <v>793</v>
      </c>
      <c r="AI139" s="8" t="s">
        <v>895</v>
      </c>
      <c r="AJ139" s="8" t="s">
        <v>545</v>
      </c>
      <c r="AK139" s="8" t="s">
        <v>219</v>
      </c>
      <c r="AM139" s="8" t="s">
        <v>824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786</v>
      </c>
      <c r="Q140" s="10">
        <v>800</v>
      </c>
      <c r="R140" s="18" t="s">
        <v>834</v>
      </c>
      <c r="S140" s="18" t="s">
        <v>871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892</v>
      </c>
      <c r="AH140" s="8" t="s">
        <v>800</v>
      </c>
      <c r="AI140" s="8" t="s">
        <v>895</v>
      </c>
      <c r="AJ140" s="8" t="s">
        <v>545</v>
      </c>
      <c r="AK140" s="8" t="s">
        <v>219</v>
      </c>
      <c r="AM140" s="8" t="s">
        <v>825</v>
      </c>
      <c r="AO140" s="8" t="str">
        <f t="shared" si="14"/>
        <v>[["mac", "0x001788010343b9d8"]]</v>
      </c>
    </row>
    <row r="141" spans="1:41" ht="16" hidden="1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923</v>
      </c>
      <c r="F141" s="8" t="str">
        <f>IF(ISBLANK(E141), "", Table2[[#This Row],[unique_id]])</f>
        <v>kitchen_downlights</v>
      </c>
      <c r="G141" s="8" t="s">
        <v>924</v>
      </c>
      <c r="H141" s="8" t="s">
        <v>139</v>
      </c>
      <c r="I141" s="8" t="s">
        <v>132</v>
      </c>
      <c r="J141" s="8" t="s">
        <v>925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 t="shared" si="12"/>
        <v/>
      </c>
      <c r="AB141" s="8" t="str">
        <f t="shared" si="13"/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506</v>
      </c>
      <c r="AH141" s="8" t="s">
        <v>926</v>
      </c>
      <c r="AI141" s="8" t="s">
        <v>503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639</v>
      </c>
      <c r="AM141" s="8" t="s">
        <v>491</v>
      </c>
      <c r="AN141" s="8" t="s">
        <v>630</v>
      </c>
      <c r="AO141" s="8" t="str">
        <f t="shared" si="14"/>
        <v>[["mac", "ac:84:c6:54:a3:96"], ["ip", "10.0.6.79"]]</v>
      </c>
    </row>
    <row r="142" spans="1:41" ht="16" hidden="1" customHeight="1" x14ac:dyDescent="0.2">
      <c r="A142" s="8">
        <v>1637</v>
      </c>
      <c r="B142" s="8" t="s">
        <v>26</v>
      </c>
      <c r="C142" s="8" t="s">
        <v>545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795</v>
      </c>
      <c r="K142" s="8" t="s">
        <v>409</v>
      </c>
      <c r="L142" s="8" t="s">
        <v>136</v>
      </c>
      <c r="N142" s="8"/>
      <c r="O142" s="10"/>
      <c r="P142" s="10" t="s">
        <v>787</v>
      </c>
      <c r="Q142" s="10">
        <v>900</v>
      </c>
      <c r="R142" s="18" t="s">
        <v>908</v>
      </c>
      <c r="S142" s="18" t="s">
        <v>871</v>
      </c>
      <c r="T142" s="8"/>
      <c r="W142" s="8" t="s">
        <v>377</v>
      </c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783</v>
      </c>
      <c r="AH142" s="8" t="s">
        <v>784</v>
      </c>
      <c r="AI142" s="8" t="s">
        <v>782</v>
      </c>
      <c r="AJ142" s="8" t="s">
        <v>545</v>
      </c>
      <c r="AK142" s="8" t="s">
        <v>227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545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786</v>
      </c>
      <c r="Q143" s="10">
        <v>900</v>
      </c>
      <c r="R143" s="18" t="s">
        <v>834</v>
      </c>
      <c r="S143" s="18" t="s">
        <v>871</v>
      </c>
      <c r="T143" s="8"/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783</v>
      </c>
      <c r="AH143" s="8" t="s">
        <v>785</v>
      </c>
      <c r="AI143" s="8" t="s">
        <v>782</v>
      </c>
      <c r="AJ143" s="8" t="s">
        <v>545</v>
      </c>
      <c r="AK143" s="8" t="s">
        <v>227</v>
      </c>
      <c r="AM143" s="8" t="s">
        <v>826</v>
      </c>
      <c r="AO143" s="8" t="str">
        <f t="shared" si="14"/>
        <v>[["mac", "0x0017880104eaa288"]]</v>
      </c>
    </row>
    <row r="144" spans="1:41" ht="16" hidden="1" customHeight="1" x14ac:dyDescent="0.2">
      <c r="A144" s="8">
        <v>1639</v>
      </c>
      <c r="B144" s="8" t="s">
        <v>26</v>
      </c>
      <c r="C144" s="8" t="s">
        <v>545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795</v>
      </c>
      <c r="K144" s="8" t="s">
        <v>409</v>
      </c>
      <c r="L144" s="8" t="s">
        <v>136</v>
      </c>
      <c r="N144" s="8"/>
      <c r="O144" s="10"/>
      <c r="P144" s="10" t="s">
        <v>787</v>
      </c>
      <c r="Q144" s="10">
        <v>1000</v>
      </c>
      <c r="R144" s="18" t="s">
        <v>908</v>
      </c>
      <c r="S144" s="18" t="s">
        <v>871</v>
      </c>
      <c r="T144" s="8"/>
      <c r="W144" s="8" t="s">
        <v>377</v>
      </c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783</v>
      </c>
      <c r="AH144" s="8" t="s">
        <v>784</v>
      </c>
      <c r="AI144" s="8" t="s">
        <v>782</v>
      </c>
      <c r="AJ144" s="8" t="s">
        <v>545</v>
      </c>
      <c r="AK144" s="8" t="s">
        <v>225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545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786</v>
      </c>
      <c r="Q145" s="10">
        <v>1000</v>
      </c>
      <c r="R145" s="18" t="s">
        <v>834</v>
      </c>
      <c r="S145" s="18" t="s">
        <v>871</v>
      </c>
      <c r="T145" s="8"/>
      <c r="Y145" s="10"/>
      <c r="AA145" s="8" t="str">
        <f t="shared" si="12"/>
        <v/>
      </c>
      <c r="AB145" s="8" t="str">
        <f t="shared" si="13"/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783</v>
      </c>
      <c r="AH145" s="8" t="s">
        <v>785</v>
      </c>
      <c r="AI145" s="8" t="s">
        <v>782</v>
      </c>
      <c r="AJ145" s="8" t="s">
        <v>545</v>
      </c>
      <c r="AK145" s="8" t="s">
        <v>225</v>
      </c>
      <c r="AM145" s="8" t="s">
        <v>827</v>
      </c>
      <c r="AO145" s="8" t="str">
        <f t="shared" si="14"/>
        <v>[["mac", "0x0017880104eaa272"]]</v>
      </c>
    </row>
    <row r="146" spans="1:41" ht="16" hidden="1" customHeight="1" x14ac:dyDescent="0.2">
      <c r="A146" s="8">
        <v>1641</v>
      </c>
      <c r="B146" s="8" t="s">
        <v>26</v>
      </c>
      <c r="C146" s="8" t="s">
        <v>545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795</v>
      </c>
      <c r="L146" s="8" t="s">
        <v>136</v>
      </c>
      <c r="N146" s="8"/>
      <c r="O146" s="10"/>
      <c r="P146" s="10" t="s">
        <v>787</v>
      </c>
      <c r="Q146" s="10">
        <v>1100</v>
      </c>
      <c r="R146" s="18" t="s">
        <v>908</v>
      </c>
      <c r="S146" s="18" t="s">
        <v>872</v>
      </c>
      <c r="T146" s="8"/>
      <c r="W146" s="8" t="s">
        <v>377</v>
      </c>
      <c r="Y146" s="10"/>
      <c r="AA146" s="8" t="str">
        <f t="shared" si="12"/>
        <v/>
      </c>
      <c r="AB146" s="8" t="str">
        <f t="shared" si="13"/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892</v>
      </c>
      <c r="AH146" s="8" t="s">
        <v>784</v>
      </c>
      <c r="AI146" s="8" t="s">
        <v>895</v>
      </c>
      <c r="AJ146" s="8" t="s">
        <v>545</v>
      </c>
      <c r="AK146" s="8" t="s">
        <v>226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545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786</v>
      </c>
      <c r="Q147" s="10">
        <v>1100</v>
      </c>
      <c r="R147" s="18" t="s">
        <v>834</v>
      </c>
      <c r="S147" s="18" t="s">
        <v>872</v>
      </c>
      <c r="T147" s="8"/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892</v>
      </c>
      <c r="AH147" s="8" t="s">
        <v>785</v>
      </c>
      <c r="AI147" s="8" t="s">
        <v>895</v>
      </c>
      <c r="AJ147" s="8" t="s">
        <v>545</v>
      </c>
      <c r="AK147" s="8" t="s">
        <v>226</v>
      </c>
      <c r="AM147" s="8" t="s">
        <v>828</v>
      </c>
      <c r="AO147" s="8" t="str">
        <f t="shared" si="14"/>
        <v>[["mac", "0x00178801040edfae"]]</v>
      </c>
    </row>
    <row r="148" spans="1:41" ht="16" hidden="1" customHeight="1" x14ac:dyDescent="0.2">
      <c r="A148" s="8">
        <v>1643</v>
      </c>
      <c r="B148" s="8" t="s">
        <v>26</v>
      </c>
      <c r="C148" s="8" t="s">
        <v>545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795</v>
      </c>
      <c r="K148" s="8" t="s">
        <v>408</v>
      </c>
      <c r="L148" s="8" t="s">
        <v>136</v>
      </c>
      <c r="N148" s="8"/>
      <c r="O148" s="10"/>
      <c r="P148" s="10" t="s">
        <v>787</v>
      </c>
      <c r="Q148" s="10">
        <v>1200</v>
      </c>
      <c r="R148" s="18" t="s">
        <v>908</v>
      </c>
      <c r="S148" s="18" t="s">
        <v>869</v>
      </c>
      <c r="T148" s="8"/>
      <c r="W148" s="8" t="s">
        <v>377</v>
      </c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783</v>
      </c>
      <c r="AH148" s="8" t="s">
        <v>784</v>
      </c>
      <c r="AI148" s="8" t="s">
        <v>782</v>
      </c>
      <c r="AJ148" s="8" t="s">
        <v>545</v>
      </c>
      <c r="AK148" s="8" t="s">
        <v>502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786</v>
      </c>
      <c r="Q149" s="10">
        <v>1200</v>
      </c>
      <c r="R149" s="18" t="s">
        <v>834</v>
      </c>
      <c r="S149" s="18" t="s">
        <v>869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783</v>
      </c>
      <c r="AH149" s="8" t="s">
        <v>785</v>
      </c>
      <c r="AI149" s="8" t="s">
        <v>782</v>
      </c>
      <c r="AJ149" s="8" t="s">
        <v>545</v>
      </c>
      <c r="AK149" s="8" t="s">
        <v>502</v>
      </c>
      <c r="AM149" s="8" t="s">
        <v>829</v>
      </c>
      <c r="AO149" s="8" t="str">
        <f t="shared" si="14"/>
        <v>[["mac", "0x00178801040edcad"]]</v>
      </c>
    </row>
    <row r="150" spans="1:41" ht="16" hidden="1" customHeight="1" x14ac:dyDescent="0.2">
      <c r="A150" s="8">
        <v>1645</v>
      </c>
      <c r="B150" s="8" t="s">
        <v>26</v>
      </c>
      <c r="C150" s="8" t="s">
        <v>545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795</v>
      </c>
      <c r="K150" s="8" t="s">
        <v>408</v>
      </c>
      <c r="L150" s="8" t="s">
        <v>136</v>
      </c>
      <c r="N150" s="8"/>
      <c r="O150" s="10"/>
      <c r="P150" s="10" t="s">
        <v>787</v>
      </c>
      <c r="Q150" s="10">
        <v>1300</v>
      </c>
      <c r="R150" s="18" t="s">
        <v>908</v>
      </c>
      <c r="S150" s="18" t="s">
        <v>869</v>
      </c>
      <c r="T150" s="8"/>
      <c r="W150" s="8" t="s">
        <v>377</v>
      </c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892</v>
      </c>
      <c r="AH150" s="8" t="s">
        <v>784</v>
      </c>
      <c r="AI150" s="8" t="s">
        <v>895</v>
      </c>
      <c r="AJ150" s="8" t="s">
        <v>545</v>
      </c>
      <c r="AK150" s="8" t="s">
        <v>580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786</v>
      </c>
      <c r="Q151" s="10">
        <v>1300</v>
      </c>
      <c r="R151" s="18" t="s">
        <v>834</v>
      </c>
      <c r="S151" s="18" t="s">
        <v>869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892</v>
      </c>
      <c r="AH151" s="8" t="s">
        <v>785</v>
      </c>
      <c r="AI151" s="8" t="s">
        <v>895</v>
      </c>
      <c r="AJ151" s="8" t="s">
        <v>545</v>
      </c>
      <c r="AK151" s="8" t="s">
        <v>580</v>
      </c>
      <c r="AM151" s="8" t="s">
        <v>830</v>
      </c>
      <c r="AO151" s="8" t="str">
        <f t="shared" si="14"/>
        <v>[["mac", "0x00178801040eddb2"]]</v>
      </c>
    </row>
    <row r="152" spans="1:41" ht="16" hidden="1" customHeight="1" x14ac:dyDescent="0.2">
      <c r="A152" s="8">
        <v>1647</v>
      </c>
      <c r="B152" s="8" t="s">
        <v>26</v>
      </c>
      <c r="C152" s="8" t="s">
        <v>545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795</v>
      </c>
      <c r="K152" s="8" t="s">
        <v>408</v>
      </c>
      <c r="L152" s="8" t="s">
        <v>136</v>
      </c>
      <c r="N152" s="8"/>
      <c r="O152" s="10"/>
      <c r="P152" s="10" t="s">
        <v>787</v>
      </c>
      <c r="Q152" s="10">
        <v>1400</v>
      </c>
      <c r="R152" s="18" t="s">
        <v>908</v>
      </c>
      <c r="S152" s="18" t="s">
        <v>869</v>
      </c>
      <c r="T152" s="8"/>
      <c r="W152" s="8" t="s">
        <v>377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892</v>
      </c>
      <c r="AH152" s="8" t="s">
        <v>784</v>
      </c>
      <c r="AI152" s="8" t="s">
        <v>895</v>
      </c>
      <c r="AJ152" s="8" t="s">
        <v>545</v>
      </c>
      <c r="AK152" s="8" t="s">
        <v>797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786</v>
      </c>
      <c r="Q153" s="10">
        <v>1400</v>
      </c>
      <c r="R153" s="18" t="s">
        <v>834</v>
      </c>
      <c r="S153" s="18" t="s">
        <v>869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892</v>
      </c>
      <c r="AH153" s="8" t="s">
        <v>785</v>
      </c>
      <c r="AI153" s="8" t="s">
        <v>895</v>
      </c>
      <c r="AJ153" s="8" t="s">
        <v>545</v>
      </c>
      <c r="AK153" s="8" t="s">
        <v>797</v>
      </c>
      <c r="AM153" s="8" t="s">
        <v>831</v>
      </c>
      <c r="AO153" s="8" t="str">
        <f t="shared" si="14"/>
        <v>[["mac", "0x00178801040ede93"]]</v>
      </c>
    </row>
    <row r="154" spans="1:41" ht="16" hidden="1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648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922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 t="shared" si="12"/>
        <v/>
      </c>
      <c r="AB154" s="8" t="str">
        <f t="shared" si="13"/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505</v>
      </c>
      <c r="AH154" s="8" t="s">
        <v>512</v>
      </c>
      <c r="AI154" s="8" t="s">
        <v>504</v>
      </c>
      <c r="AJ154" s="8" t="str">
        <f>IF(OR(ISBLANK(AM154), ISBLANK(AN154)), "", Table2[[#This Row],[device_via_device]])</f>
        <v>TPLink</v>
      </c>
      <c r="AK154" s="8" t="s">
        <v>501</v>
      </c>
      <c r="AL154" s="8" t="s">
        <v>639</v>
      </c>
      <c r="AM154" s="8" t="s">
        <v>891</v>
      </c>
      <c r="AN154" s="8" t="s">
        <v>890</v>
      </c>
      <c r="AO154" s="8" t="str">
        <f t="shared" si="14"/>
        <v>[["mac", "5c:a6:e6:25:58:f1"], ["ip", "10.0.6.88"]]</v>
      </c>
    </row>
    <row r="155" spans="1:41" ht="16" hidden="1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885</v>
      </c>
      <c r="F155" s="8" t="str">
        <f>IF(ISBLANK(E155), "", Table2[[#This Row],[unique_id]])</f>
        <v>landing_festoons</v>
      </c>
      <c r="G155" s="8" t="s">
        <v>886</v>
      </c>
      <c r="H155" s="8" t="s">
        <v>139</v>
      </c>
      <c r="I155" s="8" t="s">
        <v>132</v>
      </c>
      <c r="J155" s="8" t="s">
        <v>922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 t="shared" si="12"/>
        <v/>
      </c>
      <c r="AB155" s="8" t="str">
        <f t="shared" si="13"/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505</v>
      </c>
      <c r="AH155" s="8" t="s">
        <v>512</v>
      </c>
      <c r="AI155" s="8" t="s">
        <v>504</v>
      </c>
      <c r="AJ155" s="8" t="str">
        <f>IF(OR(ISBLANK(AM155), ISBLANK(AN155)), "", Table2[[#This Row],[device_via_device]])</f>
        <v>TPLink</v>
      </c>
      <c r="AK155" s="8" t="s">
        <v>887</v>
      </c>
      <c r="AL155" s="8" t="s">
        <v>639</v>
      </c>
      <c r="AM155" s="8" t="s">
        <v>888</v>
      </c>
      <c r="AN155" s="8" t="s">
        <v>889</v>
      </c>
      <c r="AO155" s="8" t="str">
        <f t="shared" si="14"/>
        <v>[["mac", "5c:a6:e6:25:5a:0c"], ["ip", "10.0.6.89"]]</v>
      </c>
    </row>
    <row r="156" spans="1:41" ht="16" hidden="1" customHeight="1" x14ac:dyDescent="0.2">
      <c r="A156" s="8">
        <v>1651</v>
      </c>
      <c r="B156" s="8" t="s">
        <v>26</v>
      </c>
      <c r="C156" s="8" t="s">
        <v>545</v>
      </c>
      <c r="D156" s="8" t="s">
        <v>137</v>
      </c>
      <c r="E156" s="8" t="s">
        <v>909</v>
      </c>
      <c r="F156" s="8" t="str">
        <f>IF(ISBLANK(E156), "", Table2[[#This Row],[unique_id]])</f>
        <v>garden_pedestals</v>
      </c>
      <c r="G156" s="8" t="s">
        <v>910</v>
      </c>
      <c r="H156" s="8" t="s">
        <v>139</v>
      </c>
      <c r="I156" s="8" t="s">
        <v>132</v>
      </c>
      <c r="J156" s="8" t="s">
        <v>921</v>
      </c>
      <c r="L156" s="8" t="s">
        <v>136</v>
      </c>
      <c r="N156" s="8"/>
      <c r="O156" s="10"/>
      <c r="P156" s="10" t="s">
        <v>787</v>
      </c>
      <c r="Q156" s="10" t="s">
        <v>898</v>
      </c>
      <c r="R156" s="18" t="s">
        <v>907</v>
      </c>
      <c r="S156" s="18" t="s">
        <v>897</v>
      </c>
      <c r="T156" s="8"/>
      <c r="W156" s="8" t="s">
        <v>377</v>
      </c>
      <c r="Y156" s="10"/>
      <c r="AA156" s="8" t="str">
        <f t="shared" si="12"/>
        <v/>
      </c>
      <c r="AB156" s="8" t="str">
        <f t="shared" si="13"/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894</v>
      </c>
      <c r="AH156" s="8" t="s">
        <v>912</v>
      </c>
      <c r="AI156" s="8" t="s">
        <v>896</v>
      </c>
      <c r="AJ156" s="8" t="s">
        <v>545</v>
      </c>
      <c r="AK156" s="8" t="s">
        <v>911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545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786</v>
      </c>
      <c r="Q157" s="10" t="s">
        <v>898</v>
      </c>
      <c r="R157" s="18" t="s">
        <v>834</v>
      </c>
      <c r="S157" s="18" t="s">
        <v>897</v>
      </c>
      <c r="T157" s="8"/>
      <c r="Y157" s="10"/>
      <c r="AA157" s="8" t="str">
        <f t="shared" si="12"/>
        <v/>
      </c>
      <c r="AB157" s="8" t="str">
        <f t="shared" si="13"/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894</v>
      </c>
      <c r="AH157" s="8" t="s">
        <v>913</v>
      </c>
      <c r="AI157" s="8" t="s">
        <v>896</v>
      </c>
      <c r="AJ157" s="8" t="s">
        <v>545</v>
      </c>
      <c r="AK157" s="8" t="s">
        <v>911</v>
      </c>
      <c r="AM157" s="8" t="s">
        <v>893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545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786</v>
      </c>
      <c r="Q158" s="10" t="s">
        <v>898</v>
      </c>
      <c r="R158" s="18" t="s">
        <v>834</v>
      </c>
      <c r="S158" s="18" t="s">
        <v>897</v>
      </c>
      <c r="T158" s="8"/>
      <c r="Y158" s="10"/>
      <c r="AA158" s="8" t="str">
        <f t="shared" si="12"/>
        <v/>
      </c>
      <c r="AB158" s="8" t="str">
        <f t="shared" si="13"/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894</v>
      </c>
      <c r="AH158" s="8" t="s">
        <v>914</v>
      </c>
      <c r="AI158" s="8" t="s">
        <v>896</v>
      </c>
      <c r="AJ158" s="8" t="s">
        <v>545</v>
      </c>
      <c r="AK158" s="8" t="s">
        <v>911</v>
      </c>
      <c r="AM158" s="8" t="s">
        <v>899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545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786</v>
      </c>
      <c r="Q159" s="10" t="s">
        <v>898</v>
      </c>
      <c r="R159" s="18" t="s">
        <v>834</v>
      </c>
      <c r="S159" s="18" t="s">
        <v>897</v>
      </c>
      <c r="T159" s="8"/>
      <c r="Y159" s="10"/>
      <c r="AA159" s="8" t="str">
        <f t="shared" si="12"/>
        <v/>
      </c>
      <c r="AB159" s="8" t="str">
        <f t="shared" si="13"/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894</v>
      </c>
      <c r="AH159" s="8" t="s">
        <v>915</v>
      </c>
      <c r="AI159" s="8" t="s">
        <v>896</v>
      </c>
      <c r="AJ159" s="8" t="s">
        <v>545</v>
      </c>
      <c r="AK159" s="8" t="s">
        <v>911</v>
      </c>
      <c r="AM159" s="8" t="s">
        <v>900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545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786</v>
      </c>
      <c r="Q160" s="10" t="s">
        <v>898</v>
      </c>
      <c r="R160" s="18" t="s">
        <v>834</v>
      </c>
      <c r="S160" s="18" t="s">
        <v>897</v>
      </c>
      <c r="T160" s="8"/>
      <c r="Y160" s="10"/>
      <c r="AA160" s="8" t="str">
        <f t="shared" ref="AA160:AA195" si="15">IF(ISBLANK(Z160),  "", _xlfn.CONCAT("haas/entity/sensor/", LOWER(C160), "/", E160, "/config"))</f>
        <v/>
      </c>
      <c r="AB160" s="8" t="str">
        <f t="shared" si="13"/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894</v>
      </c>
      <c r="AH160" s="8" t="s">
        <v>916</v>
      </c>
      <c r="AI160" s="8" t="s">
        <v>896</v>
      </c>
      <c r="AJ160" s="8" t="s">
        <v>545</v>
      </c>
      <c r="AK160" s="8" t="s">
        <v>911</v>
      </c>
      <c r="AM160" s="8" t="s">
        <v>901</v>
      </c>
      <c r="AO160" s="8" t="str">
        <f t="shared" si="14"/>
        <v>[["mac", "0x001788010c692144"]]</v>
      </c>
    </row>
    <row r="161" spans="1:41" s="39" customFormat="1" ht="16" customHeight="1" x14ac:dyDescent="0.2">
      <c r="A161" s="39">
        <v>1656</v>
      </c>
      <c r="B161" s="39" t="s">
        <v>929</v>
      </c>
      <c r="C161" s="39" t="s">
        <v>545</v>
      </c>
      <c r="D161" s="39" t="s">
        <v>137</v>
      </c>
      <c r="F161" s="39" t="str">
        <f>IF(ISBLANK(E161), "", Table2[[#This Row],[unique_id]])</f>
        <v/>
      </c>
      <c r="O161" s="40"/>
      <c r="P161" s="40" t="s">
        <v>786</v>
      </c>
      <c r="Q161" s="40" t="s">
        <v>898</v>
      </c>
      <c r="R161" s="41" t="s">
        <v>834</v>
      </c>
      <c r="S161" s="41" t="s">
        <v>897</v>
      </c>
      <c r="Y161" s="40"/>
      <c r="AA161" s="39" t="str">
        <f t="shared" ref="AA161:AA164" si="16">IF(ISBLANK(Z161),  "", _xlfn.CONCAT("haas/entity/sensor/", LOWER(C161), "/", E161, "/config"))</f>
        <v/>
      </c>
      <c r="AB161" s="39" t="str">
        <f t="shared" ref="AB161:AB164" si="17">IF(ISBLANK(Z161),  "", _xlfn.CONCAT(LOWER(C161), "/", E161))</f>
        <v/>
      </c>
      <c r="AE161" s="39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1" s="39" t="str">
        <f>LOWER(_xlfn.CONCAT(Table2[[#This Row],[device_suggested_area]], "-",Table2[[#This Row],[device_identifiers]]))</f>
        <v>garden-pedestals-bulb-5</v>
      </c>
      <c r="AG161" s="40" t="s">
        <v>894</v>
      </c>
      <c r="AH161" s="8" t="s">
        <v>1051</v>
      </c>
      <c r="AI161" s="39" t="s">
        <v>896</v>
      </c>
      <c r="AJ161" s="39" t="s">
        <v>545</v>
      </c>
      <c r="AK161" s="39" t="s">
        <v>911</v>
      </c>
      <c r="AM161" s="39" t="s">
        <v>1050</v>
      </c>
      <c r="AO161" s="39" t="str">
        <f t="shared" ref="AO161:AO164" si="18"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9" customFormat="1" ht="16" customHeight="1" x14ac:dyDescent="0.2">
      <c r="A162" s="39">
        <v>1657</v>
      </c>
      <c r="B162" s="39" t="s">
        <v>929</v>
      </c>
      <c r="C162" s="39" t="s">
        <v>545</v>
      </c>
      <c r="D162" s="39" t="s">
        <v>137</v>
      </c>
      <c r="F162" s="39" t="str">
        <f>IF(ISBLANK(E162), "", Table2[[#This Row],[unique_id]])</f>
        <v/>
      </c>
      <c r="O162" s="40"/>
      <c r="P162" s="40" t="s">
        <v>786</v>
      </c>
      <c r="Q162" s="40" t="s">
        <v>898</v>
      </c>
      <c r="R162" s="41" t="s">
        <v>834</v>
      </c>
      <c r="S162" s="41" t="s">
        <v>897</v>
      </c>
      <c r="Y162" s="40"/>
      <c r="AA162" s="39" t="str">
        <f t="shared" si="16"/>
        <v/>
      </c>
      <c r="AB162" s="39" t="str">
        <f t="shared" si="17"/>
        <v/>
      </c>
      <c r="AE162" s="39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2" s="39" t="str">
        <f>LOWER(_xlfn.CONCAT(Table2[[#This Row],[device_suggested_area]], "-",Table2[[#This Row],[device_identifiers]]))</f>
        <v>garden-pedestals-bulb-6</v>
      </c>
      <c r="AG162" s="40" t="s">
        <v>894</v>
      </c>
      <c r="AH162" s="8" t="s">
        <v>1052</v>
      </c>
      <c r="AI162" s="39" t="s">
        <v>896</v>
      </c>
      <c r="AJ162" s="39" t="s">
        <v>545</v>
      </c>
      <c r="AK162" s="39" t="s">
        <v>911</v>
      </c>
      <c r="AM162" s="39" t="s">
        <v>1050</v>
      </c>
      <c r="AO162" s="39" t="str">
        <f t="shared" si="18"/>
        <v>[["mac", "x"]]</v>
      </c>
    </row>
    <row r="163" spans="1:41" s="39" customFormat="1" ht="16" customHeight="1" x14ac:dyDescent="0.2">
      <c r="A163" s="39">
        <v>1658</v>
      </c>
      <c r="B163" s="39" t="s">
        <v>929</v>
      </c>
      <c r="C163" s="39" t="s">
        <v>545</v>
      </c>
      <c r="D163" s="39" t="s">
        <v>137</v>
      </c>
      <c r="F163" s="39" t="str">
        <f>IF(ISBLANK(E163), "", Table2[[#This Row],[unique_id]])</f>
        <v/>
      </c>
      <c r="O163" s="40"/>
      <c r="P163" s="40" t="s">
        <v>786</v>
      </c>
      <c r="Q163" s="40" t="s">
        <v>898</v>
      </c>
      <c r="R163" s="41" t="s">
        <v>834</v>
      </c>
      <c r="S163" s="41" t="s">
        <v>897</v>
      </c>
      <c r="Y163" s="40"/>
      <c r="AA163" s="39" t="str">
        <f t="shared" si="16"/>
        <v/>
      </c>
      <c r="AB163" s="39" t="str">
        <f t="shared" si="17"/>
        <v/>
      </c>
      <c r="AE163" s="39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3" s="39" t="str">
        <f>LOWER(_xlfn.CONCAT(Table2[[#This Row],[device_suggested_area]], "-",Table2[[#This Row],[device_identifiers]]))</f>
        <v>garden-pedestals-bulb-7</v>
      </c>
      <c r="AG163" s="40" t="s">
        <v>894</v>
      </c>
      <c r="AH163" s="8" t="s">
        <v>1053</v>
      </c>
      <c r="AI163" s="39" t="s">
        <v>896</v>
      </c>
      <c r="AJ163" s="39" t="s">
        <v>545</v>
      </c>
      <c r="AK163" s="39" t="s">
        <v>911</v>
      </c>
      <c r="AM163" s="39" t="s">
        <v>1050</v>
      </c>
      <c r="AO163" s="39" t="str">
        <f t="shared" si="18"/>
        <v>[["mac", "x"]]</v>
      </c>
    </row>
    <row r="164" spans="1:41" s="39" customFormat="1" ht="16" customHeight="1" x14ac:dyDescent="0.2">
      <c r="A164" s="39">
        <v>1659</v>
      </c>
      <c r="B164" s="39" t="s">
        <v>929</v>
      </c>
      <c r="C164" s="39" t="s">
        <v>545</v>
      </c>
      <c r="D164" s="39" t="s">
        <v>137</v>
      </c>
      <c r="F164" s="39" t="str">
        <f>IF(ISBLANK(E164), "", Table2[[#This Row],[unique_id]])</f>
        <v/>
      </c>
      <c r="O164" s="40"/>
      <c r="P164" s="40" t="s">
        <v>786</v>
      </c>
      <c r="Q164" s="40" t="s">
        <v>898</v>
      </c>
      <c r="R164" s="41" t="s">
        <v>834</v>
      </c>
      <c r="S164" s="41" t="s">
        <v>897</v>
      </c>
      <c r="Y164" s="40"/>
      <c r="AA164" s="39" t="str">
        <f t="shared" si="16"/>
        <v/>
      </c>
      <c r="AB164" s="39" t="str">
        <f t="shared" si="17"/>
        <v/>
      </c>
      <c r="AE164" s="39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4" s="39" t="str">
        <f>LOWER(_xlfn.CONCAT(Table2[[#This Row],[device_suggested_area]], "-",Table2[[#This Row],[device_identifiers]]))</f>
        <v>garden-pedestals-bulb-8</v>
      </c>
      <c r="AG164" s="40" t="s">
        <v>894</v>
      </c>
      <c r="AH164" s="8" t="s">
        <v>1054</v>
      </c>
      <c r="AI164" s="39" t="s">
        <v>896</v>
      </c>
      <c r="AJ164" s="39" t="s">
        <v>545</v>
      </c>
      <c r="AK164" s="39" t="s">
        <v>911</v>
      </c>
      <c r="AM164" s="39" t="s">
        <v>1050</v>
      </c>
      <c r="AO164" s="39" t="str">
        <f t="shared" si="18"/>
        <v>[["mac", "x"]]</v>
      </c>
    </row>
    <row r="165" spans="1:41" ht="16" hidden="1" customHeight="1" x14ac:dyDescent="0.2">
      <c r="A165" s="8">
        <v>1660</v>
      </c>
      <c r="B165" s="8" t="s">
        <v>26</v>
      </c>
      <c r="C165" s="8" t="s">
        <v>545</v>
      </c>
      <c r="D165" s="8" t="s">
        <v>137</v>
      </c>
      <c r="E165" s="8" t="s">
        <v>919</v>
      </c>
      <c r="F165" s="8" t="str">
        <f>IF(ISBLANK(E165), "", Table2[[#This Row],[unique_id]])</f>
        <v>tree_spotlights</v>
      </c>
      <c r="G165" s="8" t="s">
        <v>906</v>
      </c>
      <c r="H165" s="8" t="s">
        <v>139</v>
      </c>
      <c r="I165" s="8" t="s">
        <v>132</v>
      </c>
      <c r="J165" s="8" t="s">
        <v>920</v>
      </c>
      <c r="L165" s="8" t="s">
        <v>136</v>
      </c>
      <c r="N165" s="8"/>
      <c r="O165" s="10"/>
      <c r="P165" s="10" t="s">
        <v>787</v>
      </c>
      <c r="Q165" s="10" t="s">
        <v>905</v>
      </c>
      <c r="R165" s="18" t="s">
        <v>907</v>
      </c>
      <c r="S165" s="18" t="s">
        <v>897</v>
      </c>
      <c r="T165" s="8"/>
      <c r="W165" s="8" t="s">
        <v>377</v>
      </c>
      <c r="Y165" s="10"/>
      <c r="AA165" s="8" t="str">
        <f t="shared" si="15"/>
        <v/>
      </c>
      <c r="AB165" s="8" t="str">
        <f t="shared" si="13"/>
        <v/>
      </c>
      <c r="AE16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5" s="8" t="str">
        <f>LOWER(_xlfn.CONCAT(Table2[[#This Row],[device_suggested_area]], "-",Table2[[#This Row],[device_identifiers]]))</f>
        <v>tree-spotlights</v>
      </c>
      <c r="AG165" s="10" t="s">
        <v>894</v>
      </c>
      <c r="AH165" s="8" t="s">
        <v>917</v>
      </c>
      <c r="AI165" s="8" t="s">
        <v>904</v>
      </c>
      <c r="AJ165" s="8" t="s">
        <v>545</v>
      </c>
      <c r="AK165" s="8" t="s">
        <v>903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545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786</v>
      </c>
      <c r="Q166" s="10" t="s">
        <v>905</v>
      </c>
      <c r="R166" s="18" t="s">
        <v>834</v>
      </c>
      <c r="S166" s="18" t="s">
        <v>897</v>
      </c>
      <c r="T166" s="8"/>
      <c r="Y166" s="10"/>
      <c r="AA166" s="8" t="str">
        <f t="shared" si="15"/>
        <v/>
      </c>
      <c r="AB166" s="8" t="str">
        <f t="shared" si="13"/>
        <v/>
      </c>
      <c r="AE16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894</v>
      </c>
      <c r="AH166" s="8" t="s">
        <v>918</v>
      </c>
      <c r="AI166" s="8" t="s">
        <v>904</v>
      </c>
      <c r="AJ166" s="8" t="s">
        <v>545</v>
      </c>
      <c r="AK166" s="8" t="s">
        <v>903</v>
      </c>
      <c r="AM166" s="8" t="s">
        <v>902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545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786</v>
      </c>
      <c r="Q167" s="10" t="s">
        <v>905</v>
      </c>
      <c r="R167" s="18" t="s">
        <v>834</v>
      </c>
      <c r="S167" s="18" t="s">
        <v>897</v>
      </c>
      <c r="T167" s="8"/>
      <c r="Y167" s="10"/>
      <c r="AA167" s="8" t="str">
        <f t="shared" si="15"/>
        <v/>
      </c>
      <c r="AB167" s="8" t="str">
        <f t="shared" si="13"/>
        <v/>
      </c>
      <c r="AE16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894</v>
      </c>
      <c r="AH167" s="8" t="s">
        <v>927</v>
      </c>
      <c r="AI167" s="8" t="s">
        <v>904</v>
      </c>
      <c r="AJ167" s="8" t="s">
        <v>545</v>
      </c>
      <c r="AK167" s="8" t="s">
        <v>903</v>
      </c>
      <c r="AM167" s="8" t="s">
        <v>928</v>
      </c>
      <c r="AO167" s="8" t="str">
        <f t="shared" si="14"/>
        <v>[["mac", "0x0017880109c40c33"]]</v>
      </c>
    </row>
    <row r="168" spans="1:41" s="39" customFormat="1" ht="16" customHeight="1" x14ac:dyDescent="0.2">
      <c r="A168" s="39">
        <v>1663</v>
      </c>
      <c r="B168" s="39" t="s">
        <v>929</v>
      </c>
      <c r="C168" s="39" t="s">
        <v>545</v>
      </c>
      <c r="D168" s="39" t="s">
        <v>137</v>
      </c>
      <c r="F168" s="39" t="str">
        <f>IF(ISBLANK(E168), "", Table2[[#This Row],[unique_id]])</f>
        <v/>
      </c>
      <c r="O168" s="40"/>
      <c r="P168" s="40" t="s">
        <v>786</v>
      </c>
      <c r="Q168" s="40" t="s">
        <v>905</v>
      </c>
      <c r="R168" s="41" t="s">
        <v>834</v>
      </c>
      <c r="S168" s="41" t="s">
        <v>897</v>
      </c>
      <c r="Y168" s="40"/>
      <c r="AA168" s="39" t="str">
        <f t="shared" ref="AA168" si="19">IF(ISBLANK(Z168),  "", _xlfn.CONCAT("haas/entity/sensor/", LOWER(C168), "/", E168, "/config"))</f>
        <v/>
      </c>
      <c r="AB168" s="39" t="str">
        <f t="shared" ref="AB168" si="20">IF(ISBLANK(Z168),  "", _xlfn.CONCAT(LOWER(C168), "/", E168))</f>
        <v/>
      </c>
      <c r="AE168" s="39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8" s="39" t="str">
        <f>LOWER(_xlfn.CONCAT(Table2[[#This Row],[device_suggested_area]], "-",Table2[[#This Row],[device_identifiers]]))</f>
        <v>tree-spotlights-bulb-3</v>
      </c>
      <c r="AG168" s="40" t="s">
        <v>894</v>
      </c>
      <c r="AH168" s="8" t="s">
        <v>1055</v>
      </c>
      <c r="AI168" s="39" t="s">
        <v>904</v>
      </c>
      <c r="AJ168" s="39" t="s">
        <v>545</v>
      </c>
      <c r="AK168" s="39" t="s">
        <v>903</v>
      </c>
      <c r="AM168" s="39" t="s">
        <v>1050</v>
      </c>
      <c r="AO168" s="39" t="str">
        <f t="shared" ref="AO168" si="21"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hidden="1" customHeight="1" x14ac:dyDescent="0.2">
      <c r="A169" s="8">
        <v>1700</v>
      </c>
      <c r="B169" s="8" t="s">
        <v>26</v>
      </c>
      <c r="C169" s="8" t="s">
        <v>708</v>
      </c>
      <c r="D169" s="8" t="s">
        <v>460</v>
      </c>
      <c r="E169" s="8" t="s">
        <v>459</v>
      </c>
      <c r="F169" s="8" t="str">
        <f>IF(ISBLANK(E169), "", Table2[[#This Row],[unique_id]])</f>
        <v>column_break</v>
      </c>
      <c r="G169" s="8" t="s">
        <v>456</v>
      </c>
      <c r="H169" s="8" t="s">
        <v>729</v>
      </c>
      <c r="I169" s="8" t="s">
        <v>132</v>
      </c>
      <c r="L169" s="8" t="s">
        <v>457</v>
      </c>
      <c r="M169" s="8" t="s">
        <v>458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8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728</v>
      </c>
      <c r="D170" s="8" t="s">
        <v>129</v>
      </c>
      <c r="E170" s="36" t="s">
        <v>733</v>
      </c>
      <c r="F170" s="8" t="str">
        <f>IF(ISBLANK(E170), "", Table2[[#This Row],[unique_id]])</f>
        <v>lounge_air_purifier</v>
      </c>
      <c r="G170" s="8" t="s">
        <v>207</v>
      </c>
      <c r="H170" s="8" t="s">
        <v>729</v>
      </c>
      <c r="I170" s="8" t="s">
        <v>132</v>
      </c>
      <c r="J170" s="8" t="s">
        <v>756</v>
      </c>
      <c r="L170" s="8" t="s">
        <v>136</v>
      </c>
      <c r="N170" s="8"/>
      <c r="O170" s="10"/>
      <c r="P170" s="10" t="s">
        <v>786</v>
      </c>
      <c r="Q170" s="10"/>
      <c r="R170" s="18" t="s">
        <v>834</v>
      </c>
      <c r="S170" s="18"/>
      <c r="T170" s="8"/>
      <c r="W170" s="8" t="s">
        <v>730</v>
      </c>
      <c r="Y170" s="10"/>
      <c r="AA170" s="8" t="str">
        <f t="shared" si="15"/>
        <v/>
      </c>
      <c r="AB170" s="8" t="str">
        <f t="shared" si="13"/>
        <v/>
      </c>
      <c r="AE170" s="8" t="str">
        <f>LOWER(_xlfn.CONCAT("http://macmini-nel:8087/#/device/",Table2[[#This Row],[connection_mac]]))</f>
        <v>http://macmini-nel:8087/#/device/0x9035eafffe404425</v>
      </c>
      <c r="AF170" s="8" t="s">
        <v>745</v>
      </c>
      <c r="AG170" s="10" t="s">
        <v>746</v>
      </c>
      <c r="AH170" s="8" t="s">
        <v>744</v>
      </c>
      <c r="AI170" s="8" t="s">
        <v>747</v>
      </c>
      <c r="AJ170" s="8" t="s">
        <v>728</v>
      </c>
      <c r="AK170" s="8" t="s">
        <v>207</v>
      </c>
      <c r="AM170" s="8" t="s">
        <v>771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728</v>
      </c>
      <c r="D171" s="8" t="s">
        <v>129</v>
      </c>
      <c r="E171" s="36" t="s">
        <v>840</v>
      </c>
      <c r="F171" s="8" t="str">
        <f>IF(ISBLANK(E171), "", Table2[[#This Row],[unique_id]])</f>
        <v>dining_air_purifier</v>
      </c>
      <c r="G171" s="8" t="s">
        <v>206</v>
      </c>
      <c r="H171" s="8" t="s">
        <v>729</v>
      </c>
      <c r="I171" s="8" t="s">
        <v>132</v>
      </c>
      <c r="J171" s="8" t="s">
        <v>756</v>
      </c>
      <c r="L171" s="8" t="s">
        <v>136</v>
      </c>
      <c r="N171" s="8"/>
      <c r="O171" s="10"/>
      <c r="P171" s="10" t="s">
        <v>786</v>
      </c>
      <c r="Q171" s="10"/>
      <c r="R171" s="18" t="s">
        <v>834</v>
      </c>
      <c r="S171" s="18"/>
      <c r="T171" s="8"/>
      <c r="W171" s="8" t="s">
        <v>730</v>
      </c>
      <c r="Y171" s="10"/>
      <c r="AA171" s="8" t="str">
        <f t="shared" si="15"/>
        <v/>
      </c>
      <c r="AB171" s="8" t="str">
        <f t="shared" si="13"/>
        <v/>
      </c>
      <c r="AE171" s="8" t="str">
        <f>LOWER(_xlfn.CONCAT("http://macmini-nel:8087/#/device/",Table2[[#This Row],[connection_mac]]))</f>
        <v>http://macmini-nel:8087/#/device/0x9035eafffe82fef8</v>
      </c>
      <c r="AF171" s="8" t="s">
        <v>842</v>
      </c>
      <c r="AG171" s="10" t="s">
        <v>746</v>
      </c>
      <c r="AH171" s="8" t="s">
        <v>744</v>
      </c>
      <c r="AI171" s="8" t="s">
        <v>747</v>
      </c>
      <c r="AJ171" s="8" t="s">
        <v>728</v>
      </c>
      <c r="AK171" s="8" t="s">
        <v>206</v>
      </c>
      <c r="AM171" s="8" t="s">
        <v>841</v>
      </c>
      <c r="AO171" s="8" t="str">
        <f t="shared" si="14"/>
        <v>[["mac", "0x9035eafffe82fef8"]]</v>
      </c>
    </row>
    <row r="172" spans="1:41" ht="16" hidden="1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251</v>
      </c>
      <c r="F172" s="8" t="str">
        <f>IF(ISBLANK(E172), "", Table2[[#This Row],[unique_id]])</f>
        <v>home_power</v>
      </c>
      <c r="G172" s="8" t="s">
        <v>441</v>
      </c>
      <c r="H172" s="8" t="s">
        <v>288</v>
      </c>
      <c r="I172" s="8" t="s">
        <v>141</v>
      </c>
      <c r="L172" s="8" t="s">
        <v>90</v>
      </c>
      <c r="N172" s="8" t="s">
        <v>705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 t="shared" si="15"/>
        <v/>
      </c>
      <c r="AB172" s="8" t="str">
        <f t="shared" si="13"/>
        <v/>
      </c>
      <c r="AO172" s="8" t="str">
        <f t="shared" si="14"/>
        <v/>
      </c>
    </row>
    <row r="173" spans="1:41" ht="16" hidden="1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438</v>
      </c>
      <c r="F173" s="8" t="str">
        <f>IF(ISBLANK(E173), "", Table2[[#This Row],[unique_id]])</f>
        <v>home_base_power</v>
      </c>
      <c r="G173" s="8" t="s">
        <v>439</v>
      </c>
      <c r="H173" s="8" t="s">
        <v>288</v>
      </c>
      <c r="I173" s="8" t="s">
        <v>141</v>
      </c>
      <c r="L173" s="8" t="s">
        <v>90</v>
      </c>
      <c r="N173" s="8" t="s">
        <v>705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 t="shared" si="15"/>
        <v/>
      </c>
      <c r="AB173" s="8" t="str">
        <f t="shared" si="13"/>
        <v/>
      </c>
      <c r="AO173" s="8" t="str">
        <f t="shared" si="14"/>
        <v/>
      </c>
    </row>
    <row r="174" spans="1:41" ht="16" hidden="1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437</v>
      </c>
      <c r="F174" s="8" t="str">
        <f>IF(ISBLANK(E174), "", Table2[[#This Row],[unique_id]])</f>
        <v>home_peak_power</v>
      </c>
      <c r="G174" s="8" t="s">
        <v>440</v>
      </c>
      <c r="H174" s="8" t="s">
        <v>288</v>
      </c>
      <c r="I174" s="8" t="s">
        <v>141</v>
      </c>
      <c r="L174" s="8" t="s">
        <v>90</v>
      </c>
      <c r="N174" s="8" t="s">
        <v>705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 t="shared" si="15"/>
        <v/>
      </c>
      <c r="AB174" s="8" t="str">
        <f t="shared" si="13"/>
        <v/>
      </c>
      <c r="AO174" s="8" t="str">
        <f t="shared" si="14"/>
        <v/>
      </c>
    </row>
    <row r="175" spans="1:41" ht="16" hidden="1" customHeight="1" x14ac:dyDescent="0.2">
      <c r="A175" s="8">
        <v>2103</v>
      </c>
      <c r="B175" s="8" t="s">
        <v>26</v>
      </c>
      <c r="C175" s="8" t="s">
        <v>708</v>
      </c>
      <c r="D175" s="8" t="s">
        <v>460</v>
      </c>
      <c r="E175" s="8" t="s">
        <v>706</v>
      </c>
      <c r="F175" s="8" t="str">
        <f>IF(ISBLANK(E175), "", Table2[[#This Row],[unique_id]])</f>
        <v>graph_break</v>
      </c>
      <c r="G175" s="8" t="s">
        <v>707</v>
      </c>
      <c r="H175" s="8" t="s">
        <v>288</v>
      </c>
      <c r="I175" s="8" t="s">
        <v>141</v>
      </c>
      <c r="N175" s="8" t="s">
        <v>705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O175" s="8" t="str">
        <f t="shared" si="14"/>
        <v/>
      </c>
    </row>
    <row r="176" spans="1:41" ht="16" hidden="1" customHeight="1" x14ac:dyDescent="0.2">
      <c r="A176" s="8">
        <v>2104</v>
      </c>
      <c r="B176" s="8" t="s">
        <v>26</v>
      </c>
      <c r="C176" s="8" t="s">
        <v>256</v>
      </c>
      <c r="D176" s="8" t="s">
        <v>27</v>
      </c>
      <c r="E176" s="8" t="s">
        <v>259</v>
      </c>
      <c r="F176" s="8" t="str">
        <f>IF(ISBLANK(E176), "", Table2[[#This Row],[unique_id]])</f>
        <v>various_adhoc_outlet_current_consumption</v>
      </c>
      <c r="G176" s="8" t="s">
        <v>250</v>
      </c>
      <c r="H176" s="8" t="s">
        <v>288</v>
      </c>
      <c r="I176" s="8" t="s">
        <v>141</v>
      </c>
      <c r="L176" s="8" t="s">
        <v>136</v>
      </c>
      <c r="N176" s="8" t="s">
        <v>705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 t="shared" si="15"/>
        <v/>
      </c>
      <c r="AB176" s="8" t="str">
        <f t="shared" si="13"/>
        <v/>
      </c>
      <c r="AE176" s="11"/>
      <c r="AO176" s="8" t="str">
        <f t="shared" si="14"/>
        <v/>
      </c>
    </row>
    <row r="177" spans="1:41" ht="16" hidden="1" customHeight="1" x14ac:dyDescent="0.2">
      <c r="A177" s="8">
        <v>2105</v>
      </c>
      <c r="B177" s="8" t="s">
        <v>26</v>
      </c>
      <c r="C177" s="8" t="s">
        <v>256</v>
      </c>
      <c r="D177" s="8" t="s">
        <v>27</v>
      </c>
      <c r="E177" s="8" t="s">
        <v>261</v>
      </c>
      <c r="F177" s="8" t="str">
        <f>IF(ISBLANK(E177), "", Table2[[#This Row],[unique_id]])</f>
        <v>study_battery_charger_current_consumption</v>
      </c>
      <c r="G177" s="8" t="s">
        <v>249</v>
      </c>
      <c r="H177" s="8" t="s">
        <v>288</v>
      </c>
      <c r="I177" s="8" t="s">
        <v>141</v>
      </c>
      <c r="L177" s="8" t="s">
        <v>136</v>
      </c>
      <c r="N177" s="8" t="s">
        <v>705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 t="shared" si="15"/>
        <v/>
      </c>
      <c r="AB177" s="8" t="str">
        <f t="shared" si="13"/>
        <v/>
      </c>
      <c r="AO177" s="8" t="str">
        <f t="shared" si="14"/>
        <v/>
      </c>
    </row>
    <row r="178" spans="1:41" ht="16" hidden="1" customHeight="1" x14ac:dyDescent="0.2">
      <c r="A178" s="8">
        <v>2106</v>
      </c>
      <c r="B178" s="8" t="s">
        <v>26</v>
      </c>
      <c r="C178" s="8" t="s">
        <v>256</v>
      </c>
      <c r="D178" s="8" t="s">
        <v>27</v>
      </c>
      <c r="E178" s="8" t="s">
        <v>260</v>
      </c>
      <c r="F178" s="8" t="str">
        <f>IF(ISBLANK(E178), "", Table2[[#This Row],[unique_id]])</f>
        <v>laundry_vacuum_charger_current_consumption</v>
      </c>
      <c r="G178" s="8" t="s">
        <v>248</v>
      </c>
      <c r="H178" s="8" t="s">
        <v>288</v>
      </c>
      <c r="I178" s="8" t="s">
        <v>141</v>
      </c>
      <c r="L178" s="8" t="s">
        <v>136</v>
      </c>
      <c r="N178" s="8" t="s">
        <v>705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 t="shared" si="15"/>
        <v/>
      </c>
      <c r="AB178" s="8" t="str">
        <f t="shared" si="13"/>
        <v/>
      </c>
      <c r="AO178" s="8" t="str">
        <f t="shared" si="14"/>
        <v/>
      </c>
    </row>
    <row r="179" spans="1:41" ht="16" hidden="1" customHeight="1" x14ac:dyDescent="0.2">
      <c r="A179" s="8">
        <v>2107</v>
      </c>
      <c r="B179" s="13" t="s">
        <v>26</v>
      </c>
      <c r="C179" s="13" t="s">
        <v>152</v>
      </c>
      <c r="D179" s="13" t="s">
        <v>27</v>
      </c>
      <c r="E179" s="13" t="s">
        <v>444</v>
      </c>
      <c r="F179" s="8" t="str">
        <f>IF(ISBLANK(E179), "", Table2[[#This Row],[unique_id]])</f>
        <v>home_lights_power</v>
      </c>
      <c r="G179" s="13" t="s">
        <v>446</v>
      </c>
      <c r="H179" s="13" t="s">
        <v>288</v>
      </c>
      <c r="I179" s="13" t="s">
        <v>141</v>
      </c>
      <c r="K179" s="13"/>
      <c r="L179" s="13" t="s">
        <v>136</v>
      </c>
      <c r="N179" s="8" t="s">
        <v>705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 t="shared" si="15"/>
        <v/>
      </c>
      <c r="AB179" s="8" t="str">
        <f t="shared" si="13"/>
        <v/>
      </c>
      <c r="AO179" s="8" t="str">
        <f t="shared" si="14"/>
        <v/>
      </c>
    </row>
    <row r="180" spans="1:41" ht="16" hidden="1" customHeight="1" x14ac:dyDescent="0.2">
      <c r="A180" s="8">
        <v>2108</v>
      </c>
      <c r="B180" s="13" t="s">
        <v>26</v>
      </c>
      <c r="C180" s="13" t="s">
        <v>152</v>
      </c>
      <c r="D180" s="13" t="s">
        <v>27</v>
      </c>
      <c r="E180" s="13" t="s">
        <v>445</v>
      </c>
      <c r="F180" s="8" t="str">
        <f>IF(ISBLANK(E180), "", Table2[[#This Row],[unique_id]])</f>
        <v>home_fans_power</v>
      </c>
      <c r="G180" s="13" t="s">
        <v>447</v>
      </c>
      <c r="H180" s="13" t="s">
        <v>288</v>
      </c>
      <c r="I180" s="13" t="s">
        <v>141</v>
      </c>
      <c r="K180" s="13"/>
      <c r="L180" s="13" t="s">
        <v>136</v>
      </c>
      <c r="N180" s="8" t="s">
        <v>705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 t="shared" si="15"/>
        <v/>
      </c>
      <c r="AB180" s="8" t="str">
        <f t="shared" si="13"/>
        <v/>
      </c>
      <c r="AO180" s="8" t="str">
        <f t="shared" si="14"/>
        <v/>
      </c>
    </row>
    <row r="181" spans="1:41" ht="16" hidden="1" customHeight="1" x14ac:dyDescent="0.2">
      <c r="A181" s="8">
        <v>2109</v>
      </c>
      <c r="B181" s="13" t="s">
        <v>232</v>
      </c>
      <c r="C181" s="13" t="s">
        <v>469</v>
      </c>
      <c r="D181" s="13" t="s">
        <v>27</v>
      </c>
      <c r="E181" s="13" t="s">
        <v>718</v>
      </c>
      <c r="F181" s="8" t="str">
        <f>IF(ISBLANK(E181), "", Table2[[#This Row],[unique_id]])</f>
        <v>outdoor_pool_filter_power</v>
      </c>
      <c r="G181" s="13" t="s">
        <v>436</v>
      </c>
      <c r="H181" s="13" t="s">
        <v>288</v>
      </c>
      <c r="I181" s="13" t="s">
        <v>141</v>
      </c>
      <c r="K181" s="13"/>
      <c r="L181" s="13" t="s">
        <v>136</v>
      </c>
      <c r="N181" s="8" t="s">
        <v>705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 t="shared" si="15"/>
        <v/>
      </c>
      <c r="AB181" s="8" t="str">
        <f t="shared" si="13"/>
        <v/>
      </c>
      <c r="AO181" s="8" t="str">
        <f t="shared" si="14"/>
        <v/>
      </c>
    </row>
    <row r="182" spans="1:41" ht="16" hidden="1" customHeight="1" x14ac:dyDescent="0.2">
      <c r="A182" s="8">
        <v>2110</v>
      </c>
      <c r="B182" s="8" t="s">
        <v>929</v>
      </c>
      <c r="C182" s="13" t="s">
        <v>469</v>
      </c>
      <c r="D182" s="13" t="s">
        <v>27</v>
      </c>
      <c r="E182" s="13" t="s">
        <v>720</v>
      </c>
      <c r="F182" s="8" t="str">
        <f>IF(ISBLANK(E182), "", Table2[[#This Row],[unique_id]])</f>
        <v>roof_water_heater_booster_energy_power</v>
      </c>
      <c r="G182" s="13" t="s">
        <v>722</v>
      </c>
      <c r="H182" s="13" t="s">
        <v>288</v>
      </c>
      <c r="I182" s="13" t="s">
        <v>141</v>
      </c>
      <c r="K182" s="13"/>
      <c r="L182" s="13" t="s">
        <v>136</v>
      </c>
      <c r="N182" s="8" t="s">
        <v>705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 t="shared" si="15"/>
        <v/>
      </c>
      <c r="AB182" s="8" t="str">
        <f t="shared" si="13"/>
        <v/>
      </c>
      <c r="AO182" s="8" t="str">
        <f t="shared" si="14"/>
        <v/>
      </c>
    </row>
    <row r="183" spans="1:41" ht="16" hidden="1" customHeight="1" x14ac:dyDescent="0.2">
      <c r="A183" s="8">
        <v>2111</v>
      </c>
      <c r="B183" s="8" t="s">
        <v>26</v>
      </c>
      <c r="C183" s="8" t="s">
        <v>256</v>
      </c>
      <c r="D183" s="8" t="s">
        <v>27</v>
      </c>
      <c r="E183" s="8" t="s">
        <v>266</v>
      </c>
      <c r="F183" s="8" t="str">
        <f>IF(ISBLANK(E183), "", Table2[[#This Row],[unique_id]])</f>
        <v>kitchen_dish_washer_current_consumption</v>
      </c>
      <c r="G183" s="8" t="s">
        <v>246</v>
      </c>
      <c r="H183" s="8" t="s">
        <v>288</v>
      </c>
      <c r="I183" s="8" t="s">
        <v>141</v>
      </c>
      <c r="L183" s="8" t="s">
        <v>136</v>
      </c>
      <c r="N183" s="8" t="s">
        <v>705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 t="shared" si="15"/>
        <v/>
      </c>
      <c r="AB183" s="8" t="str">
        <f t="shared" si="13"/>
        <v/>
      </c>
      <c r="AO183" s="8" t="str">
        <f t="shared" si="14"/>
        <v/>
      </c>
    </row>
    <row r="184" spans="1:41" ht="16" hidden="1" customHeight="1" x14ac:dyDescent="0.2">
      <c r="A184" s="8">
        <v>2112</v>
      </c>
      <c r="B184" s="8" t="s">
        <v>26</v>
      </c>
      <c r="C184" s="8" t="s">
        <v>256</v>
      </c>
      <c r="D184" s="8" t="s">
        <v>27</v>
      </c>
      <c r="E184" s="8" t="s">
        <v>263</v>
      </c>
      <c r="F184" s="8" t="str">
        <f>IF(ISBLANK(E184), "", Table2[[#This Row],[unique_id]])</f>
        <v>laundry_clothes_dryer_current_consumption</v>
      </c>
      <c r="G184" s="8" t="s">
        <v>247</v>
      </c>
      <c r="H184" s="8" t="s">
        <v>288</v>
      </c>
      <c r="I184" s="8" t="s">
        <v>141</v>
      </c>
      <c r="L184" s="8" t="s">
        <v>136</v>
      </c>
      <c r="N184" s="8" t="s">
        <v>705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 t="shared" si="15"/>
        <v/>
      </c>
      <c r="AB184" s="8" t="str">
        <f t="shared" si="13"/>
        <v/>
      </c>
      <c r="AO184" s="8" t="str">
        <f t="shared" si="14"/>
        <v/>
      </c>
    </row>
    <row r="185" spans="1:41" ht="16" hidden="1" customHeight="1" x14ac:dyDescent="0.2">
      <c r="A185" s="8">
        <v>2113</v>
      </c>
      <c r="B185" s="8" t="s">
        <v>26</v>
      </c>
      <c r="C185" s="8" t="s">
        <v>256</v>
      </c>
      <c r="D185" s="8" t="s">
        <v>27</v>
      </c>
      <c r="E185" s="8" t="s">
        <v>262</v>
      </c>
      <c r="F185" s="8" t="str">
        <f>IF(ISBLANK(E185), "", Table2[[#This Row],[unique_id]])</f>
        <v>laundry_washing_machine_current_consumption</v>
      </c>
      <c r="G185" s="8" t="s">
        <v>245</v>
      </c>
      <c r="H185" s="8" t="s">
        <v>288</v>
      </c>
      <c r="I185" s="8" t="s">
        <v>141</v>
      </c>
      <c r="L185" s="8" t="s">
        <v>136</v>
      </c>
      <c r="N185" s="8" t="s">
        <v>705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 t="shared" si="15"/>
        <v/>
      </c>
      <c r="AB185" s="8" t="str">
        <f t="shared" si="13"/>
        <v/>
      </c>
      <c r="AO185" s="8" t="str">
        <f t="shared" si="14"/>
        <v/>
      </c>
    </row>
    <row r="186" spans="1:41" ht="16" hidden="1" customHeight="1" x14ac:dyDescent="0.2">
      <c r="A186" s="8">
        <v>2114</v>
      </c>
      <c r="B186" s="8" t="s">
        <v>929</v>
      </c>
      <c r="C186" s="8" t="s">
        <v>256</v>
      </c>
      <c r="D186" s="8" t="s">
        <v>27</v>
      </c>
      <c r="E186" s="8" t="s">
        <v>255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288</v>
      </c>
      <c r="I186" s="8" t="s">
        <v>141</v>
      </c>
      <c r="L186" s="8" t="s">
        <v>136</v>
      </c>
      <c r="N186" s="8" t="s">
        <v>705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 t="shared" si="15"/>
        <v/>
      </c>
      <c r="AB186" s="8" t="str">
        <f t="shared" si="13"/>
        <v/>
      </c>
      <c r="AO186" s="8" t="str">
        <f t="shared" si="14"/>
        <v/>
      </c>
    </row>
    <row r="187" spans="1:41" ht="16" hidden="1" customHeight="1" x14ac:dyDescent="0.2">
      <c r="A187" s="8">
        <v>2115</v>
      </c>
      <c r="B187" s="8" t="s">
        <v>26</v>
      </c>
      <c r="C187" s="8" t="s">
        <v>256</v>
      </c>
      <c r="D187" s="8" t="s">
        <v>27</v>
      </c>
      <c r="E187" s="8" t="s">
        <v>236</v>
      </c>
      <c r="F187" s="8" t="str">
        <f>IF(ISBLANK(E187), "", Table2[[#This Row],[unique_id]])</f>
        <v>kitchen_fridge_current_consumption</v>
      </c>
      <c r="G187" s="8" t="s">
        <v>241</v>
      </c>
      <c r="H187" s="8" t="s">
        <v>288</v>
      </c>
      <c r="I187" s="8" t="s">
        <v>141</v>
      </c>
      <c r="L187" s="8" t="s">
        <v>136</v>
      </c>
      <c r="N187" s="8" t="s">
        <v>705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 t="shared" si="15"/>
        <v/>
      </c>
      <c r="AB187" s="8" t="str">
        <f t="shared" si="13"/>
        <v/>
      </c>
      <c r="AO187" s="8" t="str">
        <f t="shared" si="14"/>
        <v/>
      </c>
    </row>
    <row r="188" spans="1:41" ht="16" hidden="1" customHeight="1" x14ac:dyDescent="0.2">
      <c r="A188" s="8">
        <v>2116</v>
      </c>
      <c r="B188" s="8" t="s">
        <v>26</v>
      </c>
      <c r="C188" s="8" t="s">
        <v>256</v>
      </c>
      <c r="D188" s="8" t="s">
        <v>27</v>
      </c>
      <c r="E188" s="8" t="s">
        <v>234</v>
      </c>
      <c r="F188" s="8" t="str">
        <f>IF(ISBLANK(E188), "", Table2[[#This Row],[unique_id]])</f>
        <v>deck_freezer_current_consumption</v>
      </c>
      <c r="G188" s="8" t="s">
        <v>242</v>
      </c>
      <c r="H188" s="8" t="s">
        <v>288</v>
      </c>
      <c r="I188" s="8" t="s">
        <v>141</v>
      </c>
      <c r="L188" s="8" t="s">
        <v>136</v>
      </c>
      <c r="N188" s="8" t="s">
        <v>705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 t="shared" si="15"/>
        <v/>
      </c>
      <c r="AB188" s="8" t="str">
        <f t="shared" si="13"/>
        <v/>
      </c>
      <c r="AO188" s="8" t="str">
        <f t="shared" si="14"/>
        <v/>
      </c>
    </row>
    <row r="189" spans="1:41" ht="16" hidden="1" customHeight="1" x14ac:dyDescent="0.2">
      <c r="A189" s="8">
        <v>2117</v>
      </c>
      <c r="B189" s="8" t="s">
        <v>26</v>
      </c>
      <c r="C189" s="8" t="s">
        <v>256</v>
      </c>
      <c r="D189" s="8" t="s">
        <v>27</v>
      </c>
      <c r="E189" s="8" t="s">
        <v>478</v>
      </c>
      <c r="F189" s="8" t="str">
        <f>IF(ISBLANK(E189), "", Table2[[#This Row],[unique_id]])</f>
        <v>deck_festoons_current_consumption</v>
      </c>
      <c r="G189" s="8" t="s">
        <v>391</v>
      </c>
      <c r="H189" s="8" t="s">
        <v>288</v>
      </c>
      <c r="I189" s="8" t="s">
        <v>141</v>
      </c>
      <c r="L189" s="8" t="s">
        <v>136</v>
      </c>
      <c r="N189" s="8" t="s">
        <v>705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 t="shared" si="15"/>
        <v/>
      </c>
      <c r="AB189" s="8" t="str">
        <f t="shared" si="13"/>
        <v/>
      </c>
      <c r="AE189" s="8"/>
      <c r="AI189" s="13"/>
      <c r="AO189" s="8" t="str">
        <f t="shared" si="14"/>
        <v/>
      </c>
    </row>
    <row r="190" spans="1:41" ht="16" hidden="1" customHeight="1" x14ac:dyDescent="0.2">
      <c r="A190" s="8">
        <v>2118</v>
      </c>
      <c r="B190" s="8" t="s">
        <v>26</v>
      </c>
      <c r="C190" s="8" t="s">
        <v>256</v>
      </c>
      <c r="D190" s="8" t="s">
        <v>27</v>
      </c>
      <c r="E190" s="8" t="s">
        <v>941</v>
      </c>
      <c r="F190" s="8" t="str">
        <f>IF(ISBLANK(E190), "", Table2[[#This Row],[unique_id]])</f>
        <v>landing_festoons_current_consumption</v>
      </c>
      <c r="G190" s="8" t="s">
        <v>886</v>
      </c>
      <c r="H190" s="8" t="s">
        <v>288</v>
      </c>
      <c r="I190" s="8" t="s">
        <v>141</v>
      </c>
      <c r="L190" s="8" t="s">
        <v>136</v>
      </c>
      <c r="N190" s="8" t="s">
        <v>705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 t="shared" si="15"/>
        <v/>
      </c>
      <c r="AB190" s="8" t="str">
        <f t="shared" si="13"/>
        <v/>
      </c>
      <c r="AE190" s="8"/>
      <c r="AI190" s="13"/>
      <c r="AO190" s="8" t="str">
        <f t="shared" si="14"/>
        <v/>
      </c>
    </row>
    <row r="191" spans="1:41" ht="16" hidden="1" customHeight="1" x14ac:dyDescent="0.2">
      <c r="A191" s="8">
        <v>2119</v>
      </c>
      <c r="B191" s="8" t="s">
        <v>26</v>
      </c>
      <c r="C191" s="8" t="s">
        <v>256</v>
      </c>
      <c r="D191" s="8" t="s">
        <v>27</v>
      </c>
      <c r="E191" s="8" t="s">
        <v>939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288</v>
      </c>
      <c r="I191" s="8" t="s">
        <v>141</v>
      </c>
      <c r="L191" s="8" t="s">
        <v>136</v>
      </c>
      <c r="N191" s="8" t="s">
        <v>705</v>
      </c>
      <c r="O191" s="10"/>
      <c r="P191" s="10"/>
      <c r="Q191" s="10"/>
      <c r="R191" s="10"/>
      <c r="S191" s="10"/>
      <c r="T191" s="8"/>
      <c r="U191" s="8" t="s">
        <v>454</v>
      </c>
      <c r="W191" s="8" t="s">
        <v>289</v>
      </c>
      <c r="Y191" s="10"/>
      <c r="AA191" s="8" t="str">
        <f t="shared" si="15"/>
        <v/>
      </c>
      <c r="AB191" s="8" t="str">
        <f t="shared" si="13"/>
        <v/>
      </c>
      <c r="AE191" s="8"/>
      <c r="AO191" s="8" t="str">
        <f t="shared" si="14"/>
        <v/>
      </c>
    </row>
    <row r="192" spans="1:41" ht="16" hidden="1" customHeight="1" x14ac:dyDescent="0.2">
      <c r="A192" s="8">
        <v>2120</v>
      </c>
      <c r="B192" s="8" t="s">
        <v>26</v>
      </c>
      <c r="C192" s="8" t="s">
        <v>256</v>
      </c>
      <c r="D192" s="8" t="s">
        <v>27</v>
      </c>
      <c r="E192" s="8" t="s">
        <v>265</v>
      </c>
      <c r="F192" s="8" t="str">
        <f>IF(ISBLANK(E192), "", Table2[[#This Row],[unique_id]])</f>
        <v>bathroom_rails_current_consumption</v>
      </c>
      <c r="G192" s="8" t="s">
        <v>725</v>
      </c>
      <c r="H192" s="8" t="s">
        <v>288</v>
      </c>
      <c r="I192" s="8" t="s">
        <v>141</v>
      </c>
      <c r="L192" s="8" t="s">
        <v>136</v>
      </c>
      <c r="N192" s="8" t="s">
        <v>705</v>
      </c>
      <c r="O192" s="10"/>
      <c r="P192" s="10"/>
      <c r="Q192" s="10"/>
      <c r="R192" s="10"/>
      <c r="S192" s="10"/>
      <c r="T192" s="8"/>
      <c r="U192" s="8" t="s">
        <v>454</v>
      </c>
      <c r="W192" s="8" t="s">
        <v>289</v>
      </c>
      <c r="Y192" s="10"/>
      <c r="AA192" s="8" t="str">
        <f t="shared" si="15"/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hidden="1" customHeight="1" x14ac:dyDescent="0.2">
      <c r="A193" s="8">
        <v>2121</v>
      </c>
      <c r="B193" s="8" t="s">
        <v>26</v>
      </c>
      <c r="C193" s="8" t="s">
        <v>256</v>
      </c>
      <c r="D193" s="8" t="s">
        <v>27</v>
      </c>
      <c r="E193" s="8" t="s">
        <v>252</v>
      </c>
      <c r="F193" s="8" t="str">
        <f>IF(ISBLANK(E193), "", Table2[[#This Row],[unique_id]])</f>
        <v>study_outlet_current_consumption</v>
      </c>
      <c r="G193" s="8" t="s">
        <v>244</v>
      </c>
      <c r="H193" s="8" t="s">
        <v>288</v>
      </c>
      <c r="I193" s="8" t="s">
        <v>141</v>
      </c>
      <c r="L193" s="8" t="s">
        <v>136</v>
      </c>
      <c r="N193" s="8" t="s">
        <v>705</v>
      </c>
      <c r="O193" s="10"/>
      <c r="P193" s="10"/>
      <c r="Q193" s="10"/>
      <c r="R193" s="10"/>
      <c r="S193" s="10"/>
      <c r="T193" s="8"/>
      <c r="U193" s="8" t="s">
        <v>454</v>
      </c>
      <c r="W193" s="8" t="s">
        <v>289</v>
      </c>
      <c r="Y193" s="10"/>
      <c r="AA193" s="8" t="str">
        <f t="shared" si="15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hidden="1" customHeight="1" x14ac:dyDescent="0.2">
      <c r="A194" s="8">
        <v>2122</v>
      </c>
      <c r="B194" s="8" t="s">
        <v>26</v>
      </c>
      <c r="C194" s="8" t="s">
        <v>256</v>
      </c>
      <c r="D194" s="8" t="s">
        <v>27</v>
      </c>
      <c r="E194" s="8" t="s">
        <v>253</v>
      </c>
      <c r="F194" s="8" t="str">
        <f>IF(ISBLANK(E194), "", Table2[[#This Row],[unique_id]])</f>
        <v>office_outlet_current_consumption</v>
      </c>
      <c r="G194" s="8" t="s">
        <v>243</v>
      </c>
      <c r="H194" s="8" t="s">
        <v>288</v>
      </c>
      <c r="I194" s="8" t="s">
        <v>141</v>
      </c>
      <c r="L194" s="8" t="s">
        <v>136</v>
      </c>
      <c r="N194" s="8" t="s">
        <v>705</v>
      </c>
      <c r="O194" s="10"/>
      <c r="P194" s="10"/>
      <c r="Q194" s="10"/>
      <c r="R194" s="10"/>
      <c r="S194" s="10"/>
      <c r="T194" s="8"/>
      <c r="U194" s="8" t="s">
        <v>454</v>
      </c>
      <c r="W194" s="8" t="s">
        <v>289</v>
      </c>
      <c r="Y194" s="10"/>
      <c r="AA194" s="8" t="str">
        <f t="shared" si="15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hidden="1" customHeight="1" x14ac:dyDescent="0.2">
      <c r="A195" s="8">
        <v>2123</v>
      </c>
      <c r="B195" s="8" t="s">
        <v>26</v>
      </c>
      <c r="C195" s="8" t="s">
        <v>256</v>
      </c>
      <c r="D195" s="8" t="s">
        <v>27</v>
      </c>
      <c r="E195" s="8" t="s">
        <v>467</v>
      </c>
      <c r="F195" s="8" t="str">
        <f>IF(ISBLANK(E195), "", Table2[[#This Row],[unique_id]])</f>
        <v>server_network_power</v>
      </c>
      <c r="G195" s="8" t="s">
        <v>694</v>
      </c>
      <c r="H195" s="8" t="s">
        <v>288</v>
      </c>
      <c r="I195" s="8" t="s">
        <v>141</v>
      </c>
      <c r="L195" s="8" t="s">
        <v>136</v>
      </c>
      <c r="N195" s="8" t="s">
        <v>705</v>
      </c>
      <c r="O195" s="10"/>
      <c r="P195" s="10"/>
      <c r="Q195" s="10"/>
      <c r="R195" s="10"/>
      <c r="S195" s="10"/>
      <c r="T195" s="8"/>
      <c r="U195" s="8" t="s">
        <v>454</v>
      </c>
      <c r="W195" s="8" t="s">
        <v>289</v>
      </c>
      <c r="Y195" s="10"/>
      <c r="AA195" s="8" t="str">
        <f t="shared" si="15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hidden="1" customHeight="1" x14ac:dyDescent="0.2">
      <c r="A196" s="8">
        <v>2124</v>
      </c>
      <c r="B196" s="8" t="s">
        <v>26</v>
      </c>
      <c r="C196" s="8" t="s">
        <v>708</v>
      </c>
      <c r="D196" s="8" t="s">
        <v>460</v>
      </c>
      <c r="E196" s="8" t="s">
        <v>459</v>
      </c>
      <c r="F196" s="8" t="str">
        <f>IF(ISBLANK(E196), "", Table2[[#This Row],[unique_id]])</f>
        <v>column_break</v>
      </c>
      <c r="G196" s="8" t="s">
        <v>456</v>
      </c>
      <c r="H196" s="8" t="s">
        <v>288</v>
      </c>
      <c r="I196" s="8" t="s">
        <v>141</v>
      </c>
      <c r="L196" s="8" t="s">
        <v>457</v>
      </c>
      <c r="M196" s="8" t="s">
        <v>458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si="13"/>
        <v/>
      </c>
      <c r="AE196" s="8"/>
      <c r="AO196" s="8" t="str">
        <f t="shared" si="14"/>
        <v/>
      </c>
    </row>
    <row r="197" spans="1:41" ht="16" hidden="1" customHeight="1" x14ac:dyDescent="0.2">
      <c r="A197" s="8">
        <v>2125</v>
      </c>
      <c r="B197" s="8" t="s">
        <v>26</v>
      </c>
      <c r="C197" s="8" t="s">
        <v>256</v>
      </c>
      <c r="D197" s="8" t="s">
        <v>27</v>
      </c>
      <c r="E197" s="8" t="s">
        <v>480</v>
      </c>
      <c r="F197" s="8" t="str">
        <f>IF(ISBLANK(E197), "", Table2[[#This Row],[unique_id]])</f>
        <v>rack_modem_current_consumption</v>
      </c>
      <c r="G197" s="8" t="s">
        <v>239</v>
      </c>
      <c r="H197" s="8" t="s">
        <v>288</v>
      </c>
      <c r="I197" s="8" t="s">
        <v>141</v>
      </c>
      <c r="N197" s="8" t="s">
        <v>705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22">IF(ISBLANK(Z197),  "", _xlfn.CONCAT("haas/entity/sensor/", LOWER(C197), "/", E197, "/config"))</f>
        <v/>
      </c>
      <c r="AB197" s="8" t="str">
        <f t="shared" si="13"/>
        <v/>
      </c>
      <c r="AE197" s="8"/>
      <c r="AO197" s="8" t="str">
        <f t="shared" si="14"/>
        <v/>
      </c>
    </row>
    <row r="198" spans="1:41" ht="16" hidden="1" customHeight="1" x14ac:dyDescent="0.2">
      <c r="A198" s="8">
        <v>2126</v>
      </c>
      <c r="B198" s="8" t="s">
        <v>26</v>
      </c>
      <c r="C198" s="8" t="s">
        <v>256</v>
      </c>
      <c r="D198" s="8" t="s">
        <v>27</v>
      </c>
      <c r="E198" s="8" t="s">
        <v>254</v>
      </c>
      <c r="F198" s="8" t="str">
        <f>IF(ISBLANK(E198), "", Table2[[#This Row],[unique_id]])</f>
        <v>rack_outlet_current_consumption</v>
      </c>
      <c r="G198" s="8" t="s">
        <v>481</v>
      </c>
      <c r="H198" s="8" t="s">
        <v>288</v>
      </c>
      <c r="I198" s="8" t="s">
        <v>141</v>
      </c>
      <c r="N198" s="8" t="s">
        <v>705</v>
      </c>
      <c r="O198" s="10"/>
      <c r="P198" s="10"/>
      <c r="Q198" s="10"/>
      <c r="R198" s="10"/>
      <c r="S198" s="10"/>
      <c r="T198" s="8"/>
      <c r="Y198" s="10"/>
      <c r="AA198" s="8" t="str">
        <f t="shared" si="22"/>
        <v/>
      </c>
      <c r="AB198" s="8" t="str">
        <f t="shared" si="13"/>
        <v/>
      </c>
      <c r="AE198" s="8"/>
      <c r="AO198" s="8" t="str">
        <f t="shared" si="14"/>
        <v/>
      </c>
    </row>
    <row r="199" spans="1:41" ht="16" hidden="1" customHeight="1" x14ac:dyDescent="0.2">
      <c r="A199" s="8">
        <v>2127</v>
      </c>
      <c r="B199" s="8" t="s">
        <v>26</v>
      </c>
      <c r="C199" s="8" t="s">
        <v>256</v>
      </c>
      <c r="D199" s="8" t="s">
        <v>27</v>
      </c>
      <c r="E199" s="8" t="s">
        <v>235</v>
      </c>
      <c r="F199" s="8" t="str">
        <f>IF(ISBLANK(E199), "", Table2[[#This Row],[unique_id]])</f>
        <v>kitchen_fan_current_consumption</v>
      </c>
      <c r="G199" s="8" t="s">
        <v>238</v>
      </c>
      <c r="H199" s="8" t="s">
        <v>288</v>
      </c>
      <c r="I199" s="8" t="s">
        <v>141</v>
      </c>
      <c r="N199" s="8" t="s">
        <v>705</v>
      </c>
      <c r="O199" s="10"/>
      <c r="P199" s="10"/>
      <c r="Q199" s="10"/>
      <c r="R199" s="10"/>
      <c r="S199" s="10"/>
      <c r="T199" s="8"/>
      <c r="Y199" s="10"/>
      <c r="AA199" s="8" t="str">
        <f t="shared" si="22"/>
        <v/>
      </c>
      <c r="AB199" s="8" t="str">
        <f t="shared" si="13"/>
        <v/>
      </c>
      <c r="AE199" s="8"/>
      <c r="AO199" s="8" t="str">
        <f t="shared" si="14"/>
        <v/>
      </c>
    </row>
    <row r="200" spans="1:41" ht="16" hidden="1" customHeight="1" x14ac:dyDescent="0.2">
      <c r="A200" s="8">
        <v>2128</v>
      </c>
      <c r="B200" s="8" t="s">
        <v>26</v>
      </c>
      <c r="C200" s="8" t="s">
        <v>256</v>
      </c>
      <c r="D200" s="8" t="s">
        <v>27</v>
      </c>
      <c r="E200" s="8" t="s">
        <v>654</v>
      </c>
      <c r="F200" s="8" t="str">
        <f>IF(ISBLANK(E200), "", Table2[[#This Row],[unique_id]])</f>
        <v>roof_network_switch_current_consumption</v>
      </c>
      <c r="G200" s="8" t="s">
        <v>237</v>
      </c>
      <c r="H200" s="8" t="s">
        <v>288</v>
      </c>
      <c r="I200" s="8" t="s">
        <v>141</v>
      </c>
      <c r="N200" s="8" t="s">
        <v>705</v>
      </c>
      <c r="O200" s="10"/>
      <c r="P200" s="10"/>
      <c r="Q200" s="10"/>
      <c r="R200" s="10"/>
      <c r="S200" s="10"/>
      <c r="T200" s="8"/>
      <c r="Y200" s="10"/>
      <c r="AA200" s="8" t="str">
        <f t="shared" si="22"/>
        <v/>
      </c>
      <c r="AB200" s="8" t="str">
        <f t="shared" si="13"/>
        <v/>
      </c>
      <c r="AE200" s="8"/>
      <c r="AO200" s="8" t="str">
        <f t="shared" si="14"/>
        <v/>
      </c>
    </row>
    <row r="201" spans="1:41" ht="16" hidden="1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281</v>
      </c>
      <c r="F201" s="8" t="str">
        <f>IF(ISBLANK(E201), "", Table2[[#This Row],[unique_id]])</f>
        <v>home_energy_daily</v>
      </c>
      <c r="G201" s="8" t="s">
        <v>441</v>
      </c>
      <c r="H201" s="8" t="s">
        <v>233</v>
      </c>
      <c r="I201" s="8" t="s">
        <v>141</v>
      </c>
      <c r="L201" s="8" t="s">
        <v>90</v>
      </c>
      <c r="N201" s="8" t="s">
        <v>704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 t="shared" si="22"/>
        <v/>
      </c>
      <c r="AB201" s="8" t="str">
        <f t="shared" ref="AB201:AB264" si="23">IF(ISBLANK(Z201),  "", _xlfn.CONCAT(LOWER(C201), "/", E201))</f>
        <v/>
      </c>
      <c r="AE201" s="8"/>
      <c r="AO201" s="8" t="str">
        <f t="shared" ref="AO201:AO264" si="24"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443</v>
      </c>
      <c r="F202" s="8" t="str">
        <f>IF(ISBLANK(E202), "", Table2[[#This Row],[unique_id]])</f>
        <v>home_base_energy_daily</v>
      </c>
      <c r="G202" s="8" t="s">
        <v>439</v>
      </c>
      <c r="H202" s="8" t="s">
        <v>233</v>
      </c>
      <c r="I202" s="8" t="s">
        <v>141</v>
      </c>
      <c r="L202" s="8" t="s">
        <v>90</v>
      </c>
      <c r="N202" s="8" t="s">
        <v>704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 t="shared" si="22"/>
        <v/>
      </c>
      <c r="AB202" s="8" t="str">
        <f t="shared" si="23"/>
        <v/>
      </c>
      <c r="AE202" s="8"/>
      <c r="AO202" s="8" t="str">
        <f t="shared" si="24"/>
        <v/>
      </c>
    </row>
    <row r="203" spans="1:41" ht="16" hidden="1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442</v>
      </c>
      <c r="F203" s="8" t="str">
        <f>IF(ISBLANK(E203), "", Table2[[#This Row],[unique_id]])</f>
        <v>home_peak_energy_daily</v>
      </c>
      <c r="G203" s="8" t="s">
        <v>440</v>
      </c>
      <c r="H203" s="8" t="s">
        <v>233</v>
      </c>
      <c r="I203" s="8" t="s">
        <v>141</v>
      </c>
      <c r="L203" s="8" t="s">
        <v>90</v>
      </c>
      <c r="N203" s="8" t="s">
        <v>704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B203" s="8" t="str">
        <f t="shared" si="23"/>
        <v/>
      </c>
      <c r="AE203" s="8"/>
      <c r="AO203" s="8" t="str">
        <f t="shared" si="24"/>
        <v/>
      </c>
    </row>
    <row r="204" spans="1:41" ht="16" hidden="1" customHeight="1" x14ac:dyDescent="0.2">
      <c r="A204" s="8">
        <v>2153</v>
      </c>
      <c r="B204" s="8" t="s">
        <v>26</v>
      </c>
      <c r="C204" s="8" t="s">
        <v>708</v>
      </c>
      <c r="D204" s="8" t="s">
        <v>460</v>
      </c>
      <c r="E204" s="8" t="s">
        <v>706</v>
      </c>
      <c r="F204" s="8" t="str">
        <f>IF(ISBLANK(E204), "", Table2[[#This Row],[unique_id]])</f>
        <v>graph_break</v>
      </c>
      <c r="G204" s="8" t="s">
        <v>707</v>
      </c>
      <c r="H204" s="8" t="s">
        <v>233</v>
      </c>
      <c r="I204" s="8" t="s">
        <v>141</v>
      </c>
      <c r="N204" s="8" t="s">
        <v>704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5">IF(ISBLANK(Z204),  "", _xlfn.CONCAT("haas/entity/sensor/", LOWER(C204), "/", E204, "/config"))</f>
        <v/>
      </c>
      <c r="AB204" s="8" t="str">
        <f t="shared" si="23"/>
        <v/>
      </c>
      <c r="AO204" s="8" t="str">
        <f t="shared" si="24"/>
        <v/>
      </c>
    </row>
    <row r="205" spans="1:41" ht="16" hidden="1" customHeight="1" x14ac:dyDescent="0.2">
      <c r="A205" s="8">
        <v>2154</v>
      </c>
      <c r="B205" s="8" t="s">
        <v>26</v>
      </c>
      <c r="C205" s="8" t="s">
        <v>256</v>
      </c>
      <c r="D205" s="8" t="s">
        <v>27</v>
      </c>
      <c r="E205" s="8" t="s">
        <v>278</v>
      </c>
      <c r="F205" s="8" t="str">
        <f>IF(ISBLANK(E205), "", Table2[[#This Row],[unique_id]])</f>
        <v>various_adhoc_outlet_today_s_consumption</v>
      </c>
      <c r="G205" s="8" t="s">
        <v>250</v>
      </c>
      <c r="H205" s="8" t="s">
        <v>233</v>
      </c>
      <c r="I205" s="8" t="s">
        <v>141</v>
      </c>
      <c r="L205" s="8" t="s">
        <v>136</v>
      </c>
      <c r="N205" s="8" t="s">
        <v>704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 t="shared" si="25"/>
        <v/>
      </c>
      <c r="AB205" s="8" t="str">
        <f t="shared" si="23"/>
        <v/>
      </c>
      <c r="AE205" s="8"/>
      <c r="AI205" s="13"/>
      <c r="AO205" s="8" t="str">
        <f t="shared" si="24"/>
        <v/>
      </c>
    </row>
    <row r="206" spans="1:41" ht="16" hidden="1" customHeight="1" x14ac:dyDescent="0.2">
      <c r="A206" s="8">
        <v>2155</v>
      </c>
      <c r="B206" s="8" t="s">
        <v>26</v>
      </c>
      <c r="C206" s="8" t="s">
        <v>256</v>
      </c>
      <c r="D206" s="8" t="s">
        <v>27</v>
      </c>
      <c r="E206" s="8" t="s">
        <v>276</v>
      </c>
      <c r="F206" s="8" t="str">
        <f>IF(ISBLANK(E206), "", Table2[[#This Row],[unique_id]])</f>
        <v>study_battery_charger_today_s_consumption</v>
      </c>
      <c r="G206" s="8" t="s">
        <v>249</v>
      </c>
      <c r="H206" s="8" t="s">
        <v>233</v>
      </c>
      <c r="I206" s="8" t="s">
        <v>141</v>
      </c>
      <c r="L206" s="8" t="s">
        <v>136</v>
      </c>
      <c r="N206" s="8" t="s">
        <v>704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 t="shared" si="25"/>
        <v/>
      </c>
      <c r="AB206" s="8" t="str">
        <f t="shared" si="23"/>
        <v/>
      </c>
      <c r="AE206" s="8"/>
      <c r="AO206" s="8" t="str">
        <f t="shared" si="24"/>
        <v/>
      </c>
    </row>
    <row r="207" spans="1:41" ht="16" hidden="1" customHeight="1" x14ac:dyDescent="0.2">
      <c r="A207" s="8">
        <v>2156</v>
      </c>
      <c r="B207" s="8" t="s">
        <v>26</v>
      </c>
      <c r="C207" s="8" t="s">
        <v>256</v>
      </c>
      <c r="D207" s="8" t="s">
        <v>27</v>
      </c>
      <c r="E207" s="8" t="s">
        <v>277</v>
      </c>
      <c r="F207" s="8" t="str">
        <f>IF(ISBLANK(E207), "", Table2[[#This Row],[unique_id]])</f>
        <v>laundry_vacuum_charger_today_s_consumption</v>
      </c>
      <c r="G207" s="8" t="s">
        <v>248</v>
      </c>
      <c r="H207" s="8" t="s">
        <v>233</v>
      </c>
      <c r="I207" s="8" t="s">
        <v>141</v>
      </c>
      <c r="L207" s="8" t="s">
        <v>136</v>
      </c>
      <c r="N207" s="8" t="s">
        <v>704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 t="shared" si="25"/>
        <v/>
      </c>
      <c r="AB207" s="8" t="str">
        <f t="shared" si="23"/>
        <v/>
      </c>
      <c r="AE207" s="8"/>
      <c r="AO207" s="8" t="str">
        <f t="shared" si="24"/>
        <v/>
      </c>
    </row>
    <row r="208" spans="1:41" ht="16" hidden="1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465</v>
      </c>
      <c r="F208" s="8" t="str">
        <f>IF(ISBLANK(E208), "", Table2[[#This Row],[unique_id]])</f>
        <v>home_lights_energy_daily</v>
      </c>
      <c r="G208" s="8" t="s">
        <v>446</v>
      </c>
      <c r="H208" s="8" t="s">
        <v>233</v>
      </c>
      <c r="I208" s="8" t="s">
        <v>141</v>
      </c>
      <c r="L208" s="8" t="s">
        <v>136</v>
      </c>
      <c r="N208" s="8" t="s">
        <v>704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 t="shared" si="25"/>
        <v/>
      </c>
      <c r="AB208" s="8" t="str">
        <f t="shared" si="23"/>
        <v/>
      </c>
      <c r="AE208" s="8"/>
      <c r="AO208" s="8" t="str">
        <f t="shared" si="24"/>
        <v/>
      </c>
    </row>
    <row r="209" spans="1:41" ht="16" hidden="1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466</v>
      </c>
      <c r="F209" s="8" t="str">
        <f>IF(ISBLANK(E209), "", Table2[[#This Row],[unique_id]])</f>
        <v>home_fans_energy_daily</v>
      </c>
      <c r="G209" s="8" t="s">
        <v>447</v>
      </c>
      <c r="H209" s="8" t="s">
        <v>233</v>
      </c>
      <c r="I209" s="8" t="s">
        <v>141</v>
      </c>
      <c r="L209" s="8" t="s">
        <v>136</v>
      </c>
      <c r="N209" s="8" t="s">
        <v>704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 t="shared" si="25"/>
        <v/>
      </c>
      <c r="AB209" s="8" t="str">
        <f t="shared" si="23"/>
        <v/>
      </c>
      <c r="AE209" s="8"/>
      <c r="AO209" s="8" t="str">
        <f t="shared" si="24"/>
        <v/>
      </c>
    </row>
    <row r="210" spans="1:41" ht="16" hidden="1" customHeight="1" x14ac:dyDescent="0.2">
      <c r="A210" s="8">
        <v>2159</v>
      </c>
      <c r="B210" s="8" t="s">
        <v>232</v>
      </c>
      <c r="C210" s="8" t="s">
        <v>469</v>
      </c>
      <c r="D210" s="8" t="s">
        <v>27</v>
      </c>
      <c r="E210" s="8" t="s">
        <v>719</v>
      </c>
      <c r="F210" s="8" t="str">
        <f>IF(ISBLANK(E210), "", Table2[[#This Row],[unique_id]])</f>
        <v>outdoor_pool_filter_energy_daily</v>
      </c>
      <c r="G210" s="8" t="s">
        <v>436</v>
      </c>
      <c r="H210" s="8" t="s">
        <v>233</v>
      </c>
      <c r="I210" s="8" t="s">
        <v>141</v>
      </c>
      <c r="L210" s="8" t="s">
        <v>136</v>
      </c>
      <c r="N210" s="8" t="s">
        <v>704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 t="shared" si="25"/>
        <v/>
      </c>
      <c r="AB210" s="8" t="str">
        <f t="shared" si="23"/>
        <v/>
      </c>
      <c r="AE210" s="8"/>
      <c r="AO210" s="8" t="str">
        <f t="shared" si="24"/>
        <v/>
      </c>
    </row>
    <row r="211" spans="1:41" ht="16" hidden="1" customHeight="1" x14ac:dyDescent="0.2">
      <c r="A211" s="8">
        <v>2160</v>
      </c>
      <c r="B211" s="8" t="s">
        <v>929</v>
      </c>
      <c r="C211" s="8" t="s">
        <v>469</v>
      </c>
      <c r="D211" s="8" t="s">
        <v>27</v>
      </c>
      <c r="E211" s="8" t="s">
        <v>721</v>
      </c>
      <c r="F211" s="8" t="str">
        <f>IF(ISBLANK(E211), "", Table2[[#This Row],[unique_id]])</f>
        <v>roof_water_heater_booster_energy_today</v>
      </c>
      <c r="G211" s="8" t="s">
        <v>722</v>
      </c>
      <c r="H211" s="8" t="s">
        <v>233</v>
      </c>
      <c r="I211" s="8" t="s">
        <v>141</v>
      </c>
      <c r="L211" s="8" t="s">
        <v>136</v>
      </c>
      <c r="N211" s="8" t="s">
        <v>704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 t="shared" si="25"/>
        <v/>
      </c>
      <c r="AB211" s="8" t="str">
        <f t="shared" si="23"/>
        <v/>
      </c>
      <c r="AE211" s="8"/>
      <c r="AO211" s="8" t="str">
        <f t="shared" si="24"/>
        <v/>
      </c>
    </row>
    <row r="212" spans="1:41" ht="16" hidden="1" customHeight="1" x14ac:dyDescent="0.2">
      <c r="A212" s="8">
        <v>2161</v>
      </c>
      <c r="B212" s="8" t="s">
        <v>26</v>
      </c>
      <c r="C212" s="8" t="s">
        <v>256</v>
      </c>
      <c r="D212" s="8" t="s">
        <v>27</v>
      </c>
      <c r="E212" s="8" t="s">
        <v>267</v>
      </c>
      <c r="F212" s="8" t="str">
        <f>IF(ISBLANK(E212), "", Table2[[#This Row],[unique_id]])</f>
        <v>kitchen_dish_washer_today_s_consumption</v>
      </c>
      <c r="G212" s="8" t="s">
        <v>246</v>
      </c>
      <c r="H212" s="8" t="s">
        <v>233</v>
      </c>
      <c r="I212" s="8" t="s">
        <v>141</v>
      </c>
      <c r="L212" s="8" t="s">
        <v>136</v>
      </c>
      <c r="N212" s="8" t="s">
        <v>704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 t="shared" si="25"/>
        <v/>
      </c>
      <c r="AB212" s="8" t="str">
        <f t="shared" si="23"/>
        <v/>
      </c>
      <c r="AE212" s="8"/>
      <c r="AO212" s="8" t="str">
        <f t="shared" si="24"/>
        <v/>
      </c>
    </row>
    <row r="213" spans="1:41" ht="16" hidden="1" customHeight="1" x14ac:dyDescent="0.2">
      <c r="A213" s="8">
        <v>2162</v>
      </c>
      <c r="B213" s="8" t="s">
        <v>26</v>
      </c>
      <c r="C213" s="8" t="s">
        <v>256</v>
      </c>
      <c r="D213" s="8" t="s">
        <v>27</v>
      </c>
      <c r="E213" s="8" t="s">
        <v>268</v>
      </c>
      <c r="F213" s="8" t="str">
        <f>IF(ISBLANK(E213), "", Table2[[#This Row],[unique_id]])</f>
        <v>laundry_clothes_dryer_today_s_consumption</v>
      </c>
      <c r="G213" s="8" t="s">
        <v>247</v>
      </c>
      <c r="H213" s="8" t="s">
        <v>233</v>
      </c>
      <c r="I213" s="8" t="s">
        <v>141</v>
      </c>
      <c r="L213" s="8" t="s">
        <v>136</v>
      </c>
      <c r="N213" s="8" t="s">
        <v>704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 t="shared" si="25"/>
        <v/>
      </c>
      <c r="AB213" s="8" t="str">
        <f t="shared" si="23"/>
        <v/>
      </c>
      <c r="AE213" s="8"/>
      <c r="AO213" s="8" t="str">
        <f t="shared" si="24"/>
        <v/>
      </c>
    </row>
    <row r="214" spans="1:41" ht="16" hidden="1" customHeight="1" x14ac:dyDescent="0.2">
      <c r="A214" s="8">
        <v>2163</v>
      </c>
      <c r="B214" s="8" t="s">
        <v>26</v>
      </c>
      <c r="C214" s="8" t="s">
        <v>256</v>
      </c>
      <c r="D214" s="8" t="s">
        <v>27</v>
      </c>
      <c r="E214" s="8" t="s">
        <v>269</v>
      </c>
      <c r="F214" s="8" t="str">
        <f>IF(ISBLANK(E214), "", Table2[[#This Row],[unique_id]])</f>
        <v>laundry_washing_machine_today_s_consumption</v>
      </c>
      <c r="G214" s="8" t="s">
        <v>245</v>
      </c>
      <c r="H214" s="8" t="s">
        <v>233</v>
      </c>
      <c r="I214" s="8" t="s">
        <v>141</v>
      </c>
      <c r="L214" s="8" t="s">
        <v>136</v>
      </c>
      <c r="N214" s="8" t="s">
        <v>704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 t="shared" si="25"/>
        <v/>
      </c>
      <c r="AB214" s="8" t="str">
        <f t="shared" si="23"/>
        <v/>
      </c>
      <c r="AE214" s="8"/>
      <c r="AO214" s="8" t="str">
        <f t="shared" si="24"/>
        <v/>
      </c>
    </row>
    <row r="215" spans="1:41" ht="16" hidden="1" customHeight="1" x14ac:dyDescent="0.2">
      <c r="A215" s="8">
        <v>2164</v>
      </c>
      <c r="B215" s="8" t="s">
        <v>929</v>
      </c>
      <c r="C215" s="8" t="s">
        <v>256</v>
      </c>
      <c r="D215" s="8" t="s">
        <v>27</v>
      </c>
      <c r="E215" s="8" t="s">
        <v>270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233</v>
      </c>
      <c r="I215" s="8" t="s">
        <v>141</v>
      </c>
      <c r="L215" s="8" t="s">
        <v>136</v>
      </c>
      <c r="N215" s="8" t="s">
        <v>704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 t="shared" si="25"/>
        <v/>
      </c>
      <c r="AB215" s="8" t="str">
        <f t="shared" si="23"/>
        <v/>
      </c>
      <c r="AE215" s="8"/>
      <c r="AO215" s="8" t="str">
        <f t="shared" si="24"/>
        <v/>
      </c>
    </row>
    <row r="216" spans="1:41" ht="16" hidden="1" customHeight="1" x14ac:dyDescent="0.2">
      <c r="A216" s="8">
        <v>2165</v>
      </c>
      <c r="B216" s="8" t="s">
        <v>26</v>
      </c>
      <c r="C216" s="8" t="s">
        <v>256</v>
      </c>
      <c r="D216" s="8" t="s">
        <v>27</v>
      </c>
      <c r="E216" s="8" t="s">
        <v>271</v>
      </c>
      <c r="F216" s="8" t="str">
        <f>IF(ISBLANK(E216), "", Table2[[#This Row],[unique_id]])</f>
        <v>kitchen_fridge_today_s_consumption</v>
      </c>
      <c r="G216" s="8" t="s">
        <v>241</v>
      </c>
      <c r="H216" s="8" t="s">
        <v>233</v>
      </c>
      <c r="I216" s="8" t="s">
        <v>141</v>
      </c>
      <c r="L216" s="8" t="s">
        <v>136</v>
      </c>
      <c r="N216" s="8" t="s">
        <v>704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 t="shared" si="25"/>
        <v/>
      </c>
      <c r="AB216" s="8" t="str">
        <f t="shared" si="23"/>
        <v/>
      </c>
      <c r="AE216" s="8"/>
      <c r="AO216" s="8" t="str">
        <f t="shared" si="24"/>
        <v/>
      </c>
    </row>
    <row r="217" spans="1:41" ht="16" hidden="1" customHeight="1" x14ac:dyDescent="0.2">
      <c r="A217" s="8">
        <v>2166</v>
      </c>
      <c r="B217" s="8" t="s">
        <v>26</v>
      </c>
      <c r="C217" s="8" t="s">
        <v>256</v>
      </c>
      <c r="D217" s="8" t="s">
        <v>27</v>
      </c>
      <c r="E217" s="8" t="s">
        <v>272</v>
      </c>
      <c r="F217" s="8" t="str">
        <f>IF(ISBLANK(E217), "", Table2[[#This Row],[unique_id]])</f>
        <v>deck_freezer_today_s_consumption</v>
      </c>
      <c r="G217" s="8" t="s">
        <v>242</v>
      </c>
      <c r="H217" s="8" t="s">
        <v>233</v>
      </c>
      <c r="I217" s="8" t="s">
        <v>141</v>
      </c>
      <c r="L217" s="8" t="s">
        <v>136</v>
      </c>
      <c r="N217" s="8" t="s">
        <v>704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 t="shared" si="25"/>
        <v/>
      </c>
      <c r="AB217" s="8" t="str">
        <f t="shared" si="23"/>
        <v/>
      </c>
      <c r="AE217" s="8"/>
      <c r="AO217" s="8" t="str">
        <f t="shared" si="24"/>
        <v/>
      </c>
    </row>
    <row r="218" spans="1:41" ht="16" hidden="1" customHeight="1" x14ac:dyDescent="0.2">
      <c r="A218" s="8">
        <v>2167</v>
      </c>
      <c r="B218" s="8" t="s">
        <v>26</v>
      </c>
      <c r="C218" s="8" t="s">
        <v>256</v>
      </c>
      <c r="D218" s="8" t="s">
        <v>27</v>
      </c>
      <c r="E218" s="8" t="s">
        <v>479</v>
      </c>
      <c r="F218" s="8" t="str">
        <f>IF(ISBLANK(E218), "", Table2[[#This Row],[unique_id]])</f>
        <v>deck_festoons_today_s_consumption</v>
      </c>
      <c r="G218" s="8" t="s">
        <v>391</v>
      </c>
      <c r="H218" s="8" t="s">
        <v>233</v>
      </c>
      <c r="I218" s="8" t="s">
        <v>141</v>
      </c>
      <c r="L218" s="8" t="s">
        <v>136</v>
      </c>
      <c r="N218" s="8" t="s">
        <v>704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 t="shared" si="25"/>
        <v/>
      </c>
      <c r="AB218" s="8" t="str">
        <f t="shared" si="23"/>
        <v/>
      </c>
      <c r="AE218" s="8"/>
      <c r="AO218" s="8" t="str">
        <f t="shared" si="24"/>
        <v/>
      </c>
    </row>
    <row r="219" spans="1:41" ht="16" hidden="1" customHeight="1" x14ac:dyDescent="0.2">
      <c r="A219" s="8">
        <v>2168</v>
      </c>
      <c r="B219" s="8" t="s">
        <v>26</v>
      </c>
      <c r="C219" s="8" t="s">
        <v>256</v>
      </c>
      <c r="D219" s="8" t="s">
        <v>27</v>
      </c>
      <c r="E219" s="8" t="s">
        <v>942</v>
      </c>
      <c r="F219" s="8" t="str">
        <f>IF(ISBLANK(E219), "", Table2[[#This Row],[unique_id]])</f>
        <v>landing_festoons_today_s_consumption</v>
      </c>
      <c r="G219" s="8" t="s">
        <v>886</v>
      </c>
      <c r="H219" s="8" t="s">
        <v>233</v>
      </c>
      <c r="I219" s="8" t="s">
        <v>141</v>
      </c>
      <c r="L219" s="8" t="s">
        <v>136</v>
      </c>
      <c r="N219" s="8" t="s">
        <v>704</v>
      </c>
      <c r="O219" s="10"/>
      <c r="P219" s="10"/>
      <c r="Q219" s="10"/>
      <c r="R219" s="10"/>
      <c r="S219" s="10"/>
      <c r="T219" s="8"/>
      <c r="U219" s="8" t="s">
        <v>455</v>
      </c>
      <c r="W219" s="8" t="s">
        <v>290</v>
      </c>
      <c r="Y219" s="10"/>
      <c r="AA219" s="8" t="str">
        <f t="shared" si="25"/>
        <v/>
      </c>
      <c r="AB219" s="8" t="str">
        <f t="shared" si="23"/>
        <v/>
      </c>
      <c r="AE219" s="8"/>
      <c r="AO219" s="8" t="str">
        <f t="shared" si="24"/>
        <v/>
      </c>
    </row>
    <row r="220" spans="1:41" ht="16" hidden="1" customHeight="1" x14ac:dyDescent="0.2">
      <c r="A220" s="8">
        <v>2169</v>
      </c>
      <c r="B220" s="8" t="s">
        <v>26</v>
      </c>
      <c r="C220" s="8" t="s">
        <v>256</v>
      </c>
      <c r="D220" s="8" t="s">
        <v>27</v>
      </c>
      <c r="E220" s="8" t="s">
        <v>940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233</v>
      </c>
      <c r="I220" s="8" t="s">
        <v>141</v>
      </c>
      <c r="L220" s="8" t="s">
        <v>136</v>
      </c>
      <c r="N220" s="8" t="s">
        <v>704</v>
      </c>
      <c r="O220" s="10"/>
      <c r="P220" s="10"/>
      <c r="Q220" s="10"/>
      <c r="R220" s="10"/>
      <c r="S220" s="10"/>
      <c r="T220" s="8"/>
      <c r="U220" s="8" t="s">
        <v>455</v>
      </c>
      <c r="W220" s="8" t="s">
        <v>290</v>
      </c>
      <c r="Y220" s="10"/>
      <c r="AA220" s="8" t="str">
        <f t="shared" si="25"/>
        <v/>
      </c>
      <c r="AB220" s="8" t="str">
        <f t="shared" si="23"/>
        <v/>
      </c>
      <c r="AE220" s="8"/>
      <c r="AO220" s="8" t="str">
        <f t="shared" si="24"/>
        <v/>
      </c>
    </row>
    <row r="221" spans="1:41" ht="16" hidden="1" customHeight="1" x14ac:dyDescent="0.2">
      <c r="A221" s="8">
        <v>2170</v>
      </c>
      <c r="B221" s="8" t="s">
        <v>26</v>
      </c>
      <c r="C221" s="8" t="s">
        <v>256</v>
      </c>
      <c r="D221" s="8" t="s">
        <v>27</v>
      </c>
      <c r="E221" s="8" t="s">
        <v>273</v>
      </c>
      <c r="F221" s="8" t="str">
        <f>IF(ISBLANK(E221), "", Table2[[#This Row],[unique_id]])</f>
        <v>bathroom_rails_today_s_consumption</v>
      </c>
      <c r="G221" s="8" t="s">
        <v>725</v>
      </c>
      <c r="H221" s="8" t="s">
        <v>233</v>
      </c>
      <c r="I221" s="8" t="s">
        <v>141</v>
      </c>
      <c r="L221" s="8" t="s">
        <v>136</v>
      </c>
      <c r="N221" s="8" t="s">
        <v>704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 t="shared" si="25"/>
        <v/>
      </c>
      <c r="AB221" s="8" t="str">
        <f t="shared" si="23"/>
        <v/>
      </c>
      <c r="AE221" s="8"/>
      <c r="AO221" s="8" t="str">
        <f t="shared" si="24"/>
        <v/>
      </c>
    </row>
    <row r="222" spans="1:41" ht="16" hidden="1" customHeight="1" x14ac:dyDescent="0.2">
      <c r="A222" s="8">
        <v>2171</v>
      </c>
      <c r="B222" s="8" t="s">
        <v>26</v>
      </c>
      <c r="C222" s="8" t="s">
        <v>256</v>
      </c>
      <c r="D222" s="8" t="s">
        <v>27</v>
      </c>
      <c r="E222" s="8" t="s">
        <v>274</v>
      </c>
      <c r="F222" s="8" t="str">
        <f>IF(ISBLANK(E222), "", Table2[[#This Row],[unique_id]])</f>
        <v>study_outlet_today_s_consumption</v>
      </c>
      <c r="G222" s="8" t="s">
        <v>244</v>
      </c>
      <c r="H222" s="8" t="s">
        <v>233</v>
      </c>
      <c r="I222" s="8" t="s">
        <v>141</v>
      </c>
      <c r="L222" s="8" t="s">
        <v>136</v>
      </c>
      <c r="N222" s="8" t="s">
        <v>704</v>
      </c>
      <c r="O222" s="10"/>
      <c r="P222" s="10"/>
      <c r="Q222" s="10"/>
      <c r="R222" s="10"/>
      <c r="S222" s="10"/>
      <c r="T222" s="8"/>
      <c r="U222" s="8" t="s">
        <v>455</v>
      </c>
      <c r="W222" s="8" t="s">
        <v>290</v>
      </c>
      <c r="Y222" s="10"/>
      <c r="AA222" s="8" t="str">
        <f t="shared" si="25"/>
        <v/>
      </c>
      <c r="AB222" s="8" t="str">
        <f t="shared" si="23"/>
        <v/>
      </c>
      <c r="AE222" s="8"/>
      <c r="AO222" s="8" t="str">
        <f t="shared" si="24"/>
        <v/>
      </c>
    </row>
    <row r="223" spans="1:41" ht="16" hidden="1" customHeight="1" x14ac:dyDescent="0.2">
      <c r="A223" s="8">
        <v>2172</v>
      </c>
      <c r="B223" s="8" t="s">
        <v>26</v>
      </c>
      <c r="C223" s="8" t="s">
        <v>256</v>
      </c>
      <c r="D223" s="8" t="s">
        <v>27</v>
      </c>
      <c r="E223" s="8" t="s">
        <v>275</v>
      </c>
      <c r="F223" s="8" t="str">
        <f>IF(ISBLANK(E223), "", Table2[[#This Row],[unique_id]])</f>
        <v>office_outlet_today_s_consumption</v>
      </c>
      <c r="G223" s="8" t="s">
        <v>243</v>
      </c>
      <c r="H223" s="8" t="s">
        <v>233</v>
      </c>
      <c r="I223" s="8" t="s">
        <v>141</v>
      </c>
      <c r="L223" s="8" t="s">
        <v>136</v>
      </c>
      <c r="N223" s="8" t="s">
        <v>704</v>
      </c>
      <c r="O223" s="10"/>
      <c r="P223" s="10"/>
      <c r="Q223" s="10"/>
      <c r="R223" s="10"/>
      <c r="S223" s="10"/>
      <c r="T223" s="8"/>
      <c r="U223" s="8" t="s">
        <v>455</v>
      </c>
      <c r="W223" s="8" t="s">
        <v>290</v>
      </c>
      <c r="Y223" s="10"/>
      <c r="AA223" s="8" t="str">
        <f t="shared" si="25"/>
        <v/>
      </c>
      <c r="AB223" s="8" t="str">
        <f t="shared" si="23"/>
        <v/>
      </c>
      <c r="AE223" s="8"/>
      <c r="AO223" s="8" t="str">
        <f t="shared" si="24"/>
        <v/>
      </c>
    </row>
    <row r="224" spans="1:41" ht="16" hidden="1" customHeight="1" x14ac:dyDescent="0.2">
      <c r="A224" s="8">
        <v>2173</v>
      </c>
      <c r="B224" s="8" t="s">
        <v>26</v>
      </c>
      <c r="C224" s="8" t="s">
        <v>256</v>
      </c>
      <c r="D224" s="8" t="s">
        <v>27</v>
      </c>
      <c r="E224" s="8" t="s">
        <v>655</v>
      </c>
      <c r="F224" s="8" t="str">
        <f>IF(ISBLANK(E224), "", Table2[[#This Row],[unique_id]])</f>
        <v>roof_network_switch_today_s_consumption</v>
      </c>
      <c r="G224" s="8" t="s">
        <v>237</v>
      </c>
      <c r="H224" s="8" t="s">
        <v>233</v>
      </c>
      <c r="I224" s="8" t="s">
        <v>141</v>
      </c>
      <c r="N224" s="8" t="s">
        <v>704</v>
      </c>
      <c r="O224" s="10"/>
      <c r="P224" s="10"/>
      <c r="Q224" s="10"/>
      <c r="R224" s="10"/>
      <c r="S224" s="10"/>
      <c r="T224" s="8"/>
      <c r="Y224" s="10"/>
      <c r="AA224" s="8" t="str">
        <f t="shared" si="25"/>
        <v/>
      </c>
      <c r="AB224" s="8" t="str">
        <f t="shared" si="23"/>
        <v/>
      </c>
      <c r="AE224" s="8"/>
      <c r="AO224" s="8" t="str">
        <f t="shared" si="24"/>
        <v/>
      </c>
    </row>
    <row r="225" spans="1:41" ht="16" hidden="1" customHeight="1" x14ac:dyDescent="0.2">
      <c r="A225" s="8">
        <v>2174</v>
      </c>
      <c r="B225" s="8" t="s">
        <v>26</v>
      </c>
      <c r="C225" s="8" t="s">
        <v>256</v>
      </c>
      <c r="D225" s="8" t="s">
        <v>27</v>
      </c>
      <c r="E225" s="8" t="s">
        <v>651</v>
      </c>
      <c r="F225" s="8" t="str">
        <f>IF(ISBLANK(E225), "", Table2[[#This Row],[unique_id]])</f>
        <v>rack_modem_today_s_consumption</v>
      </c>
      <c r="G225" s="8" t="s">
        <v>239</v>
      </c>
      <c r="H225" s="8" t="s">
        <v>233</v>
      </c>
      <c r="I225" s="8" t="s">
        <v>141</v>
      </c>
      <c r="N225" s="8" t="s">
        <v>704</v>
      </c>
      <c r="O225" s="10"/>
      <c r="P225" s="10"/>
      <c r="Q225" s="10"/>
      <c r="R225" s="10"/>
      <c r="S225" s="10"/>
      <c r="T225" s="8"/>
      <c r="Y225" s="10"/>
      <c r="AA225" s="8" t="str">
        <f t="shared" si="25"/>
        <v/>
      </c>
      <c r="AB225" s="8" t="str">
        <f t="shared" si="23"/>
        <v/>
      </c>
      <c r="AE225" s="8"/>
      <c r="AO225" s="8" t="str">
        <f t="shared" si="24"/>
        <v/>
      </c>
    </row>
    <row r="226" spans="1:41" ht="16" hidden="1" customHeight="1" x14ac:dyDescent="0.2">
      <c r="A226" s="8">
        <v>2175</v>
      </c>
      <c r="B226" s="8" t="s">
        <v>26</v>
      </c>
      <c r="C226" s="8" t="s">
        <v>256</v>
      </c>
      <c r="D226" s="8" t="s">
        <v>27</v>
      </c>
      <c r="E226" s="8" t="s">
        <v>468</v>
      </c>
      <c r="F226" s="8" t="str">
        <f>IF(ISBLANK(E226), "", Table2[[#This Row],[unique_id]])</f>
        <v>server_network_energy_daily</v>
      </c>
      <c r="G226" s="8" t="s">
        <v>694</v>
      </c>
      <c r="H226" s="8" t="s">
        <v>233</v>
      </c>
      <c r="I226" s="8" t="s">
        <v>141</v>
      </c>
      <c r="L226" s="8" t="s">
        <v>136</v>
      </c>
      <c r="N226" s="8" t="s">
        <v>704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 t="shared" si="25"/>
        <v/>
      </c>
      <c r="AB226" s="8" t="str">
        <f t="shared" si="23"/>
        <v/>
      </c>
      <c r="AE226" s="8"/>
      <c r="AO226" s="8" t="str">
        <f t="shared" si="24"/>
        <v/>
      </c>
    </row>
    <row r="227" spans="1:41" ht="16" hidden="1" customHeight="1" x14ac:dyDescent="0.2">
      <c r="A227" s="8">
        <v>2176</v>
      </c>
      <c r="B227" s="8" t="s">
        <v>26</v>
      </c>
      <c r="C227" s="8" t="s">
        <v>256</v>
      </c>
      <c r="D227" s="8" t="s">
        <v>27</v>
      </c>
      <c r="E227" s="8" t="s">
        <v>652</v>
      </c>
      <c r="F227" s="8" t="str">
        <f>IF(ISBLANK(E227), "", Table2[[#This Row],[unique_id]])</f>
        <v>rack_outlet_today_s_consumption</v>
      </c>
      <c r="G227" s="8" t="s">
        <v>481</v>
      </c>
      <c r="H227" s="8" t="s">
        <v>233</v>
      </c>
      <c r="I227" s="8" t="s">
        <v>141</v>
      </c>
      <c r="N227" s="8" t="s">
        <v>704</v>
      </c>
      <c r="O227" s="10"/>
      <c r="P227" s="10"/>
      <c r="Q227" s="10"/>
      <c r="R227" s="10"/>
      <c r="S227" s="10"/>
      <c r="T227" s="8"/>
      <c r="Y227" s="10"/>
      <c r="AA227" s="8" t="str">
        <f t="shared" si="25"/>
        <v/>
      </c>
      <c r="AB227" s="8" t="str">
        <f t="shared" si="23"/>
        <v/>
      </c>
      <c r="AE227" s="8"/>
      <c r="AO227" s="8" t="str">
        <f t="shared" si="24"/>
        <v/>
      </c>
    </row>
    <row r="228" spans="1:41" ht="16" hidden="1" customHeight="1" x14ac:dyDescent="0.2">
      <c r="A228" s="8">
        <v>2177</v>
      </c>
      <c r="B228" s="8" t="s">
        <v>26</v>
      </c>
      <c r="C228" s="8" t="s">
        <v>256</v>
      </c>
      <c r="D228" s="8" t="s">
        <v>27</v>
      </c>
      <c r="E228" s="8" t="s">
        <v>653</v>
      </c>
      <c r="F228" s="8" t="str">
        <f>IF(ISBLANK(E228), "", Table2[[#This Row],[unique_id]])</f>
        <v>kitchen_fan_today_s_consumption</v>
      </c>
      <c r="G228" s="8" t="s">
        <v>238</v>
      </c>
      <c r="H228" s="8" t="s">
        <v>233</v>
      </c>
      <c r="I228" s="8" t="s">
        <v>141</v>
      </c>
      <c r="N228" s="8" t="s">
        <v>704</v>
      </c>
      <c r="O228" s="10"/>
      <c r="P228" s="10"/>
      <c r="Q228" s="10"/>
      <c r="R228" s="10"/>
      <c r="S228" s="10"/>
      <c r="T228" s="8"/>
      <c r="Y228" s="10"/>
      <c r="AA228" s="8" t="str">
        <f t="shared" si="25"/>
        <v/>
      </c>
      <c r="AB228" s="8" t="str">
        <f t="shared" si="23"/>
        <v/>
      </c>
      <c r="AE228" s="8"/>
      <c r="AO228" s="8" t="str">
        <f t="shared" si="24"/>
        <v/>
      </c>
    </row>
    <row r="229" spans="1:41" ht="16" hidden="1" customHeight="1" x14ac:dyDescent="0.2">
      <c r="A229" s="8">
        <v>2178</v>
      </c>
      <c r="B229" s="8" t="s">
        <v>26</v>
      </c>
      <c r="C229" s="8" t="s">
        <v>708</v>
      </c>
      <c r="D229" s="8" t="s">
        <v>460</v>
      </c>
      <c r="E229" s="8" t="s">
        <v>459</v>
      </c>
      <c r="F229" s="8" t="str">
        <f>IF(ISBLANK(E229), "", Table2[[#This Row],[unique_id]])</f>
        <v>column_break</v>
      </c>
      <c r="G229" s="8" t="s">
        <v>456</v>
      </c>
      <c r="H229" s="8" t="s">
        <v>233</v>
      </c>
      <c r="I229" s="8" t="s">
        <v>141</v>
      </c>
      <c r="L229" s="8" t="s">
        <v>457</v>
      </c>
      <c r="M229" s="8" t="s">
        <v>458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23"/>
        <v/>
      </c>
      <c r="AE229" s="8"/>
      <c r="AO229" s="8" t="str">
        <f t="shared" si="24"/>
        <v/>
      </c>
    </row>
    <row r="230" spans="1:41" ht="16" hidden="1" customHeight="1" x14ac:dyDescent="0.2">
      <c r="A230" s="8">
        <v>2200</v>
      </c>
      <c r="B230" s="8" t="s">
        <v>232</v>
      </c>
      <c r="C230" s="8" t="s">
        <v>152</v>
      </c>
      <c r="D230" s="8" t="s">
        <v>27</v>
      </c>
      <c r="E230" s="8" t="s">
        <v>283</v>
      </c>
      <c r="F230" s="8" t="str">
        <f>IF(ISBLANK(E230), "", Table2[[#This Row],[unique_id]])</f>
        <v>home_energy_weekly</v>
      </c>
      <c r="G230" s="8" t="s">
        <v>441</v>
      </c>
      <c r="H230" s="8" t="s">
        <v>282</v>
      </c>
      <c r="I230" s="8" t="s">
        <v>141</v>
      </c>
      <c r="L230" s="8" t="s">
        <v>90</v>
      </c>
      <c r="N230" s="8" t="s">
        <v>704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 t="shared" ref="AA230:AA243" si="26">IF(ISBLANK(Z230),  "", _xlfn.CONCAT("haas/entity/sensor/", LOWER(C230), "/", E230, "/config"))</f>
        <v/>
      </c>
      <c r="AB230" s="8" t="str">
        <f t="shared" si="23"/>
        <v/>
      </c>
      <c r="AE230" s="8"/>
      <c r="AO230" s="8" t="str">
        <f t="shared" si="24"/>
        <v/>
      </c>
    </row>
    <row r="231" spans="1:41" ht="16" hidden="1" customHeight="1" x14ac:dyDescent="0.2">
      <c r="A231" s="8">
        <v>2201</v>
      </c>
      <c r="B231" s="8" t="s">
        <v>232</v>
      </c>
      <c r="C231" s="8" t="s">
        <v>152</v>
      </c>
      <c r="D231" s="8" t="s">
        <v>27</v>
      </c>
      <c r="E231" s="8" t="s">
        <v>452</v>
      </c>
      <c r="F231" s="8" t="str">
        <f>IF(ISBLANK(E231), "", Table2[[#This Row],[unique_id]])</f>
        <v>home_base_energy_weekly</v>
      </c>
      <c r="G231" s="8" t="s">
        <v>439</v>
      </c>
      <c r="H231" s="8" t="s">
        <v>282</v>
      </c>
      <c r="I231" s="8" t="s">
        <v>141</v>
      </c>
      <c r="L231" s="8" t="s">
        <v>90</v>
      </c>
      <c r="N231" s="8" t="s">
        <v>704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 t="shared" si="26"/>
        <v/>
      </c>
      <c r="AB231" s="8" t="str">
        <f t="shared" si="23"/>
        <v/>
      </c>
      <c r="AE231" s="8"/>
      <c r="AO231" s="8" t="str">
        <f t="shared" si="24"/>
        <v/>
      </c>
    </row>
    <row r="232" spans="1:41" ht="16" hidden="1" customHeight="1" x14ac:dyDescent="0.2">
      <c r="A232" s="8">
        <v>2203</v>
      </c>
      <c r="B232" s="8" t="s">
        <v>232</v>
      </c>
      <c r="C232" s="8" t="s">
        <v>152</v>
      </c>
      <c r="D232" s="8" t="s">
        <v>27</v>
      </c>
      <c r="E232" s="8" t="s">
        <v>453</v>
      </c>
      <c r="F232" s="8" t="str">
        <f>IF(ISBLANK(E232), "", Table2[[#This Row],[unique_id]])</f>
        <v>home_peak_energy_weekly</v>
      </c>
      <c r="G232" s="8" t="s">
        <v>440</v>
      </c>
      <c r="H232" s="8" t="s">
        <v>282</v>
      </c>
      <c r="I232" s="8" t="s">
        <v>141</v>
      </c>
      <c r="L232" s="8" t="s">
        <v>90</v>
      </c>
      <c r="N232" s="8" t="s">
        <v>704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 t="shared" si="26"/>
        <v/>
      </c>
      <c r="AB232" s="8" t="str">
        <f t="shared" si="23"/>
        <v/>
      </c>
      <c r="AE232" s="8"/>
      <c r="AO232" s="8" t="str">
        <f t="shared" si="24"/>
        <v/>
      </c>
    </row>
    <row r="233" spans="1:41" ht="16" hidden="1" customHeight="1" x14ac:dyDescent="0.2">
      <c r="A233" s="8">
        <v>2250</v>
      </c>
      <c r="B233" s="8" t="s">
        <v>232</v>
      </c>
      <c r="C233" s="8" t="s">
        <v>152</v>
      </c>
      <c r="D233" s="8" t="s">
        <v>27</v>
      </c>
      <c r="E233" s="8" t="s">
        <v>284</v>
      </c>
      <c r="F233" s="8" t="str">
        <f>IF(ISBLANK(E233), "", Table2[[#This Row],[unique_id]])</f>
        <v>home_energy_monthly</v>
      </c>
      <c r="G233" s="8" t="s">
        <v>441</v>
      </c>
      <c r="H233" s="8" t="s">
        <v>285</v>
      </c>
      <c r="I233" s="8" t="s">
        <v>141</v>
      </c>
      <c r="L233" s="8" t="s">
        <v>90</v>
      </c>
      <c r="N233" s="8" t="s">
        <v>704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 t="shared" si="26"/>
        <v/>
      </c>
      <c r="AB233" s="8" t="str">
        <f t="shared" si="23"/>
        <v/>
      </c>
      <c r="AE233" s="8"/>
      <c r="AO233" s="8" t="str">
        <f t="shared" si="24"/>
        <v/>
      </c>
    </row>
    <row r="234" spans="1:41" ht="16" hidden="1" customHeight="1" x14ac:dyDescent="0.2">
      <c r="A234" s="8">
        <v>2251</v>
      </c>
      <c r="B234" s="8" t="s">
        <v>232</v>
      </c>
      <c r="C234" s="8" t="s">
        <v>152</v>
      </c>
      <c r="D234" s="8" t="s">
        <v>27</v>
      </c>
      <c r="E234" s="8" t="s">
        <v>450</v>
      </c>
      <c r="F234" s="8" t="str">
        <f>IF(ISBLANK(E234), "", Table2[[#This Row],[unique_id]])</f>
        <v>home_base_energy_monthly</v>
      </c>
      <c r="G234" s="8" t="s">
        <v>439</v>
      </c>
      <c r="H234" s="8" t="s">
        <v>285</v>
      </c>
      <c r="I234" s="8" t="s">
        <v>141</v>
      </c>
      <c r="L234" s="8" t="s">
        <v>90</v>
      </c>
      <c r="N234" s="8" t="s">
        <v>704</v>
      </c>
      <c r="O234" s="10"/>
      <c r="P234" s="10"/>
      <c r="Q234" s="10"/>
      <c r="R234" s="10"/>
      <c r="S234" s="10"/>
      <c r="T234" s="8"/>
      <c r="U234" s="8" t="s">
        <v>455</v>
      </c>
      <c r="W234" s="8" t="s">
        <v>290</v>
      </c>
      <c r="Y234" s="10"/>
      <c r="AA234" s="8" t="str">
        <f t="shared" si="26"/>
        <v/>
      </c>
      <c r="AB234" s="8" t="str">
        <f t="shared" si="23"/>
        <v/>
      </c>
      <c r="AE234" s="8"/>
      <c r="AO234" s="8" t="str">
        <f t="shared" si="24"/>
        <v/>
      </c>
    </row>
    <row r="235" spans="1:41" ht="16" hidden="1" customHeight="1" x14ac:dyDescent="0.2">
      <c r="A235" s="8">
        <v>2252</v>
      </c>
      <c r="B235" s="8" t="s">
        <v>232</v>
      </c>
      <c r="C235" s="8" t="s">
        <v>152</v>
      </c>
      <c r="D235" s="8" t="s">
        <v>27</v>
      </c>
      <c r="E235" s="8" t="s">
        <v>451</v>
      </c>
      <c r="F235" s="8" t="str">
        <f>IF(ISBLANK(E235), "", Table2[[#This Row],[unique_id]])</f>
        <v>home_peak_energy_monthly</v>
      </c>
      <c r="G235" s="8" t="s">
        <v>440</v>
      </c>
      <c r="H235" s="8" t="s">
        <v>285</v>
      </c>
      <c r="I235" s="8" t="s">
        <v>141</v>
      </c>
      <c r="L235" s="8" t="s">
        <v>90</v>
      </c>
      <c r="N235" s="8" t="s">
        <v>704</v>
      </c>
      <c r="O235" s="10"/>
      <c r="P235" s="10"/>
      <c r="Q235" s="10"/>
      <c r="R235" s="10"/>
      <c r="S235" s="10"/>
      <c r="T235" s="8"/>
      <c r="U235" s="8" t="s">
        <v>455</v>
      </c>
      <c r="W235" s="8" t="s">
        <v>290</v>
      </c>
      <c r="Y235" s="10"/>
      <c r="AA235" s="8" t="str">
        <f t="shared" si="26"/>
        <v/>
      </c>
      <c r="AB235" s="8" t="str">
        <f t="shared" si="23"/>
        <v/>
      </c>
      <c r="AE235" s="8"/>
      <c r="AO235" s="8" t="str">
        <f t="shared" si="24"/>
        <v/>
      </c>
    </row>
    <row r="236" spans="1:41" ht="16" hidden="1" customHeight="1" x14ac:dyDescent="0.2">
      <c r="A236" s="8">
        <v>2300</v>
      </c>
      <c r="B236" s="8" t="s">
        <v>232</v>
      </c>
      <c r="C236" s="8" t="s">
        <v>152</v>
      </c>
      <c r="D236" s="8" t="s">
        <v>27</v>
      </c>
      <c r="E236" s="8" t="s">
        <v>286</v>
      </c>
      <c r="F236" s="8" t="str">
        <f>IF(ISBLANK(E236), "", Table2[[#This Row],[unique_id]])</f>
        <v>home_energy_yearly</v>
      </c>
      <c r="G236" s="8" t="s">
        <v>441</v>
      </c>
      <c r="H236" s="8" t="s">
        <v>287</v>
      </c>
      <c r="I236" s="8" t="s">
        <v>141</v>
      </c>
      <c r="L236" s="8" t="s">
        <v>90</v>
      </c>
      <c r="N236" s="8" t="s">
        <v>704</v>
      </c>
      <c r="O236" s="10"/>
      <c r="P236" s="10"/>
      <c r="Q236" s="10"/>
      <c r="R236" s="10"/>
      <c r="S236" s="10"/>
      <c r="T236" s="8"/>
      <c r="U236" s="8" t="s">
        <v>455</v>
      </c>
      <c r="W236" s="8" t="s">
        <v>290</v>
      </c>
      <c r="Y236" s="10"/>
      <c r="AA236" s="8" t="str">
        <f t="shared" si="26"/>
        <v/>
      </c>
      <c r="AB236" s="8" t="str">
        <f t="shared" si="23"/>
        <v/>
      </c>
      <c r="AE236" s="8"/>
      <c r="AO236" s="8" t="str">
        <f t="shared" si="24"/>
        <v/>
      </c>
    </row>
    <row r="237" spans="1:41" ht="16" hidden="1" customHeight="1" x14ac:dyDescent="0.2">
      <c r="A237" s="8">
        <v>2301</v>
      </c>
      <c r="B237" s="8" t="s">
        <v>232</v>
      </c>
      <c r="C237" s="8" t="s">
        <v>152</v>
      </c>
      <c r="D237" s="8" t="s">
        <v>27</v>
      </c>
      <c r="E237" s="8" t="s">
        <v>448</v>
      </c>
      <c r="F237" s="8" t="str">
        <f>IF(ISBLANK(E237), "", Table2[[#This Row],[unique_id]])</f>
        <v>home_base_energy_yearly</v>
      </c>
      <c r="G237" s="8" t="s">
        <v>439</v>
      </c>
      <c r="H237" s="8" t="s">
        <v>287</v>
      </c>
      <c r="I237" s="8" t="s">
        <v>141</v>
      </c>
      <c r="L237" s="8" t="s">
        <v>90</v>
      </c>
      <c r="N237" s="8" t="s">
        <v>704</v>
      </c>
      <c r="O237" s="10"/>
      <c r="P237" s="10"/>
      <c r="Q237" s="10"/>
      <c r="R237" s="10"/>
      <c r="S237" s="10"/>
      <c r="T237" s="8"/>
      <c r="U237" s="8" t="s">
        <v>455</v>
      </c>
      <c r="W237" s="8" t="s">
        <v>290</v>
      </c>
      <c r="Y237" s="10"/>
      <c r="AA237" s="8" t="str">
        <f t="shared" si="26"/>
        <v/>
      </c>
      <c r="AB237" s="8" t="str">
        <f t="shared" si="23"/>
        <v/>
      </c>
      <c r="AE237" s="8"/>
      <c r="AO237" s="8" t="str">
        <f t="shared" si="24"/>
        <v/>
      </c>
    </row>
    <row r="238" spans="1:41" ht="16" hidden="1" customHeight="1" x14ac:dyDescent="0.2">
      <c r="A238" s="8">
        <v>2302</v>
      </c>
      <c r="B238" s="8" t="s">
        <v>232</v>
      </c>
      <c r="C238" s="8" t="s">
        <v>152</v>
      </c>
      <c r="D238" s="8" t="s">
        <v>27</v>
      </c>
      <c r="E238" s="8" t="s">
        <v>449</v>
      </c>
      <c r="F238" s="8" t="str">
        <f>IF(ISBLANK(E238), "", Table2[[#This Row],[unique_id]])</f>
        <v>home_peak_energy_yearly</v>
      </c>
      <c r="G238" s="8" t="s">
        <v>440</v>
      </c>
      <c r="H238" s="8" t="s">
        <v>287</v>
      </c>
      <c r="I238" s="8" t="s">
        <v>141</v>
      </c>
      <c r="L238" s="8" t="s">
        <v>90</v>
      </c>
      <c r="N238" s="8" t="s">
        <v>704</v>
      </c>
      <c r="O238" s="10"/>
      <c r="P238" s="10"/>
      <c r="Q238" s="10"/>
      <c r="R238" s="10"/>
      <c r="S238" s="10"/>
      <c r="T238" s="8"/>
      <c r="U238" s="8" t="s">
        <v>455</v>
      </c>
      <c r="W238" s="8" t="s">
        <v>290</v>
      </c>
      <c r="Y238" s="10"/>
      <c r="AA238" s="8" t="str">
        <f t="shared" si="26"/>
        <v/>
      </c>
      <c r="AB238" s="8" t="str">
        <f t="shared" si="23"/>
        <v/>
      </c>
      <c r="AE238" s="8"/>
      <c r="AO238" s="8" t="str">
        <f t="shared" si="24"/>
        <v/>
      </c>
    </row>
    <row r="239" spans="1:41" ht="16" hidden="1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384</v>
      </c>
      <c r="H239" s="8" t="s">
        <v>385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6"/>
        <v/>
      </c>
      <c r="AB239" s="8" t="str">
        <f t="shared" si="23"/>
        <v/>
      </c>
      <c r="AE239" s="8"/>
      <c r="AF239" s="8" t="s">
        <v>579</v>
      </c>
      <c r="AG239" s="10" t="s">
        <v>582</v>
      </c>
      <c r="AH239" s="8" t="s">
        <v>581</v>
      </c>
      <c r="AI239" s="8" t="s">
        <v>583</v>
      </c>
      <c r="AJ239" s="8" t="s">
        <v>189</v>
      </c>
      <c r="AK239" s="8" t="s">
        <v>580</v>
      </c>
      <c r="AL239" s="8" t="s">
        <v>597</v>
      </c>
      <c r="AM239" s="16" t="s">
        <v>686</v>
      </c>
      <c r="AO239" s="8" t="str">
        <f t="shared" si="24"/>
        <v>[["mac", "00:24:e4:af:5a:e6"]]</v>
      </c>
    </row>
    <row r="240" spans="1:41" ht="16" hidden="1" customHeight="1" x14ac:dyDescent="0.2">
      <c r="A240" s="8">
        <v>2500</v>
      </c>
      <c r="B240" s="8" t="s">
        <v>232</v>
      </c>
      <c r="C240" s="8" t="s">
        <v>361</v>
      </c>
      <c r="D240" s="8" t="s">
        <v>27</v>
      </c>
      <c r="E240" s="8" t="s">
        <v>351</v>
      </c>
      <c r="F240" s="8" t="str">
        <f>IF(ISBLANK(E240), "", Table2[[#This Row],[unique_id]])</f>
        <v>network_internet_uptime</v>
      </c>
      <c r="G240" s="8" t="s">
        <v>371</v>
      </c>
      <c r="H240" s="8" t="s">
        <v>361</v>
      </c>
      <c r="I240" s="8" t="s">
        <v>376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352</v>
      </c>
      <c r="W240" s="8" t="s">
        <v>373</v>
      </c>
      <c r="X240" s="8">
        <v>200</v>
      </c>
      <c r="Y240" s="10" t="s">
        <v>34</v>
      </c>
      <c r="Z240" s="8" t="s">
        <v>357</v>
      </c>
      <c r="AA240" s="8" t="str">
        <f t="shared" si="26"/>
        <v>haas/entity/sensor/internet/network_internet_uptime/config</v>
      </c>
      <c r="AB240" s="8" t="str">
        <f t="shared" si="23"/>
        <v>internet/network_internet_uptime</v>
      </c>
      <c r="AC240" s="8" t="s">
        <v>386</v>
      </c>
      <c r="AD240" s="8">
        <v>1</v>
      </c>
      <c r="AE240" s="11" t="s">
        <v>356</v>
      </c>
      <c r="AF240" s="8" t="s">
        <v>544</v>
      </c>
      <c r="AJ240" s="8" t="s">
        <v>355</v>
      </c>
      <c r="AK240" s="8" t="s">
        <v>173</v>
      </c>
      <c r="AO240" s="8" t="str">
        <f t="shared" si="24"/>
        <v/>
      </c>
    </row>
    <row r="241" spans="1:41" ht="16" hidden="1" customHeight="1" x14ac:dyDescent="0.2">
      <c r="A241" s="8">
        <v>2501</v>
      </c>
      <c r="B241" s="8" t="s">
        <v>232</v>
      </c>
      <c r="C241" s="8" t="s">
        <v>361</v>
      </c>
      <c r="D241" s="8" t="s">
        <v>27</v>
      </c>
      <c r="E241" s="8" t="s">
        <v>347</v>
      </c>
      <c r="F241" s="8" t="str">
        <f>IF(ISBLANK(E241), "", Table2[[#This Row],[unique_id]])</f>
        <v>network_internet_ping</v>
      </c>
      <c r="G241" s="8" t="s">
        <v>348</v>
      </c>
      <c r="H241" s="8" t="s">
        <v>361</v>
      </c>
      <c r="I241" s="8" t="s">
        <v>376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353</v>
      </c>
      <c r="W241" s="8" t="s">
        <v>372</v>
      </c>
      <c r="X241" s="8">
        <v>200</v>
      </c>
      <c r="Y241" s="10" t="s">
        <v>34</v>
      </c>
      <c r="Z241" s="8" t="s">
        <v>358</v>
      </c>
      <c r="AA241" s="8" t="str">
        <f t="shared" si="26"/>
        <v>haas/entity/sensor/internet/network_internet_ping/config</v>
      </c>
      <c r="AB241" s="8" t="str">
        <f t="shared" si="23"/>
        <v>internet/network_internet_ping</v>
      </c>
      <c r="AC241" s="15" t="s">
        <v>388</v>
      </c>
      <c r="AD241" s="8">
        <v>1</v>
      </c>
      <c r="AE241" s="11" t="s">
        <v>356</v>
      </c>
      <c r="AF241" s="8" t="s">
        <v>544</v>
      </c>
      <c r="AJ241" s="8" t="s">
        <v>355</v>
      </c>
      <c r="AK241" s="8" t="s">
        <v>173</v>
      </c>
      <c r="AO241" s="8" t="str">
        <f t="shared" si="24"/>
        <v/>
      </c>
    </row>
    <row r="242" spans="1:41" ht="16" hidden="1" customHeight="1" x14ac:dyDescent="0.2">
      <c r="A242" s="8">
        <v>2502</v>
      </c>
      <c r="B242" s="8" t="s">
        <v>232</v>
      </c>
      <c r="C242" s="8" t="s">
        <v>361</v>
      </c>
      <c r="D242" s="8" t="s">
        <v>27</v>
      </c>
      <c r="E242" s="8" t="s">
        <v>345</v>
      </c>
      <c r="F242" s="8" t="str">
        <f>IF(ISBLANK(E242), "", Table2[[#This Row],[unique_id]])</f>
        <v>network_internet_upload</v>
      </c>
      <c r="G242" s="8" t="s">
        <v>349</v>
      </c>
      <c r="H242" s="8" t="s">
        <v>361</v>
      </c>
      <c r="I242" s="8" t="s">
        <v>376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354</v>
      </c>
      <c r="W242" s="8" t="s">
        <v>374</v>
      </c>
      <c r="X242" s="8">
        <v>200</v>
      </c>
      <c r="Y242" s="10" t="s">
        <v>34</v>
      </c>
      <c r="Z242" s="8" t="s">
        <v>359</v>
      </c>
      <c r="AA242" s="8" t="str">
        <f t="shared" si="26"/>
        <v>haas/entity/sensor/internet/network_internet_upload/config</v>
      </c>
      <c r="AB242" s="8" t="str">
        <f t="shared" si="23"/>
        <v>internet/network_internet_upload</v>
      </c>
      <c r="AC242" s="15" t="s">
        <v>390</v>
      </c>
      <c r="AD242" s="8">
        <v>1</v>
      </c>
      <c r="AE242" s="11" t="s">
        <v>356</v>
      </c>
      <c r="AF242" s="8" t="s">
        <v>544</v>
      </c>
      <c r="AJ242" s="8" t="s">
        <v>355</v>
      </c>
      <c r="AK242" s="8" t="s">
        <v>173</v>
      </c>
      <c r="AO242" s="8" t="str">
        <f t="shared" si="24"/>
        <v/>
      </c>
    </row>
    <row r="243" spans="1:41" ht="16" hidden="1" customHeight="1" x14ac:dyDescent="0.2">
      <c r="A243" s="8">
        <v>2503</v>
      </c>
      <c r="B243" s="8" t="s">
        <v>232</v>
      </c>
      <c r="C243" s="8" t="s">
        <v>361</v>
      </c>
      <c r="D243" s="8" t="s">
        <v>27</v>
      </c>
      <c r="E243" s="8" t="s">
        <v>346</v>
      </c>
      <c r="F243" s="8" t="str">
        <f>IF(ISBLANK(E243), "", Table2[[#This Row],[unique_id]])</f>
        <v>network_internet_download</v>
      </c>
      <c r="G243" s="8" t="s">
        <v>350</v>
      </c>
      <c r="H243" s="8" t="s">
        <v>361</v>
      </c>
      <c r="I243" s="8" t="s">
        <v>376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354</v>
      </c>
      <c r="W243" s="8" t="s">
        <v>375</v>
      </c>
      <c r="X243" s="8">
        <v>200</v>
      </c>
      <c r="Y243" s="10" t="s">
        <v>34</v>
      </c>
      <c r="Z243" s="8" t="s">
        <v>360</v>
      </c>
      <c r="AA243" s="8" t="str">
        <f t="shared" si="26"/>
        <v>haas/entity/sensor/internet/network_internet_download/config</v>
      </c>
      <c r="AB243" s="8" t="str">
        <f t="shared" si="23"/>
        <v>internet/network_internet_download</v>
      </c>
      <c r="AC243" s="15" t="s">
        <v>390</v>
      </c>
      <c r="AD243" s="8">
        <v>1</v>
      </c>
      <c r="AE243" s="11" t="s">
        <v>356</v>
      </c>
      <c r="AF243" s="8" t="s">
        <v>544</v>
      </c>
      <c r="AJ243" s="8" t="s">
        <v>355</v>
      </c>
      <c r="AK243" s="8" t="s">
        <v>173</v>
      </c>
      <c r="AO243" s="8" t="str">
        <f t="shared" si="24"/>
        <v/>
      </c>
    </row>
    <row r="244" spans="1:41" ht="16" hidden="1" customHeight="1" x14ac:dyDescent="0.2">
      <c r="A244" s="8">
        <v>2504</v>
      </c>
      <c r="B244" s="8" t="s">
        <v>232</v>
      </c>
      <c r="C244" s="8" t="s">
        <v>708</v>
      </c>
      <c r="D244" s="8" t="s">
        <v>460</v>
      </c>
      <c r="E244" s="8" t="s">
        <v>459</v>
      </c>
      <c r="F244" s="8" t="str">
        <f>IF(ISBLANK(E244), "", Table2[[#This Row],[unique_id]])</f>
        <v>column_break</v>
      </c>
      <c r="G244" s="8" t="s">
        <v>456</v>
      </c>
      <c r="H244" s="8" t="s">
        <v>361</v>
      </c>
      <c r="I244" s="8" t="s">
        <v>376</v>
      </c>
      <c r="L244" s="8" t="s">
        <v>457</v>
      </c>
      <c r="M244" s="8" t="s">
        <v>458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23"/>
        <v/>
      </c>
      <c r="AC244" s="15"/>
      <c r="AE244" s="11"/>
      <c r="AO244" s="8" t="str">
        <f t="shared" si="24"/>
        <v/>
      </c>
    </row>
    <row r="245" spans="1:41" ht="16" hidden="1" customHeight="1" x14ac:dyDescent="0.2">
      <c r="A245" s="8">
        <v>2510</v>
      </c>
      <c r="B245" s="8" t="s">
        <v>26</v>
      </c>
      <c r="C245" s="8" t="s">
        <v>364</v>
      </c>
      <c r="D245" s="8" t="s">
        <v>134</v>
      </c>
      <c r="E245" s="8" t="s">
        <v>362</v>
      </c>
      <c r="F245" s="8" t="str">
        <f>IF(ISBLANK(E245), "", Table2[[#This Row],[unique_id]])</f>
        <v>adaptive_lighting_default</v>
      </c>
      <c r="G245" s="8" t="s">
        <v>370</v>
      </c>
      <c r="H245" s="8" t="s">
        <v>379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7">IF(ISBLANK(Z245),  "", _xlfn.CONCAT("haas/entity/sensor/", LOWER(C245), "/", E245, "/config"))</f>
        <v/>
      </c>
      <c r="AB245" s="8" t="str">
        <f t="shared" si="23"/>
        <v/>
      </c>
      <c r="AE245" s="8"/>
      <c r="AO245" s="8" t="str">
        <f t="shared" si="24"/>
        <v/>
      </c>
    </row>
    <row r="246" spans="1:41" ht="16" hidden="1" customHeight="1" x14ac:dyDescent="0.2">
      <c r="A246" s="8">
        <v>2511</v>
      </c>
      <c r="B246" s="8" t="s">
        <v>26</v>
      </c>
      <c r="C246" s="8" t="s">
        <v>364</v>
      </c>
      <c r="D246" s="8" t="s">
        <v>134</v>
      </c>
      <c r="E246" s="8" t="s">
        <v>363</v>
      </c>
      <c r="F246" s="8" t="str">
        <f>IF(ISBLANK(E246), "", Table2[[#This Row],[unique_id]])</f>
        <v>adaptive_lighting_sleep_mode_default</v>
      </c>
      <c r="G246" s="8" t="s">
        <v>367</v>
      </c>
      <c r="H246" s="8" t="s">
        <v>379</v>
      </c>
      <c r="I246" s="8" t="s">
        <v>376</v>
      </c>
      <c r="L246" s="8" t="s">
        <v>322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7"/>
        <v/>
      </c>
      <c r="AB246" s="8" t="str">
        <f t="shared" si="23"/>
        <v/>
      </c>
      <c r="AE246" s="8"/>
      <c r="AO246" s="8" t="str">
        <f t="shared" si="24"/>
        <v/>
      </c>
    </row>
    <row r="247" spans="1:41" ht="16" hidden="1" customHeight="1" x14ac:dyDescent="0.2">
      <c r="A247" s="8">
        <v>2512</v>
      </c>
      <c r="B247" s="8" t="s">
        <v>26</v>
      </c>
      <c r="C247" s="8" t="s">
        <v>364</v>
      </c>
      <c r="D247" s="8" t="s">
        <v>134</v>
      </c>
      <c r="E247" s="8" t="s">
        <v>365</v>
      </c>
      <c r="F247" s="8" t="str">
        <f>IF(ISBLANK(E247), "", Table2[[#This Row],[unique_id]])</f>
        <v>adaptive_lighting_adapt_color_default</v>
      </c>
      <c r="G247" s="8" t="s">
        <v>368</v>
      </c>
      <c r="H247" s="8" t="s">
        <v>379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7"/>
        <v/>
      </c>
      <c r="AB247" s="8" t="str">
        <f t="shared" si="23"/>
        <v/>
      </c>
      <c r="AE247" s="8"/>
      <c r="AO247" s="8" t="str">
        <f t="shared" si="24"/>
        <v/>
      </c>
    </row>
    <row r="248" spans="1:41" ht="16" hidden="1" customHeight="1" x14ac:dyDescent="0.2">
      <c r="A248" s="8">
        <v>2513</v>
      </c>
      <c r="B248" s="8" t="s">
        <v>26</v>
      </c>
      <c r="C248" s="8" t="s">
        <v>364</v>
      </c>
      <c r="D248" s="8" t="s">
        <v>134</v>
      </c>
      <c r="E248" s="8" t="s">
        <v>366</v>
      </c>
      <c r="F248" s="8" t="str">
        <f>IF(ISBLANK(E248), "", Table2[[#This Row],[unique_id]])</f>
        <v>adaptive_lighting_adapt_brightness_default</v>
      </c>
      <c r="G248" s="8" t="s">
        <v>369</v>
      </c>
      <c r="H248" s="8" t="s">
        <v>379</v>
      </c>
      <c r="I248" s="8" t="s">
        <v>376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7"/>
        <v/>
      </c>
      <c r="AB248" s="8" t="str">
        <f t="shared" si="23"/>
        <v/>
      </c>
      <c r="AE248" s="8"/>
      <c r="AO248" s="8" t="str">
        <f t="shared" si="24"/>
        <v/>
      </c>
    </row>
    <row r="249" spans="1:41" ht="16" hidden="1" customHeight="1" x14ac:dyDescent="0.2">
      <c r="A249" s="8">
        <v>2514</v>
      </c>
      <c r="B249" s="8" t="s">
        <v>26</v>
      </c>
      <c r="C249" s="8" t="s">
        <v>364</v>
      </c>
      <c r="D249" s="8" t="s">
        <v>134</v>
      </c>
      <c r="E249" s="8" t="s">
        <v>380</v>
      </c>
      <c r="F249" s="8" t="str">
        <f>IF(ISBLANK(E249), "", Table2[[#This Row],[unique_id]])</f>
        <v>adaptive_lighting_bedroom</v>
      </c>
      <c r="G249" s="8" t="s">
        <v>370</v>
      </c>
      <c r="H249" s="8" t="s">
        <v>378</v>
      </c>
      <c r="I249" s="8" t="s">
        <v>376</v>
      </c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7"/>
        <v/>
      </c>
      <c r="AB249" s="8" t="str">
        <f t="shared" si="23"/>
        <v/>
      </c>
      <c r="AE249" s="8"/>
      <c r="AO249" s="8" t="str">
        <f t="shared" si="24"/>
        <v/>
      </c>
    </row>
    <row r="250" spans="1:41" ht="16" hidden="1" customHeight="1" x14ac:dyDescent="0.2">
      <c r="A250" s="8">
        <v>2515</v>
      </c>
      <c r="B250" s="8" t="s">
        <v>26</v>
      </c>
      <c r="C250" s="8" t="s">
        <v>364</v>
      </c>
      <c r="D250" s="8" t="s">
        <v>134</v>
      </c>
      <c r="E250" s="8" t="s">
        <v>381</v>
      </c>
      <c r="F250" s="8" t="str">
        <f>IF(ISBLANK(E250), "", Table2[[#This Row],[unique_id]])</f>
        <v>adaptive_lighting_sleep_mode_bedroom</v>
      </c>
      <c r="G250" s="8" t="s">
        <v>367</v>
      </c>
      <c r="H250" s="8" t="s">
        <v>378</v>
      </c>
      <c r="I250" s="8" t="s">
        <v>376</v>
      </c>
      <c r="L250" s="8" t="s">
        <v>322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7"/>
        <v/>
      </c>
      <c r="AB250" s="8" t="str">
        <f t="shared" si="23"/>
        <v/>
      </c>
      <c r="AE250" s="8"/>
      <c r="AO250" s="8" t="str">
        <f t="shared" si="24"/>
        <v/>
      </c>
    </row>
    <row r="251" spans="1:41" ht="16" hidden="1" customHeight="1" x14ac:dyDescent="0.2">
      <c r="A251" s="8">
        <v>2516</v>
      </c>
      <c r="B251" s="8" t="s">
        <v>26</v>
      </c>
      <c r="C251" s="8" t="s">
        <v>364</v>
      </c>
      <c r="D251" s="8" t="s">
        <v>134</v>
      </c>
      <c r="E251" s="8" t="s">
        <v>382</v>
      </c>
      <c r="F251" s="8" t="str">
        <f>IF(ISBLANK(E251), "", Table2[[#This Row],[unique_id]])</f>
        <v>adaptive_lighting_adapt_color_bedroom</v>
      </c>
      <c r="G251" s="8" t="s">
        <v>368</v>
      </c>
      <c r="H251" s="8" t="s">
        <v>378</v>
      </c>
      <c r="I251" s="8" t="s">
        <v>376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7"/>
        <v/>
      </c>
      <c r="AB251" s="8" t="str">
        <f t="shared" si="23"/>
        <v/>
      </c>
      <c r="AE251" s="8"/>
      <c r="AO251" s="8" t="str">
        <f t="shared" si="24"/>
        <v/>
      </c>
    </row>
    <row r="252" spans="1:41" ht="16" hidden="1" customHeight="1" x14ac:dyDescent="0.2">
      <c r="A252" s="8">
        <v>2517</v>
      </c>
      <c r="B252" s="8" t="s">
        <v>26</v>
      </c>
      <c r="C252" s="8" t="s">
        <v>364</v>
      </c>
      <c r="D252" s="8" t="s">
        <v>134</v>
      </c>
      <c r="E252" s="8" t="s">
        <v>383</v>
      </c>
      <c r="F252" s="8" t="str">
        <f>IF(ISBLANK(E252), "", Table2[[#This Row],[unique_id]])</f>
        <v>adaptive_lighting_adapt_brightness_bedroom</v>
      </c>
      <c r="G252" s="8" t="s">
        <v>369</v>
      </c>
      <c r="H252" s="8" t="s">
        <v>378</v>
      </c>
      <c r="I252" s="8" t="s">
        <v>376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7"/>
        <v/>
      </c>
      <c r="AB252" s="8" t="str">
        <f t="shared" si="23"/>
        <v/>
      </c>
      <c r="AE252" s="8"/>
      <c r="AO252" s="8" t="str">
        <f t="shared" si="24"/>
        <v/>
      </c>
    </row>
    <row r="253" spans="1:41" ht="16" hidden="1" customHeight="1" x14ac:dyDescent="0.2">
      <c r="A253" s="8">
        <v>2518</v>
      </c>
      <c r="B253" s="15" t="s">
        <v>26</v>
      </c>
      <c r="C253" s="15" t="s">
        <v>364</v>
      </c>
      <c r="D253" s="15" t="s">
        <v>134</v>
      </c>
      <c r="E253" s="15" t="s">
        <v>411</v>
      </c>
      <c r="F253" s="8" t="str">
        <f>IF(ISBLANK(E253), "", Table2[[#This Row],[unique_id]])</f>
        <v>adaptive_lighting_night_light</v>
      </c>
      <c r="G253" s="15" t="s">
        <v>370</v>
      </c>
      <c r="H253" s="15" t="s">
        <v>394</v>
      </c>
      <c r="I253" s="8" t="s">
        <v>376</v>
      </c>
      <c r="K253" s="15"/>
      <c r="L253" s="8" t="s">
        <v>322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7"/>
        <v/>
      </c>
      <c r="AB253" s="8" t="str">
        <f t="shared" si="23"/>
        <v/>
      </c>
      <c r="AE253" s="8"/>
      <c r="AO253" s="8" t="str">
        <f t="shared" si="24"/>
        <v/>
      </c>
    </row>
    <row r="254" spans="1:41" ht="16" hidden="1" customHeight="1" x14ac:dyDescent="0.2">
      <c r="A254" s="8">
        <v>2519</v>
      </c>
      <c r="B254" s="15" t="s">
        <v>26</v>
      </c>
      <c r="C254" s="15" t="s">
        <v>364</v>
      </c>
      <c r="D254" s="15" t="s">
        <v>134</v>
      </c>
      <c r="E254" s="15" t="s">
        <v>412</v>
      </c>
      <c r="F254" s="8" t="str">
        <f>IF(ISBLANK(E254), "", Table2[[#This Row],[unique_id]])</f>
        <v>adaptive_lighting_sleep_mode_night_light</v>
      </c>
      <c r="G254" s="15" t="s">
        <v>367</v>
      </c>
      <c r="H254" s="15" t="s">
        <v>394</v>
      </c>
      <c r="I254" s="8" t="s">
        <v>376</v>
      </c>
      <c r="K254" s="15"/>
      <c r="L254" s="8" t="s">
        <v>322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7"/>
        <v/>
      </c>
      <c r="AB254" s="8" t="str">
        <f t="shared" si="23"/>
        <v/>
      </c>
      <c r="AE254" s="8"/>
      <c r="AO254" s="8" t="str">
        <f t="shared" si="24"/>
        <v/>
      </c>
    </row>
    <row r="255" spans="1:41" ht="16" hidden="1" customHeight="1" x14ac:dyDescent="0.2">
      <c r="A255" s="8">
        <v>2520</v>
      </c>
      <c r="B255" s="15" t="s">
        <v>26</v>
      </c>
      <c r="C255" s="15" t="s">
        <v>364</v>
      </c>
      <c r="D255" s="15" t="s">
        <v>134</v>
      </c>
      <c r="E255" s="15" t="s">
        <v>413</v>
      </c>
      <c r="F255" s="8" t="str">
        <f>IF(ISBLANK(E255), "", Table2[[#This Row],[unique_id]])</f>
        <v>adaptive_lighting_adapt_color_night_light</v>
      </c>
      <c r="G255" s="15" t="s">
        <v>368</v>
      </c>
      <c r="H255" s="15" t="s">
        <v>394</v>
      </c>
      <c r="I255" s="8" t="s">
        <v>376</v>
      </c>
      <c r="K255" s="15"/>
      <c r="N255" s="8"/>
      <c r="O255" s="10"/>
      <c r="P255" s="10"/>
      <c r="Q255" s="10"/>
      <c r="R255" s="10"/>
      <c r="S255" s="10"/>
      <c r="T255" s="8"/>
      <c r="Y255" s="10"/>
      <c r="AA255" s="8" t="str">
        <f t="shared" si="27"/>
        <v/>
      </c>
      <c r="AB255" s="8" t="str">
        <f t="shared" si="23"/>
        <v/>
      </c>
      <c r="AE255" s="8"/>
      <c r="AI255" s="13"/>
      <c r="AO255" s="8" t="str">
        <f t="shared" si="24"/>
        <v/>
      </c>
    </row>
    <row r="256" spans="1:41" ht="16" hidden="1" customHeight="1" x14ac:dyDescent="0.2">
      <c r="A256" s="8">
        <v>2521</v>
      </c>
      <c r="B256" s="15" t="s">
        <v>26</v>
      </c>
      <c r="C256" s="15" t="s">
        <v>364</v>
      </c>
      <c r="D256" s="15" t="s">
        <v>134</v>
      </c>
      <c r="E256" s="15" t="s">
        <v>414</v>
      </c>
      <c r="F256" s="8" t="str">
        <f>IF(ISBLANK(E256), "", Table2[[#This Row],[unique_id]])</f>
        <v>adaptive_lighting_adapt_brightness_night_light</v>
      </c>
      <c r="G256" s="15" t="s">
        <v>369</v>
      </c>
      <c r="H256" s="15" t="s">
        <v>394</v>
      </c>
      <c r="I256" s="8" t="s">
        <v>376</v>
      </c>
      <c r="K256" s="15"/>
      <c r="N256" s="8"/>
      <c r="O256" s="10"/>
      <c r="P256" s="10"/>
      <c r="Q256" s="10"/>
      <c r="R256" s="10"/>
      <c r="S256" s="10"/>
      <c r="T256" s="8"/>
      <c r="Y256" s="10"/>
      <c r="AA256" s="8" t="str">
        <f t="shared" si="27"/>
        <v/>
      </c>
      <c r="AB256" s="8" t="str">
        <f t="shared" si="23"/>
        <v/>
      </c>
      <c r="AE256" s="8"/>
      <c r="AO256" s="8" t="str">
        <f t="shared" si="24"/>
        <v/>
      </c>
    </row>
    <row r="257" spans="1:41" ht="16" hidden="1" customHeight="1" x14ac:dyDescent="0.2">
      <c r="A257" s="8">
        <v>2522</v>
      </c>
      <c r="B257" s="8" t="s">
        <v>26</v>
      </c>
      <c r="C257" s="8" t="s">
        <v>708</v>
      </c>
      <c r="D257" s="8" t="s">
        <v>460</v>
      </c>
      <c r="E257" s="8" t="s">
        <v>459</v>
      </c>
      <c r="F257" s="8" t="str">
        <f>IF(ISBLANK(E257), "", Table2[[#This Row],[unique_id]])</f>
        <v>column_break</v>
      </c>
      <c r="G257" s="8" t="s">
        <v>456</v>
      </c>
      <c r="H257" s="15" t="s">
        <v>394</v>
      </c>
      <c r="I257" s="8" t="s">
        <v>376</v>
      </c>
      <c r="L257" s="8" t="s">
        <v>457</v>
      </c>
      <c r="M257" s="8" t="s">
        <v>458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23"/>
        <v/>
      </c>
      <c r="AI257" s="13"/>
      <c r="AO257" s="8" t="str">
        <f t="shared" si="24"/>
        <v/>
      </c>
    </row>
    <row r="258" spans="1:41" ht="16" hidden="1" customHeight="1" x14ac:dyDescent="0.2">
      <c r="A258" s="8">
        <v>2530</v>
      </c>
      <c r="B258" s="8" t="s">
        <v>26</v>
      </c>
      <c r="C258" s="8" t="s">
        <v>152</v>
      </c>
      <c r="D258" s="8" t="s">
        <v>416</v>
      </c>
      <c r="E258" t="s">
        <v>845</v>
      </c>
      <c r="F258" s="8" t="str">
        <f>IF(ISBLANK(E258), "", Table2[[#This Row],[unique_id]])</f>
        <v>lighting_reset_adaptive_lighting_ada_lamp</v>
      </c>
      <c r="G258" t="s">
        <v>208</v>
      </c>
      <c r="H258" s="8" t="s">
        <v>859</v>
      </c>
      <c r="I258" s="8" t="s">
        <v>376</v>
      </c>
      <c r="J258" s="8" t="s">
        <v>844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 t="shared" ref="AA258:AA272" si="28">IF(ISBLANK(Z258),  "", _xlfn.CONCAT("haas/entity/sensor/", LOWER(C258), "/", E258, "/config"))</f>
        <v/>
      </c>
      <c r="AB258" s="8" t="str">
        <f t="shared" si="23"/>
        <v/>
      </c>
      <c r="AE258" s="11"/>
      <c r="AI258" s="13"/>
      <c r="AK258" s="8" t="s">
        <v>130</v>
      </c>
      <c r="AO258" s="8" t="str">
        <f t="shared" si="24"/>
        <v/>
      </c>
    </row>
    <row r="259" spans="1:41" ht="16" hidden="1" customHeight="1" x14ac:dyDescent="0.2">
      <c r="A259" s="8">
        <v>2531</v>
      </c>
      <c r="B259" s="8" t="s">
        <v>26</v>
      </c>
      <c r="C259" s="8" t="s">
        <v>152</v>
      </c>
      <c r="D259" s="8" t="s">
        <v>416</v>
      </c>
      <c r="E259" t="s">
        <v>837</v>
      </c>
      <c r="F259" s="8" t="str">
        <f>IF(ISBLANK(E259), "", Table2[[#This Row],[unique_id]])</f>
        <v>lighting_reset_adaptive_lighting_edwin_lamp</v>
      </c>
      <c r="G259" t="s">
        <v>218</v>
      </c>
      <c r="H259" s="8" t="s">
        <v>859</v>
      </c>
      <c r="I259" s="8" t="s">
        <v>376</v>
      </c>
      <c r="J259" s="8" t="s">
        <v>844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 t="shared" si="28"/>
        <v/>
      </c>
      <c r="AB259" s="8" t="str">
        <f t="shared" si="23"/>
        <v/>
      </c>
      <c r="AI259" s="13"/>
      <c r="AK259" s="8" t="s">
        <v>127</v>
      </c>
      <c r="AO259" s="8" t="str">
        <f t="shared" si="24"/>
        <v/>
      </c>
    </row>
    <row r="260" spans="1:41" ht="16" hidden="1" customHeight="1" x14ac:dyDescent="0.2">
      <c r="A260" s="8">
        <v>2532</v>
      </c>
      <c r="B260" s="8" t="s">
        <v>26</v>
      </c>
      <c r="C260" s="8" t="s">
        <v>152</v>
      </c>
      <c r="D260" s="8" t="s">
        <v>416</v>
      </c>
      <c r="E260" t="s">
        <v>846</v>
      </c>
      <c r="F260" s="8" t="str">
        <f>IF(ISBLANK(E260), "", Table2[[#This Row],[unique_id]])</f>
        <v>lighting_reset_adaptive_lighting_edwin_night_light</v>
      </c>
      <c r="G260" t="s">
        <v>640</v>
      </c>
      <c r="H260" s="8" t="s">
        <v>859</v>
      </c>
      <c r="I260" s="8" t="s">
        <v>376</v>
      </c>
      <c r="J260" s="8" t="s">
        <v>857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 t="shared" si="28"/>
        <v/>
      </c>
      <c r="AB260" s="8" t="str">
        <f t="shared" si="23"/>
        <v/>
      </c>
      <c r="AK260" s="8" t="s">
        <v>127</v>
      </c>
      <c r="AO260" s="8" t="str">
        <f t="shared" si="24"/>
        <v/>
      </c>
    </row>
    <row r="261" spans="1:41" ht="16" hidden="1" customHeight="1" x14ac:dyDescent="0.2">
      <c r="A261" s="8">
        <v>2533</v>
      </c>
      <c r="B261" s="8" t="s">
        <v>26</v>
      </c>
      <c r="C261" s="8" t="s">
        <v>152</v>
      </c>
      <c r="D261" s="8" t="s">
        <v>416</v>
      </c>
      <c r="E261" t="s">
        <v>847</v>
      </c>
      <c r="F261" s="8" t="str">
        <f>IF(ISBLANK(E261), "", Table2[[#This Row],[unique_id]])</f>
        <v>lighting_reset_adaptive_lighting_hallway_main</v>
      </c>
      <c r="G261" t="s">
        <v>213</v>
      </c>
      <c r="H261" s="8" t="s">
        <v>859</v>
      </c>
      <c r="I261" s="8" t="s">
        <v>376</v>
      </c>
      <c r="J261" s="8" t="s">
        <v>376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 t="shared" si="28"/>
        <v/>
      </c>
      <c r="AB261" s="8" t="str">
        <f t="shared" si="23"/>
        <v/>
      </c>
      <c r="AK261" s="8" t="s">
        <v>603</v>
      </c>
      <c r="AO261" s="8" t="str">
        <f t="shared" si="24"/>
        <v/>
      </c>
    </row>
    <row r="262" spans="1:41" ht="16" hidden="1" customHeight="1" x14ac:dyDescent="0.2">
      <c r="A262" s="8">
        <v>2534</v>
      </c>
      <c r="B262" s="8" t="s">
        <v>26</v>
      </c>
      <c r="C262" s="8" t="s">
        <v>152</v>
      </c>
      <c r="D262" s="8" t="s">
        <v>416</v>
      </c>
      <c r="E262" t="s">
        <v>848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859</v>
      </c>
      <c r="I262" s="8" t="s">
        <v>376</v>
      </c>
      <c r="J262" s="8" t="s">
        <v>868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 t="shared" si="28"/>
        <v/>
      </c>
      <c r="AB262" s="8" t="str">
        <f t="shared" si="23"/>
        <v/>
      </c>
      <c r="AK262" s="8" t="s">
        <v>206</v>
      </c>
      <c r="AO262" s="8" t="str">
        <f t="shared" si="24"/>
        <v/>
      </c>
    </row>
    <row r="263" spans="1:41" ht="16" hidden="1" customHeight="1" x14ac:dyDescent="0.2">
      <c r="A263" s="8">
        <v>2535</v>
      </c>
      <c r="B263" s="8" t="s">
        <v>26</v>
      </c>
      <c r="C263" s="8" t="s">
        <v>152</v>
      </c>
      <c r="D263" s="8" t="s">
        <v>416</v>
      </c>
      <c r="E263" t="s">
        <v>849</v>
      </c>
      <c r="F263" s="8" t="str">
        <f>IF(ISBLANK(E263), "", Table2[[#This Row],[unique_id]])</f>
        <v>lighting_reset_adaptive_lighting_lounge_main</v>
      </c>
      <c r="G263" t="s">
        <v>220</v>
      </c>
      <c r="H263" s="8" t="s">
        <v>859</v>
      </c>
      <c r="I263" s="8" t="s">
        <v>376</v>
      </c>
      <c r="J263" s="8" t="s">
        <v>868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 t="shared" si="28"/>
        <v/>
      </c>
      <c r="AB263" s="8" t="str">
        <f t="shared" si="23"/>
        <v/>
      </c>
      <c r="AK263" s="8" t="s">
        <v>207</v>
      </c>
      <c r="AO263" s="8" t="str">
        <f t="shared" si="24"/>
        <v/>
      </c>
    </row>
    <row r="264" spans="1:41" ht="16" hidden="1" customHeight="1" x14ac:dyDescent="0.2">
      <c r="A264" s="8">
        <v>2536</v>
      </c>
      <c r="B264" s="8" t="s">
        <v>26</v>
      </c>
      <c r="C264" s="8" t="s">
        <v>152</v>
      </c>
      <c r="D264" s="8" t="s">
        <v>416</v>
      </c>
      <c r="E264" t="s">
        <v>943</v>
      </c>
      <c r="F264" s="8" t="str">
        <f>IF(ISBLANK(E264), "", Table2[[#This Row],[unique_id]])</f>
        <v>lighting_reset_adaptive_lighting_lounge_lamp</v>
      </c>
      <c r="G264" t="s">
        <v>882</v>
      </c>
      <c r="H264" s="8" t="s">
        <v>859</v>
      </c>
      <c r="I264" s="8" t="s">
        <v>376</v>
      </c>
      <c r="J264" s="8" t="s">
        <v>844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 t="shared" si="28"/>
        <v/>
      </c>
      <c r="AB264" s="8" t="str">
        <f t="shared" si="23"/>
        <v/>
      </c>
      <c r="AK264" s="8" t="s">
        <v>173</v>
      </c>
      <c r="AO264" s="8" t="str">
        <f t="shared" si="24"/>
        <v/>
      </c>
    </row>
    <row r="265" spans="1:41" ht="16" hidden="1" customHeight="1" x14ac:dyDescent="0.2">
      <c r="A265" s="8">
        <v>2537</v>
      </c>
      <c r="B265" s="8" t="s">
        <v>26</v>
      </c>
      <c r="C265" s="8" t="s">
        <v>152</v>
      </c>
      <c r="D265" s="8" t="s">
        <v>416</v>
      </c>
      <c r="E265" t="s">
        <v>850</v>
      </c>
      <c r="F265" s="8" t="str">
        <f>IF(ISBLANK(E265), "", Table2[[#This Row],[unique_id]])</f>
        <v>lighting_reset_adaptive_lighting_parents_main</v>
      </c>
      <c r="G265" t="s">
        <v>209</v>
      </c>
      <c r="H265" s="8" t="s">
        <v>859</v>
      </c>
      <c r="I265" s="8" t="s">
        <v>376</v>
      </c>
      <c r="J265" s="8" t="s">
        <v>868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 t="shared" si="28"/>
        <v/>
      </c>
      <c r="AB265" s="8" t="str">
        <f t="shared" ref="AB265:AB328" si="29">IF(ISBLANK(Z265),  "", _xlfn.CONCAT(LOWER(C265), "/", E265))</f>
        <v/>
      </c>
      <c r="AK265" s="8" t="s">
        <v>205</v>
      </c>
      <c r="AO265" s="8" t="str">
        <f t="shared" ref="AO265:AO328" si="30"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hidden="1" customHeight="1" x14ac:dyDescent="0.2">
      <c r="A266" s="8">
        <v>2538</v>
      </c>
      <c r="B266" s="8" t="s">
        <v>26</v>
      </c>
      <c r="C266" s="8" t="s">
        <v>152</v>
      </c>
      <c r="D266" s="8" t="s">
        <v>416</v>
      </c>
      <c r="E266" t="s">
        <v>851</v>
      </c>
      <c r="F266" s="8" t="str">
        <f>IF(ISBLANK(E266), "", Table2[[#This Row],[unique_id]])</f>
        <v>lighting_reset_adaptive_lighting_kitchen_main</v>
      </c>
      <c r="G266" t="s">
        <v>215</v>
      </c>
      <c r="H266" s="8" t="s">
        <v>859</v>
      </c>
      <c r="I266" s="8" t="s">
        <v>376</v>
      </c>
      <c r="J266" s="8" t="s">
        <v>868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 t="shared" si="28"/>
        <v/>
      </c>
      <c r="AB266" s="8" t="str">
        <f t="shared" si="29"/>
        <v/>
      </c>
      <c r="AI266" s="13"/>
      <c r="AK266" s="8" t="s">
        <v>219</v>
      </c>
      <c r="AO266" s="8" t="str">
        <f t="shared" si="30"/>
        <v/>
      </c>
    </row>
    <row r="267" spans="1:41" ht="16" hidden="1" customHeight="1" x14ac:dyDescent="0.2">
      <c r="A267" s="8">
        <v>2539</v>
      </c>
      <c r="B267" s="8" t="s">
        <v>26</v>
      </c>
      <c r="C267" s="8" t="s">
        <v>152</v>
      </c>
      <c r="D267" s="8" t="s">
        <v>416</v>
      </c>
      <c r="E267" t="s">
        <v>852</v>
      </c>
      <c r="F267" s="8" t="str">
        <f>IF(ISBLANK(E267), "", Table2[[#This Row],[unique_id]])</f>
        <v>lighting_reset_adaptive_lighting_laundry_main</v>
      </c>
      <c r="G267" t="s">
        <v>217</v>
      </c>
      <c r="H267" s="8" t="s">
        <v>859</v>
      </c>
      <c r="I267" s="8" t="s">
        <v>376</v>
      </c>
      <c r="J267" s="8" t="s">
        <v>868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 t="shared" si="28"/>
        <v/>
      </c>
      <c r="AB267" s="8" t="str">
        <f t="shared" si="29"/>
        <v/>
      </c>
      <c r="AK267" s="8" t="s">
        <v>227</v>
      </c>
      <c r="AO267" s="8" t="str">
        <f t="shared" si="30"/>
        <v/>
      </c>
    </row>
    <row r="268" spans="1:41" ht="16" hidden="1" customHeight="1" x14ac:dyDescent="0.2">
      <c r="A268" s="8">
        <v>2540</v>
      </c>
      <c r="B268" s="8" t="s">
        <v>26</v>
      </c>
      <c r="C268" s="8" t="s">
        <v>152</v>
      </c>
      <c r="D268" s="8" t="s">
        <v>416</v>
      </c>
      <c r="E268" t="s">
        <v>853</v>
      </c>
      <c r="F268" s="8" t="str">
        <f>IF(ISBLANK(E268), "", Table2[[#This Row],[unique_id]])</f>
        <v>lighting_reset_adaptive_lighting_pantry_main</v>
      </c>
      <c r="G268" t="s">
        <v>216</v>
      </c>
      <c r="H268" s="8" t="s">
        <v>859</v>
      </c>
      <c r="I268" s="8" t="s">
        <v>376</v>
      </c>
      <c r="J268" s="8" t="s">
        <v>868</v>
      </c>
      <c r="L268" s="8" t="s">
        <v>322</v>
      </c>
      <c r="N268" s="8"/>
      <c r="O268" s="10"/>
      <c r="P268" s="10"/>
      <c r="Q268" s="10"/>
      <c r="R268" s="10"/>
      <c r="S268" s="10"/>
      <c r="T268" s="8"/>
      <c r="W268" s="8" t="s">
        <v>377</v>
      </c>
      <c r="Y268" s="10"/>
      <c r="AA268" s="8" t="str">
        <f t="shared" si="28"/>
        <v/>
      </c>
      <c r="AB268" s="8" t="str">
        <f t="shared" si="29"/>
        <v/>
      </c>
      <c r="AK268" s="8" t="s">
        <v>225</v>
      </c>
      <c r="AO268" s="8" t="str">
        <f t="shared" si="30"/>
        <v/>
      </c>
    </row>
    <row r="269" spans="1:41" ht="16" hidden="1" customHeight="1" x14ac:dyDescent="0.2">
      <c r="A269" s="8">
        <v>2541</v>
      </c>
      <c r="B269" s="8" t="s">
        <v>26</v>
      </c>
      <c r="C269" s="8" t="s">
        <v>152</v>
      </c>
      <c r="D269" s="8" t="s">
        <v>416</v>
      </c>
      <c r="E269" t="s">
        <v>873</v>
      </c>
      <c r="F269" s="8" t="str">
        <f>IF(ISBLANK(E269), "", Table2[[#This Row],[unique_id]])</f>
        <v>lighting_reset_adaptive_lighting_office_main</v>
      </c>
      <c r="G269" t="s">
        <v>212</v>
      </c>
      <c r="H269" s="8" t="s">
        <v>859</v>
      </c>
      <c r="I269" s="8" t="s">
        <v>376</v>
      </c>
      <c r="J269" s="8" t="s">
        <v>868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377</v>
      </c>
      <c r="Y269" s="10"/>
      <c r="AA269" s="8" t="str">
        <f t="shared" si="28"/>
        <v/>
      </c>
      <c r="AB269" s="8" t="str">
        <f t="shared" si="29"/>
        <v/>
      </c>
      <c r="AK269" s="8" t="s">
        <v>226</v>
      </c>
      <c r="AO269" s="8" t="str">
        <f t="shared" si="30"/>
        <v/>
      </c>
    </row>
    <row r="270" spans="1:41" ht="16" hidden="1" customHeight="1" x14ac:dyDescent="0.2">
      <c r="A270" s="8">
        <v>2542</v>
      </c>
      <c r="B270" s="8" t="s">
        <v>26</v>
      </c>
      <c r="C270" s="8" t="s">
        <v>152</v>
      </c>
      <c r="D270" s="8" t="s">
        <v>416</v>
      </c>
      <c r="E270" t="s">
        <v>854</v>
      </c>
      <c r="F270" s="8" t="str">
        <f>IF(ISBLANK(E270), "", Table2[[#This Row],[unique_id]])</f>
        <v>lighting_reset_adaptive_lighting_bathroom_main</v>
      </c>
      <c r="G270" t="s">
        <v>211</v>
      </c>
      <c r="H270" s="8" t="s">
        <v>859</v>
      </c>
      <c r="I270" s="8" t="s">
        <v>376</v>
      </c>
      <c r="J270" s="8" t="s">
        <v>868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377</v>
      </c>
      <c r="Y270" s="10"/>
      <c r="AA270" s="8" t="str">
        <f t="shared" si="28"/>
        <v/>
      </c>
      <c r="AB270" s="8" t="str">
        <f t="shared" si="29"/>
        <v/>
      </c>
      <c r="AK270" s="8" t="s">
        <v>502</v>
      </c>
      <c r="AO270" s="8" t="str">
        <f t="shared" si="30"/>
        <v/>
      </c>
    </row>
    <row r="271" spans="1:41" ht="16" hidden="1" customHeight="1" x14ac:dyDescent="0.2">
      <c r="A271" s="8">
        <v>2543</v>
      </c>
      <c r="B271" s="8" t="s">
        <v>26</v>
      </c>
      <c r="C271" s="8" t="s">
        <v>152</v>
      </c>
      <c r="D271" s="8" t="s">
        <v>416</v>
      </c>
      <c r="E271" t="s">
        <v>855</v>
      </c>
      <c r="F271" s="8" t="str">
        <f>IF(ISBLANK(E271), "", Table2[[#This Row],[unique_id]])</f>
        <v>lighting_reset_adaptive_lighting_ensuite_main</v>
      </c>
      <c r="G271" t="s">
        <v>210</v>
      </c>
      <c r="H271" s="8" t="s">
        <v>859</v>
      </c>
      <c r="I271" s="8" t="s">
        <v>376</v>
      </c>
      <c r="J271" s="8" t="s">
        <v>868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377</v>
      </c>
      <c r="Y271" s="10"/>
      <c r="AA271" s="8" t="str">
        <f t="shared" si="28"/>
        <v/>
      </c>
      <c r="AB271" s="8" t="str">
        <f t="shared" si="29"/>
        <v/>
      </c>
      <c r="AI271" s="13"/>
      <c r="AK271" s="8" t="s">
        <v>580</v>
      </c>
      <c r="AO271" s="8" t="str">
        <f t="shared" si="30"/>
        <v/>
      </c>
    </row>
    <row r="272" spans="1:41" ht="16" hidden="1" customHeight="1" x14ac:dyDescent="0.2">
      <c r="A272" s="8">
        <v>2544</v>
      </c>
      <c r="B272" s="8" t="s">
        <v>26</v>
      </c>
      <c r="C272" s="8" t="s">
        <v>152</v>
      </c>
      <c r="D272" s="8" t="s">
        <v>416</v>
      </c>
      <c r="E272" t="s">
        <v>856</v>
      </c>
      <c r="F272" s="8" t="str">
        <f>IF(ISBLANK(E272), "", Table2[[#This Row],[unique_id]])</f>
        <v>lighting_reset_adaptive_lighting_wardrobe_main</v>
      </c>
      <c r="G272" t="s">
        <v>214</v>
      </c>
      <c r="H272" s="8" t="s">
        <v>859</v>
      </c>
      <c r="I272" s="8" t="s">
        <v>376</v>
      </c>
      <c r="J272" s="8" t="s">
        <v>868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377</v>
      </c>
      <c r="Y272" s="10"/>
      <c r="AA272" s="8" t="str">
        <f t="shared" si="28"/>
        <v/>
      </c>
      <c r="AB272" s="8" t="str">
        <f t="shared" si="29"/>
        <v/>
      </c>
      <c r="AK272" s="8" t="s">
        <v>797</v>
      </c>
      <c r="AO272" s="8" t="str">
        <f t="shared" si="30"/>
        <v/>
      </c>
    </row>
    <row r="273" spans="1:41" ht="16" hidden="1" customHeight="1" x14ac:dyDescent="0.2">
      <c r="A273" s="8">
        <v>2545</v>
      </c>
      <c r="B273" s="8" t="s">
        <v>26</v>
      </c>
      <c r="C273" s="8" t="s">
        <v>708</v>
      </c>
      <c r="D273" s="8" t="s">
        <v>460</v>
      </c>
      <c r="E273" s="8" t="s">
        <v>459</v>
      </c>
      <c r="F273" s="8" t="str">
        <f>IF(ISBLANK(E273), "", Table2[[#This Row],[unique_id]])</f>
        <v>column_break</v>
      </c>
      <c r="G273" s="8" t="s">
        <v>456</v>
      </c>
      <c r="H273" s="8" t="s">
        <v>859</v>
      </c>
      <c r="I273" s="8" t="s">
        <v>376</v>
      </c>
      <c r="L273" s="8" t="s">
        <v>457</v>
      </c>
      <c r="M273" s="8" t="s">
        <v>458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9"/>
        <v/>
      </c>
      <c r="AO273" s="8" t="str">
        <f t="shared" si="30"/>
        <v/>
      </c>
    </row>
    <row r="274" spans="1:41" ht="16" hidden="1" customHeight="1" x14ac:dyDescent="0.2">
      <c r="A274" s="8">
        <v>2550</v>
      </c>
      <c r="B274" s="8" t="s">
        <v>26</v>
      </c>
      <c r="C274" s="8" t="s">
        <v>256</v>
      </c>
      <c r="D274" s="8" t="s">
        <v>134</v>
      </c>
      <c r="E274" s="8" t="s">
        <v>938</v>
      </c>
      <c r="F274" s="8" t="str">
        <f>IF(ISBLANK(E274), "", Table2[[#This Row],[unique_id]])</f>
        <v>lounge_tv_outlet</v>
      </c>
      <c r="G274" s="8" t="s">
        <v>188</v>
      </c>
      <c r="H274" s="8" t="s">
        <v>839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 t="shared" ref="AA274:AA292" si="31">IF(ISBLANK(Z274),  "", _xlfn.CONCAT("haas/entity/sensor/", LOWER(C274), "/", E274, "/config"))</f>
        <v/>
      </c>
      <c r="AB274" s="8" t="str">
        <f t="shared" si="29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506</v>
      </c>
      <c r="AH274" s="8" t="s">
        <v>513</v>
      </c>
      <c r="AI274" s="8" t="s">
        <v>503</v>
      </c>
      <c r="AJ274" s="8" t="str">
        <f>IF(OR(ISBLANK(AM274), ISBLANK(AN274)), "", Table2[[#This Row],[device_via_device]])</f>
        <v>TPLink</v>
      </c>
      <c r="AK274" s="8" t="s">
        <v>207</v>
      </c>
      <c r="AL274" s="8" t="s">
        <v>639</v>
      </c>
      <c r="AM274" s="8" t="s">
        <v>492</v>
      </c>
      <c r="AN274" s="8" t="s">
        <v>631</v>
      </c>
      <c r="AO274" s="8" t="str">
        <f t="shared" si="30"/>
        <v>[["mac", "ac:84:c6:54:a3:a2"], ["ip", "10.0.6.80"]]</v>
      </c>
    </row>
    <row r="275" spans="1:41" ht="16" hidden="1" customHeight="1" x14ac:dyDescent="0.2">
      <c r="A275" s="8">
        <v>2551</v>
      </c>
      <c r="B275" s="8" t="s">
        <v>26</v>
      </c>
      <c r="C275" s="8" t="s">
        <v>256</v>
      </c>
      <c r="D275" s="8" t="s">
        <v>134</v>
      </c>
      <c r="E275" s="8" t="s">
        <v>307</v>
      </c>
      <c r="F275" s="8" t="str">
        <f>IF(ISBLANK(E275), "", Table2[[#This Row],[unique_id]])</f>
        <v>various_adhoc_outlet</v>
      </c>
      <c r="G275" s="8" t="s">
        <v>250</v>
      </c>
      <c r="H275" s="8" t="s">
        <v>839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316</v>
      </c>
      <c r="Y275" s="10"/>
      <c r="AA275" s="8" t="str">
        <f t="shared" si="31"/>
        <v/>
      </c>
      <c r="AB275" s="8" t="str">
        <f t="shared" si="29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505</v>
      </c>
      <c r="AH275" s="8" t="s">
        <v>538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499</v>
      </c>
      <c r="AL275" s="8" t="s">
        <v>639</v>
      </c>
      <c r="AM275" s="8" t="s">
        <v>482</v>
      </c>
      <c r="AN275" s="8" t="s">
        <v>621</v>
      </c>
      <c r="AO275" s="8" t="str">
        <f t="shared" si="30"/>
        <v>[["mac", "10:27:f5:31:f2:2b"], ["ip", "10.0.6.70"]]</v>
      </c>
    </row>
    <row r="276" spans="1:41" ht="16" hidden="1" customHeight="1" x14ac:dyDescent="0.2">
      <c r="A276" s="8">
        <v>2552</v>
      </c>
      <c r="B276" s="8" t="s">
        <v>26</v>
      </c>
      <c r="C276" s="8" t="s">
        <v>256</v>
      </c>
      <c r="D276" s="8" t="s">
        <v>134</v>
      </c>
      <c r="E276" s="8" t="s">
        <v>301</v>
      </c>
      <c r="F276" s="8" t="str">
        <f>IF(ISBLANK(E276), "", Table2[[#This Row],[unique_id]])</f>
        <v>study_outlet</v>
      </c>
      <c r="G276" s="8" t="s">
        <v>244</v>
      </c>
      <c r="H276" s="8" t="s">
        <v>839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316</v>
      </c>
      <c r="Y276" s="10"/>
      <c r="AA276" s="8" t="str">
        <f t="shared" si="31"/>
        <v/>
      </c>
      <c r="AB276" s="8" t="str">
        <f t="shared" si="29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505</v>
      </c>
      <c r="AH276" s="8" t="s">
        <v>515</v>
      </c>
      <c r="AI276" s="15" t="s">
        <v>504</v>
      </c>
      <c r="AJ276" s="8" t="str">
        <f>IF(OR(ISBLANK(AM276), ISBLANK(AN276)), "", Table2[[#This Row],[device_via_device]])</f>
        <v>TPLink</v>
      </c>
      <c r="AK276" s="8" t="s">
        <v>500</v>
      </c>
      <c r="AL276" s="8" t="s">
        <v>639</v>
      </c>
      <c r="AM276" s="8" t="s">
        <v>494</v>
      </c>
      <c r="AN276" s="8" t="s">
        <v>633</v>
      </c>
      <c r="AO276" s="8" t="str">
        <f t="shared" si="30"/>
        <v>[["mac", "60:a4:b7:1f:72:0a"], ["ip", "10.0.6.82"]]</v>
      </c>
    </row>
    <row r="277" spans="1:41" ht="16" hidden="1" customHeight="1" x14ac:dyDescent="0.2">
      <c r="A277" s="8">
        <v>2553</v>
      </c>
      <c r="B277" s="8" t="s">
        <v>26</v>
      </c>
      <c r="C277" s="8" t="s">
        <v>256</v>
      </c>
      <c r="D277" s="8" t="s">
        <v>134</v>
      </c>
      <c r="E277" s="8" t="s">
        <v>302</v>
      </c>
      <c r="F277" s="8" t="str">
        <f>IF(ISBLANK(E277), "", Table2[[#This Row],[unique_id]])</f>
        <v>office_outlet</v>
      </c>
      <c r="G277" s="8" t="s">
        <v>243</v>
      </c>
      <c r="H277" s="8" t="s">
        <v>839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316</v>
      </c>
      <c r="Y277" s="10"/>
      <c r="AA277" s="8" t="str">
        <f t="shared" si="31"/>
        <v/>
      </c>
      <c r="AB277" s="8" t="str">
        <f t="shared" si="29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505</v>
      </c>
      <c r="AH277" s="8" t="s">
        <v>515</v>
      </c>
      <c r="AI277" s="15" t="s">
        <v>504</v>
      </c>
      <c r="AJ277" s="8" t="str">
        <f>IF(OR(ISBLANK(AM277), ISBLANK(AN277)), "", Table2[[#This Row],[device_via_device]])</f>
        <v>TPLink</v>
      </c>
      <c r="AK277" s="8" t="s">
        <v>226</v>
      </c>
      <c r="AL277" s="8" t="s">
        <v>639</v>
      </c>
      <c r="AM277" s="8" t="s">
        <v>495</v>
      </c>
      <c r="AN277" s="8" t="s">
        <v>634</v>
      </c>
      <c r="AO277" s="8" t="str">
        <f t="shared" si="30"/>
        <v>[["mac", "10:27:f5:31:ec:58"], ["ip", "10.0.6.83"]]</v>
      </c>
    </row>
    <row r="278" spans="1:41" ht="16" hidden="1" customHeight="1" x14ac:dyDescent="0.2">
      <c r="A278" s="8">
        <v>2554</v>
      </c>
      <c r="B278" s="8" t="s">
        <v>26</v>
      </c>
      <c r="C278" s="8" t="s">
        <v>256</v>
      </c>
      <c r="D278" s="8" t="s">
        <v>134</v>
      </c>
      <c r="E278" s="8" t="s">
        <v>294</v>
      </c>
      <c r="F278" s="8" t="str">
        <f>IF(ISBLANK(E278), "", Table2[[#This Row],[unique_id]])</f>
        <v>kitchen_dish_washer</v>
      </c>
      <c r="G278" s="8" t="s">
        <v>246</v>
      </c>
      <c r="H278" s="8" t="s">
        <v>839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308</v>
      </c>
      <c r="Y278" s="10"/>
      <c r="AA278" s="8" t="str">
        <f t="shared" si="31"/>
        <v/>
      </c>
      <c r="AB278" s="8" t="str">
        <f t="shared" si="29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505</v>
      </c>
      <c r="AH278" s="8" t="s">
        <v>517</v>
      </c>
      <c r="AI278" s="15" t="s">
        <v>504</v>
      </c>
      <c r="AJ278" s="8" t="str">
        <f>IF(OR(ISBLANK(AM278), ISBLANK(AN278)), "", Table2[[#This Row],[device_via_device]])</f>
        <v>TPLink</v>
      </c>
      <c r="AK278" s="8" t="s">
        <v>219</v>
      </c>
      <c r="AL278" s="8" t="s">
        <v>639</v>
      </c>
      <c r="AM278" s="8" t="s">
        <v>485</v>
      </c>
      <c r="AN278" s="8" t="s">
        <v>624</v>
      </c>
      <c r="AO278" s="8" t="str">
        <f t="shared" si="30"/>
        <v>[["mac", "5c:a6:e6:25:55:f7"], ["ip", "10.0.6.73"]]</v>
      </c>
    </row>
    <row r="279" spans="1:41" ht="16" hidden="1" customHeight="1" x14ac:dyDescent="0.2">
      <c r="A279" s="8">
        <v>2555</v>
      </c>
      <c r="B279" s="8" t="s">
        <v>26</v>
      </c>
      <c r="C279" s="8" t="s">
        <v>256</v>
      </c>
      <c r="D279" s="8" t="s">
        <v>134</v>
      </c>
      <c r="E279" s="8" t="s">
        <v>295</v>
      </c>
      <c r="F279" s="8" t="str">
        <f>IF(ISBLANK(E279), "", Table2[[#This Row],[unique_id]])</f>
        <v>laundry_clothes_dryer</v>
      </c>
      <c r="G279" s="8" t="s">
        <v>247</v>
      </c>
      <c r="H279" s="8" t="s">
        <v>839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309</v>
      </c>
      <c r="Y279" s="10"/>
      <c r="AA279" s="8" t="str">
        <f t="shared" si="31"/>
        <v/>
      </c>
      <c r="AB279" s="8" t="str">
        <f t="shared" si="29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505</v>
      </c>
      <c r="AH279" s="8" t="s">
        <v>541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227</v>
      </c>
      <c r="AL279" s="8" t="s">
        <v>639</v>
      </c>
      <c r="AM279" s="8" t="s">
        <v>486</v>
      </c>
      <c r="AN279" s="8" t="s">
        <v>625</v>
      </c>
      <c r="AO279" s="8" t="str">
        <f t="shared" si="30"/>
        <v>[["mac", "5c:a6:e6:25:55:f0"], ["ip", "10.0.6.74"]]</v>
      </c>
    </row>
    <row r="280" spans="1:41" ht="16" hidden="1" customHeight="1" x14ac:dyDescent="0.2">
      <c r="A280" s="8">
        <v>2556</v>
      </c>
      <c r="B280" s="8" t="s">
        <v>26</v>
      </c>
      <c r="C280" s="8" t="s">
        <v>256</v>
      </c>
      <c r="D280" s="8" t="s">
        <v>134</v>
      </c>
      <c r="E280" s="8" t="s">
        <v>296</v>
      </c>
      <c r="F280" s="8" t="str">
        <f>IF(ISBLANK(E280), "", Table2[[#This Row],[unique_id]])</f>
        <v>laundry_washing_machine</v>
      </c>
      <c r="G280" s="8" t="s">
        <v>245</v>
      </c>
      <c r="H280" s="8" t="s">
        <v>839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310</v>
      </c>
      <c r="Y280" s="10"/>
      <c r="AA280" s="8" t="str">
        <f t="shared" si="31"/>
        <v/>
      </c>
      <c r="AB280" s="8" t="str">
        <f t="shared" si="29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505</v>
      </c>
      <c r="AH280" s="8" t="s">
        <v>542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639</v>
      </c>
      <c r="AM280" s="8" t="s">
        <v>487</v>
      </c>
      <c r="AN280" s="8" t="s">
        <v>626</v>
      </c>
      <c r="AO280" s="8" t="str">
        <f t="shared" si="30"/>
        <v>[["mac", "5c:a6:e6:25:5a:a3"], ["ip", "10.0.6.75"]]</v>
      </c>
    </row>
    <row r="281" spans="1:41" ht="16" hidden="1" customHeight="1" x14ac:dyDescent="0.2">
      <c r="A281" s="8">
        <v>2557</v>
      </c>
      <c r="B281" s="8" t="s">
        <v>929</v>
      </c>
      <c r="C281" s="8" t="s">
        <v>256</v>
      </c>
      <c r="D281" s="8" t="s">
        <v>134</v>
      </c>
      <c r="E281" s="8" t="s">
        <v>297</v>
      </c>
      <c r="F281" s="8" t="str">
        <f>IF(ISBLANK(E281), "", Table2[[#This Row],[unique_id]])</f>
        <v>kitchen_coffee_machine</v>
      </c>
      <c r="G281" s="8" t="s">
        <v>135</v>
      </c>
      <c r="H281" s="8" t="s">
        <v>839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311</v>
      </c>
      <c r="Y281" s="10"/>
      <c r="AA281" s="8" t="str">
        <f t="shared" si="31"/>
        <v/>
      </c>
      <c r="AB281" s="8" t="str">
        <f t="shared" si="29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505</v>
      </c>
      <c r="AH281" s="8" t="s">
        <v>543</v>
      </c>
      <c r="AI281" s="8" t="s">
        <v>504</v>
      </c>
      <c r="AJ281" s="8" t="str">
        <f>IF(OR(ISBLANK(AM281), ISBLANK(AN281)), "", Table2[[#This Row],[device_via_device]])</f>
        <v>TPLink</v>
      </c>
      <c r="AK281" s="8" t="s">
        <v>219</v>
      </c>
      <c r="AL281" s="8" t="s">
        <v>639</v>
      </c>
      <c r="AM281" s="8" t="s">
        <v>488</v>
      </c>
      <c r="AN281" s="8" t="s">
        <v>627</v>
      </c>
      <c r="AO281" s="8" t="str">
        <f t="shared" si="30"/>
        <v>[["mac", "60:a4:b7:1f:71:0a"], ["ip", "10.0.6.76"]]</v>
      </c>
    </row>
    <row r="282" spans="1:41" ht="16" hidden="1" customHeight="1" x14ac:dyDescent="0.2">
      <c r="A282" s="8">
        <v>2558</v>
      </c>
      <c r="B282" s="8" t="s">
        <v>26</v>
      </c>
      <c r="C282" s="8" t="s">
        <v>256</v>
      </c>
      <c r="D282" s="8" t="s">
        <v>134</v>
      </c>
      <c r="E282" s="8" t="s">
        <v>298</v>
      </c>
      <c r="F282" s="8" t="str">
        <f>IF(ISBLANK(E282), "", Table2[[#This Row],[unique_id]])</f>
        <v>kitchen_fridge</v>
      </c>
      <c r="G282" s="8" t="s">
        <v>241</v>
      </c>
      <c r="H282" s="8" t="s">
        <v>839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312</v>
      </c>
      <c r="Y282" s="10"/>
      <c r="AA282" s="8" t="str">
        <f t="shared" si="31"/>
        <v/>
      </c>
      <c r="AB282" s="8" t="str">
        <f t="shared" si="29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506</v>
      </c>
      <c r="AH282" s="8" t="s">
        <v>510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219</v>
      </c>
      <c r="AL282" s="8" t="s">
        <v>639</v>
      </c>
      <c r="AM282" s="8" t="s">
        <v>489</v>
      </c>
      <c r="AN282" s="8" t="s">
        <v>628</v>
      </c>
      <c r="AO282" s="8" t="str">
        <f t="shared" si="30"/>
        <v>[["mac", "ac:84:c6:54:96:50"], ["ip", "10.0.6.77"]]</v>
      </c>
    </row>
    <row r="283" spans="1:41" ht="16" hidden="1" customHeight="1" x14ac:dyDescent="0.2">
      <c r="A283" s="8">
        <v>2559</v>
      </c>
      <c r="B283" s="8" t="s">
        <v>26</v>
      </c>
      <c r="C283" s="8" t="s">
        <v>256</v>
      </c>
      <c r="D283" s="8" t="s">
        <v>134</v>
      </c>
      <c r="E283" s="8" t="s">
        <v>299</v>
      </c>
      <c r="F283" s="8" t="str">
        <f>IF(ISBLANK(E283), "", Table2[[#This Row],[unique_id]])</f>
        <v>deck_freezer</v>
      </c>
      <c r="G283" s="8" t="s">
        <v>242</v>
      </c>
      <c r="H283" s="8" t="s">
        <v>839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313</v>
      </c>
      <c r="Y283" s="10"/>
      <c r="AA283" s="8" t="str">
        <f t="shared" si="31"/>
        <v/>
      </c>
      <c r="AB283" s="8" t="str">
        <f t="shared" si="29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506</v>
      </c>
      <c r="AH283" s="8" t="s">
        <v>511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501</v>
      </c>
      <c r="AL283" s="8" t="s">
        <v>639</v>
      </c>
      <c r="AM283" s="8" t="s">
        <v>490</v>
      </c>
      <c r="AN283" s="8" t="s">
        <v>629</v>
      </c>
      <c r="AO283" s="8" t="str">
        <f t="shared" si="30"/>
        <v>[["mac", "ac:84:c6:54:9e:cf"], ["ip", "10.0.6.78"]]</v>
      </c>
    </row>
    <row r="284" spans="1:41" ht="16" hidden="1" customHeight="1" x14ac:dyDescent="0.2">
      <c r="A284" s="8">
        <v>2560</v>
      </c>
      <c r="B284" s="8" t="s">
        <v>26</v>
      </c>
      <c r="C284" s="8" t="s">
        <v>256</v>
      </c>
      <c r="D284" s="8" t="s">
        <v>134</v>
      </c>
      <c r="E284" s="8" t="s">
        <v>305</v>
      </c>
      <c r="F284" s="8" t="str">
        <f>IF(ISBLANK(E284), "", Table2[[#This Row],[unique_id]])</f>
        <v>study_battery_charger</v>
      </c>
      <c r="G284" s="8" t="s">
        <v>249</v>
      </c>
      <c r="H284" s="8" t="s">
        <v>839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 t="shared" si="31"/>
        <v/>
      </c>
      <c r="AB284" s="8" t="str">
        <f t="shared" si="29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505</v>
      </c>
      <c r="AH284" s="8" t="s">
        <v>539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500</v>
      </c>
      <c r="AL284" s="8" t="s">
        <v>639</v>
      </c>
      <c r="AM284" s="8" t="s">
        <v>483</v>
      </c>
      <c r="AN284" s="8" t="s">
        <v>622</v>
      </c>
      <c r="AO284" s="8" t="str">
        <f t="shared" si="30"/>
        <v>[["mac", "5c:a6:e6:25:64:e9"], ["ip", "10.0.6.71"]]</v>
      </c>
    </row>
    <row r="285" spans="1:41" ht="16" hidden="1" customHeight="1" x14ac:dyDescent="0.2">
      <c r="A285" s="8">
        <v>2561</v>
      </c>
      <c r="B285" s="8" t="s">
        <v>26</v>
      </c>
      <c r="C285" s="8" t="s">
        <v>256</v>
      </c>
      <c r="D285" s="8" t="s">
        <v>134</v>
      </c>
      <c r="E285" s="8" t="s">
        <v>306</v>
      </c>
      <c r="F285" s="8" t="str">
        <f>IF(ISBLANK(E285), "", Table2[[#This Row],[unique_id]])</f>
        <v>laundry_vacuum_charger</v>
      </c>
      <c r="G285" s="8" t="s">
        <v>248</v>
      </c>
      <c r="H285" s="8" t="s">
        <v>839</v>
      </c>
      <c r="I285" s="8" t="s">
        <v>376</v>
      </c>
      <c r="L285" s="8" t="s">
        <v>322</v>
      </c>
      <c r="N285" s="8"/>
      <c r="O285" s="10"/>
      <c r="P285" s="10"/>
      <c r="Q285" s="10"/>
      <c r="R285" s="10"/>
      <c r="S285" s="10"/>
      <c r="T285" s="8"/>
      <c r="W285" s="8" t="s">
        <v>320</v>
      </c>
      <c r="Y285" s="10"/>
      <c r="AA285" s="8" t="str">
        <f t="shared" si="31"/>
        <v/>
      </c>
      <c r="AB285" s="8" t="str">
        <f t="shared" si="29"/>
        <v/>
      </c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505</v>
      </c>
      <c r="AH285" s="8" t="s">
        <v>540</v>
      </c>
      <c r="AI285" s="15" t="s">
        <v>504</v>
      </c>
      <c r="AJ285" s="8" t="str">
        <f>IF(OR(ISBLANK(AM285), ISBLANK(AN285)), "", Table2[[#This Row],[device_via_device]])</f>
        <v>TPLink</v>
      </c>
      <c r="AK285" s="8" t="s">
        <v>227</v>
      </c>
      <c r="AL285" s="8" t="s">
        <v>639</v>
      </c>
      <c r="AM285" s="8" t="s">
        <v>484</v>
      </c>
      <c r="AN285" s="8" t="s">
        <v>623</v>
      </c>
      <c r="AO285" s="8" t="str">
        <f t="shared" si="30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545</v>
      </c>
      <c r="D286" s="8" t="s">
        <v>134</v>
      </c>
      <c r="E286" s="15" t="s">
        <v>1037</v>
      </c>
      <c r="F286" s="8" t="str">
        <f>IF(ISBLANK(E286), "", Table2[[#This Row],[unique_id]])</f>
        <v>deck_fans_outlet</v>
      </c>
      <c r="G286" s="8" t="s">
        <v>1040</v>
      </c>
      <c r="H286" s="8" t="s">
        <v>839</v>
      </c>
      <c r="I286" s="8" t="s">
        <v>376</v>
      </c>
      <c r="L286" s="8" t="s">
        <v>322</v>
      </c>
      <c r="N286" s="8"/>
      <c r="O286" s="10"/>
      <c r="P286" s="10" t="s">
        <v>786</v>
      </c>
      <c r="Q286" s="10"/>
      <c r="R286" s="18" t="s">
        <v>834</v>
      </c>
      <c r="S286" s="10"/>
      <c r="T286" s="8"/>
      <c r="W286" s="8" t="s">
        <v>316</v>
      </c>
      <c r="Y286" s="10"/>
      <c r="AA286" s="8" t="str">
        <f t="shared" si="31"/>
        <v/>
      </c>
      <c r="AB286" s="8" t="str">
        <f t="shared" si="29"/>
        <v/>
      </c>
      <c r="AE286" s="19" t="s">
        <v>779</v>
      </c>
      <c r="AF286" s="8" t="str">
        <f>LOWER(_xlfn.CONCAT(Table2[[#This Row],[device_suggested_area]], "-",Table2[[#This Row],[device_identifiers]]))</f>
        <v>deck-fans-outlet</v>
      </c>
      <c r="AG286" s="18" t="s">
        <v>1044</v>
      </c>
      <c r="AH286" s="12" t="s">
        <v>1046</v>
      </c>
      <c r="AI286" s="12" t="s">
        <v>1042</v>
      </c>
      <c r="AJ286" s="8" t="s">
        <v>545</v>
      </c>
      <c r="AK286" s="8" t="s">
        <v>501</v>
      </c>
      <c r="AM286" s="8" t="s">
        <v>1048</v>
      </c>
      <c r="AO286" s="8" t="str">
        <f t="shared" si="30"/>
        <v>[["mac", "0x0017880109d4659c"]]</v>
      </c>
    </row>
    <row r="287" spans="1:41" ht="16" customHeight="1" x14ac:dyDescent="0.2">
      <c r="A287" s="8">
        <v>2563</v>
      </c>
      <c r="B287" s="8" t="s">
        <v>26</v>
      </c>
      <c r="C287" s="8" t="s">
        <v>545</v>
      </c>
      <c r="D287" s="8" t="s">
        <v>134</v>
      </c>
      <c r="E287" s="15" t="s">
        <v>1038</v>
      </c>
      <c r="F287" s="8" t="str">
        <f>IF(ISBLANK(E287), "", Table2[[#This Row],[unique_id]])</f>
        <v>kitchen_fan_outlet</v>
      </c>
      <c r="G287" s="8" t="s">
        <v>1039</v>
      </c>
      <c r="H287" s="8" t="s">
        <v>839</v>
      </c>
      <c r="I287" s="8" t="s">
        <v>376</v>
      </c>
      <c r="L287" s="8" t="s">
        <v>322</v>
      </c>
      <c r="N287" s="8"/>
      <c r="O287" s="10"/>
      <c r="P287" s="10" t="s">
        <v>786</v>
      </c>
      <c r="Q287" s="10"/>
      <c r="R287" s="18" t="s">
        <v>834</v>
      </c>
      <c r="S287" s="10"/>
      <c r="T287" s="8"/>
      <c r="W287" s="8" t="s">
        <v>316</v>
      </c>
      <c r="Y287" s="10"/>
      <c r="AA287" s="8" t="str">
        <f t="shared" si="31"/>
        <v/>
      </c>
      <c r="AB287" s="8" t="str">
        <f t="shared" si="29"/>
        <v/>
      </c>
      <c r="AE287" s="19" t="s">
        <v>779</v>
      </c>
      <c r="AF287" s="8" t="str">
        <f>LOWER(_xlfn.CONCAT(Table2[[#This Row],[device_suggested_area]], "-",Table2[[#This Row],[device_identifiers]]))</f>
        <v>kitchen-fan-outlet</v>
      </c>
      <c r="AG287" s="18" t="s">
        <v>1044</v>
      </c>
      <c r="AH287" s="12" t="s">
        <v>1045</v>
      </c>
      <c r="AI287" s="12" t="s">
        <v>1042</v>
      </c>
      <c r="AJ287" s="8" t="s">
        <v>545</v>
      </c>
      <c r="AK287" s="8" t="s">
        <v>219</v>
      </c>
      <c r="AM287" s="8" t="s">
        <v>1047</v>
      </c>
      <c r="AO287" s="8" t="str">
        <f t="shared" si="30"/>
        <v>[["mac", "0x00178801086168ac"]]</v>
      </c>
    </row>
    <row r="288" spans="1:41" ht="16" customHeight="1" x14ac:dyDescent="0.2">
      <c r="A288" s="8">
        <v>2564</v>
      </c>
      <c r="B288" s="8" t="s">
        <v>26</v>
      </c>
      <c r="C288" s="8" t="s">
        <v>545</v>
      </c>
      <c r="D288" s="8" t="s">
        <v>134</v>
      </c>
      <c r="E288" s="15" t="s">
        <v>1036</v>
      </c>
      <c r="F288" s="8" t="str">
        <f>IF(ISBLANK(E288), "", Table2[[#This Row],[unique_id]])</f>
        <v>edwin_wardrobe_outlet</v>
      </c>
      <c r="G288" s="8" t="s">
        <v>1049</v>
      </c>
      <c r="H288" s="8" t="s">
        <v>839</v>
      </c>
      <c r="I288" s="8" t="s">
        <v>376</v>
      </c>
      <c r="L288" s="8" t="s">
        <v>322</v>
      </c>
      <c r="N288" s="8"/>
      <c r="O288" s="10"/>
      <c r="P288" s="10" t="s">
        <v>786</v>
      </c>
      <c r="Q288" s="10"/>
      <c r="R288" s="18" t="s">
        <v>834</v>
      </c>
      <c r="S288" s="18"/>
      <c r="T288" s="8"/>
      <c r="W288" s="8" t="s">
        <v>316</v>
      </c>
      <c r="Y288" s="10"/>
      <c r="AA288" s="8" t="str">
        <f t="shared" si="31"/>
        <v/>
      </c>
      <c r="AB288" s="8" t="str">
        <f t="shared" si="29"/>
        <v/>
      </c>
      <c r="AE288" s="19" t="s">
        <v>779</v>
      </c>
      <c r="AF288" s="8" t="str">
        <f>LOWER(_xlfn.CONCAT(Table2[[#This Row],[device_suggested_area]], "-",Table2[[#This Row],[device_identifiers]]))</f>
        <v>edwin-wardrobe-outlet</v>
      </c>
      <c r="AG288" s="18" t="s">
        <v>1044</v>
      </c>
      <c r="AH288" s="12" t="s">
        <v>1043</v>
      </c>
      <c r="AI288" s="12" t="s">
        <v>1042</v>
      </c>
      <c r="AJ288" s="8" t="s">
        <v>545</v>
      </c>
      <c r="AK288" s="8" t="s">
        <v>127</v>
      </c>
      <c r="AM288" s="8" t="s">
        <v>1041</v>
      </c>
      <c r="AO288" s="8" t="str">
        <f t="shared" si="30"/>
        <v>[["mac", "0x0017880108fd8633"]]</v>
      </c>
    </row>
    <row r="289" spans="1:41" ht="16" hidden="1" customHeight="1" x14ac:dyDescent="0.2">
      <c r="A289" s="8">
        <v>2565</v>
      </c>
      <c r="B289" s="8" t="s">
        <v>26</v>
      </c>
      <c r="C289" s="8" t="s">
        <v>469</v>
      </c>
      <c r="D289" s="8" t="s">
        <v>134</v>
      </c>
      <c r="E289" s="8" t="s">
        <v>954</v>
      </c>
      <c r="F289" s="8" t="str">
        <f>IF(ISBLANK(E289), "", Table2[[#This Row],[unique_id]])</f>
        <v>rack_fans</v>
      </c>
      <c r="G289" s="8" t="s">
        <v>955</v>
      </c>
      <c r="H289" s="8" t="s">
        <v>839</v>
      </c>
      <c r="I289" s="8" t="s">
        <v>376</v>
      </c>
      <c r="L289" s="8" t="s">
        <v>322</v>
      </c>
      <c r="N289" s="8"/>
      <c r="O289" s="10"/>
      <c r="P289" s="10"/>
      <c r="Q289" s="10"/>
      <c r="R289" s="10"/>
      <c r="S289" s="10"/>
      <c r="T289" s="8"/>
      <c r="W289" s="8" t="s">
        <v>960</v>
      </c>
      <c r="Y289" s="10"/>
      <c r="AA289" s="8" t="str">
        <f t="shared" si="31"/>
        <v/>
      </c>
      <c r="AB289" s="8" t="str">
        <f t="shared" si="29"/>
        <v/>
      </c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958</v>
      </c>
      <c r="AH289" s="8" t="s">
        <v>957</v>
      </c>
      <c r="AI289" s="15" t="s">
        <v>959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639</v>
      </c>
      <c r="AM289" s="8" t="s">
        <v>956</v>
      </c>
      <c r="AN289" s="8" t="s">
        <v>961</v>
      </c>
      <c r="AO289" s="8" t="str">
        <f t="shared" si="30"/>
        <v>[["mac", "4c:eb:d6:b5:a5:28"], ["ip", "10.0.6.90"]]</v>
      </c>
    </row>
    <row r="290" spans="1:41" ht="16" hidden="1" customHeight="1" x14ac:dyDescent="0.2">
      <c r="A290" s="8">
        <v>2566</v>
      </c>
      <c r="B290" s="8" t="s">
        <v>26</v>
      </c>
      <c r="C290" s="8" t="s">
        <v>256</v>
      </c>
      <c r="D290" s="8" t="s">
        <v>134</v>
      </c>
      <c r="E290" s="8" t="s">
        <v>303</v>
      </c>
      <c r="F290" s="8" t="str">
        <f>IF(ISBLANK(E290), "", Table2[[#This Row],[unique_id]])</f>
        <v>rack_outlet</v>
      </c>
      <c r="G290" s="8" t="s">
        <v>240</v>
      </c>
      <c r="H290" s="8" t="s">
        <v>839</v>
      </c>
      <c r="I290" s="8" t="s">
        <v>376</v>
      </c>
      <c r="L290" s="8" t="s">
        <v>322</v>
      </c>
      <c r="N290" s="8"/>
      <c r="O290" s="10"/>
      <c r="P290" s="10"/>
      <c r="Q290" s="10"/>
      <c r="R290" s="10"/>
      <c r="S290" s="10"/>
      <c r="T290" s="8"/>
      <c r="W290" s="8" t="s">
        <v>317</v>
      </c>
      <c r="Y290" s="10"/>
      <c r="AA290" s="8" t="str">
        <f t="shared" si="31"/>
        <v/>
      </c>
      <c r="AB290" s="8" t="str">
        <f t="shared" si="29"/>
        <v/>
      </c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506</v>
      </c>
      <c r="AH290" s="8" t="s">
        <v>515</v>
      </c>
      <c r="AI290" s="8" t="s">
        <v>503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639</v>
      </c>
      <c r="AM290" s="8" t="s">
        <v>498</v>
      </c>
      <c r="AN290" s="8" t="s">
        <v>637</v>
      </c>
      <c r="AO290" s="8" t="str">
        <f t="shared" si="30"/>
        <v>[["mac", "ac:84:c6:54:95:8b"], ["ip", "10.0.6.86"]]</v>
      </c>
    </row>
    <row r="291" spans="1:41" ht="16" hidden="1" customHeight="1" x14ac:dyDescent="0.2">
      <c r="A291" s="8">
        <v>2567</v>
      </c>
      <c r="B291" s="8" t="s">
        <v>26</v>
      </c>
      <c r="C291" s="8" t="s">
        <v>256</v>
      </c>
      <c r="D291" s="8" t="s">
        <v>134</v>
      </c>
      <c r="E291" s="8" t="s">
        <v>304</v>
      </c>
      <c r="F291" s="8" t="str">
        <f>IF(ISBLANK(E291), "", Table2[[#This Row],[unique_id]])</f>
        <v>roof_network_switch</v>
      </c>
      <c r="G291" s="8" t="s">
        <v>237</v>
      </c>
      <c r="H291" s="8" t="s">
        <v>839</v>
      </c>
      <c r="I291" s="8" t="s">
        <v>376</v>
      </c>
      <c r="L291" s="8" t="s">
        <v>322</v>
      </c>
      <c r="N291" s="8"/>
      <c r="O291" s="10"/>
      <c r="P291" s="10"/>
      <c r="Q291" s="10"/>
      <c r="R291" s="10"/>
      <c r="S291" s="10"/>
      <c r="T291" s="8"/>
      <c r="W291" s="8" t="s">
        <v>318</v>
      </c>
      <c r="Y291" s="10"/>
      <c r="AA291" s="8" t="str">
        <f t="shared" si="31"/>
        <v/>
      </c>
      <c r="AB291" s="8" t="str">
        <f t="shared" si="29"/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506</v>
      </c>
      <c r="AH291" s="8" t="s">
        <v>650</v>
      </c>
      <c r="AI291" s="8" t="s">
        <v>503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639</v>
      </c>
      <c r="AM291" s="8" t="s">
        <v>496</v>
      </c>
      <c r="AN291" s="8" t="s">
        <v>635</v>
      </c>
      <c r="AO291" s="8" t="str">
        <f t="shared" si="30"/>
        <v>[["mac", "ac:84:c6:0d:20:9e"], ["ip", "10.0.6.84"]]</v>
      </c>
    </row>
    <row r="292" spans="1:41" ht="16" hidden="1" customHeight="1" x14ac:dyDescent="0.2">
      <c r="A292" s="8">
        <v>2568</v>
      </c>
      <c r="B292" s="8" t="s">
        <v>26</v>
      </c>
      <c r="C292" s="8" t="s">
        <v>256</v>
      </c>
      <c r="D292" s="8" t="s">
        <v>134</v>
      </c>
      <c r="E292" s="8" t="s">
        <v>649</v>
      </c>
      <c r="F292" s="8" t="str">
        <f>IF(ISBLANK(E292), "", Table2[[#This Row],[unique_id]])</f>
        <v>rack_modem</v>
      </c>
      <c r="G292" s="8" t="s">
        <v>239</v>
      </c>
      <c r="H292" s="8" t="s">
        <v>839</v>
      </c>
      <c r="I292" s="8" t="s">
        <v>376</v>
      </c>
      <c r="L292" s="8" t="s">
        <v>322</v>
      </c>
      <c r="N292" s="8"/>
      <c r="O292" s="10"/>
      <c r="P292" s="10"/>
      <c r="Q292" s="10"/>
      <c r="R292" s="10"/>
      <c r="S292" s="10"/>
      <c r="T292" s="8"/>
      <c r="W292" s="8" t="s">
        <v>319</v>
      </c>
      <c r="Y292" s="10"/>
      <c r="AA292" s="8" t="str">
        <f t="shared" si="31"/>
        <v/>
      </c>
      <c r="AB292" s="8" t="str">
        <f t="shared" si="29"/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505</v>
      </c>
      <c r="AH292" s="8" t="s">
        <v>516</v>
      </c>
      <c r="AI292" s="15" t="s">
        <v>504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639</v>
      </c>
      <c r="AM292" s="8" t="s">
        <v>497</v>
      </c>
      <c r="AN292" s="8" t="s">
        <v>636</v>
      </c>
      <c r="AO292" s="8" t="str">
        <f t="shared" si="30"/>
        <v>[["mac", "10:27:f5:31:f6:7e"], ["ip", "10.0.6.85"]]</v>
      </c>
    </row>
    <row r="293" spans="1:41" ht="16" hidden="1" customHeight="1" x14ac:dyDescent="0.2">
      <c r="A293" s="8">
        <v>2569</v>
      </c>
      <c r="B293" s="8" t="s">
        <v>26</v>
      </c>
      <c r="C293" s="8" t="s">
        <v>708</v>
      </c>
      <c r="D293" s="8" t="s">
        <v>460</v>
      </c>
      <c r="E293" s="8" t="s">
        <v>459</v>
      </c>
      <c r="F293" s="8" t="str">
        <f>IF(ISBLANK(E293), "", Table2[[#This Row],[unique_id]])</f>
        <v>column_break</v>
      </c>
      <c r="G293" s="8" t="s">
        <v>456</v>
      </c>
      <c r="H293" s="8" t="s">
        <v>839</v>
      </c>
      <c r="I293" s="8" t="s">
        <v>376</v>
      </c>
      <c r="L293" s="8" t="s">
        <v>457</v>
      </c>
      <c r="M293" s="8" t="s">
        <v>458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9"/>
        <v/>
      </c>
      <c r="AO293" s="8" t="str">
        <f t="shared" si="30"/>
        <v/>
      </c>
    </row>
    <row r="294" spans="1:41" ht="16" hidden="1" customHeight="1" x14ac:dyDescent="0.2">
      <c r="A294" s="8">
        <v>2570</v>
      </c>
      <c r="B294" s="8" t="s">
        <v>26</v>
      </c>
      <c r="C294" s="8" t="s">
        <v>128</v>
      </c>
      <c r="D294" s="8" t="s">
        <v>27</v>
      </c>
      <c r="E294" s="15" t="s">
        <v>1003</v>
      </c>
      <c r="F294" s="8" t="str">
        <f>IF(ISBLANK(E294), "", Table2[[#This Row],[unique_id]])</f>
        <v>bertram_2_office_pantry_battery_percent</v>
      </c>
      <c r="G294" s="8" t="s">
        <v>736</v>
      </c>
      <c r="H294" s="8" t="s">
        <v>838</v>
      </c>
      <c r="I294" s="8" t="s">
        <v>376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344</v>
      </c>
      <c r="Y294" s="10"/>
      <c r="AA294" s="8" t="str">
        <f t="shared" ref="AA294:AA301" si="32">IF(ISBLANK(Z294),  "", _xlfn.CONCAT("haas/entity/sensor/", LOWER(C294), "/", E294, "/config"))</f>
        <v/>
      </c>
      <c r="AB294" s="8" t="str">
        <f t="shared" si="29"/>
        <v/>
      </c>
      <c r="AC294" s="13"/>
      <c r="AF294" s="8" t="s">
        <v>763</v>
      </c>
      <c r="AG294" s="10" t="s">
        <v>678</v>
      </c>
      <c r="AH294" s="8" t="s">
        <v>679</v>
      </c>
      <c r="AI294" s="8" t="s">
        <v>676</v>
      </c>
      <c r="AJ294" s="8" t="s">
        <v>128</v>
      </c>
      <c r="AK294" s="8" t="s">
        <v>225</v>
      </c>
      <c r="AO294" s="8" t="str">
        <f t="shared" si="30"/>
        <v/>
      </c>
    </row>
    <row r="295" spans="1:41" ht="16" hidden="1" customHeight="1" x14ac:dyDescent="0.2">
      <c r="A295" s="8">
        <v>2571</v>
      </c>
      <c r="B295" s="8" t="s">
        <v>26</v>
      </c>
      <c r="C295" s="8" t="s">
        <v>128</v>
      </c>
      <c r="D295" s="8" t="s">
        <v>27</v>
      </c>
      <c r="E295" s="15" t="s">
        <v>1004</v>
      </c>
      <c r="F295" s="8" t="str">
        <f>IF(ISBLANK(E295), "", Table2[[#This Row],[unique_id]])</f>
        <v>bertram_2_office_lounge_battery_percent</v>
      </c>
      <c r="G295" s="8" t="s">
        <v>737</v>
      </c>
      <c r="H295" s="8" t="s">
        <v>838</v>
      </c>
      <c r="I295" s="8" t="s">
        <v>376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344</v>
      </c>
      <c r="Y295" s="10"/>
      <c r="AA295" s="8" t="str">
        <f t="shared" si="32"/>
        <v/>
      </c>
      <c r="AB295" s="8" t="str">
        <f t="shared" si="29"/>
        <v/>
      </c>
      <c r="AC295" s="13"/>
      <c r="AF295" s="8" t="s">
        <v>762</v>
      </c>
      <c r="AG295" s="10" t="s">
        <v>678</v>
      </c>
      <c r="AH295" s="8" t="s">
        <v>679</v>
      </c>
      <c r="AI295" s="8" t="s">
        <v>676</v>
      </c>
      <c r="AJ295" s="8" t="s">
        <v>128</v>
      </c>
      <c r="AK295" s="8" t="s">
        <v>207</v>
      </c>
      <c r="AO295" s="8" t="str">
        <f t="shared" si="30"/>
        <v/>
      </c>
    </row>
    <row r="296" spans="1:41" ht="16" hidden="1" customHeight="1" x14ac:dyDescent="0.2">
      <c r="A296" s="37">
        <v>2572</v>
      </c>
      <c r="B296" s="8" t="s">
        <v>26</v>
      </c>
      <c r="C296" s="8" t="s">
        <v>128</v>
      </c>
      <c r="D296" s="8" t="s">
        <v>27</v>
      </c>
      <c r="E296" s="15" t="s">
        <v>1005</v>
      </c>
      <c r="F296" s="8" t="str">
        <f>IF(ISBLANK(E296), "", Table2[[#This Row],[unique_id]])</f>
        <v>bertram_2_office_dining_battery_percent</v>
      </c>
      <c r="G296" s="8" t="s">
        <v>738</v>
      </c>
      <c r="H296" s="8" t="s">
        <v>838</v>
      </c>
      <c r="I296" s="8" t="s">
        <v>376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344</v>
      </c>
      <c r="Y296" s="10"/>
      <c r="AA296" s="8" t="str">
        <f t="shared" si="32"/>
        <v/>
      </c>
      <c r="AB296" s="8" t="str">
        <f t="shared" si="29"/>
        <v/>
      </c>
      <c r="AC296" s="13"/>
      <c r="AF296" s="8" t="s">
        <v>764</v>
      </c>
      <c r="AG296" s="10" t="s">
        <v>678</v>
      </c>
      <c r="AH296" s="8" t="s">
        <v>679</v>
      </c>
      <c r="AI296" s="8" t="s">
        <v>676</v>
      </c>
      <c r="AJ296" s="8" t="s">
        <v>128</v>
      </c>
      <c r="AK296" s="8" t="s">
        <v>206</v>
      </c>
      <c r="AO296" s="8" t="str">
        <f t="shared" si="30"/>
        <v/>
      </c>
    </row>
    <row r="297" spans="1:41" ht="16" hidden="1" customHeight="1" x14ac:dyDescent="0.2">
      <c r="A297" s="8">
        <v>2573</v>
      </c>
      <c r="B297" s="8" t="s">
        <v>26</v>
      </c>
      <c r="C297" s="8" t="s">
        <v>128</v>
      </c>
      <c r="D297" s="8" t="s">
        <v>27</v>
      </c>
      <c r="E297" s="15" t="s">
        <v>1006</v>
      </c>
      <c r="F297" s="8" t="str">
        <f>IF(ISBLANK(E297), "", Table2[[#This Row],[unique_id]])</f>
        <v>bertram_2_office_basement_battery_percent</v>
      </c>
      <c r="G297" s="8" t="s">
        <v>739</v>
      </c>
      <c r="H297" s="8" t="s">
        <v>838</v>
      </c>
      <c r="I297" s="8" t="s">
        <v>376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344</v>
      </c>
      <c r="Y297" s="10"/>
      <c r="AA297" s="8" t="str">
        <f t="shared" si="32"/>
        <v/>
      </c>
      <c r="AB297" s="8" t="str">
        <f t="shared" si="29"/>
        <v/>
      </c>
      <c r="AF297" s="8" t="s">
        <v>765</v>
      </c>
      <c r="AG297" s="10" t="s">
        <v>678</v>
      </c>
      <c r="AH297" s="8" t="s">
        <v>679</v>
      </c>
      <c r="AI297" s="8" t="s">
        <v>676</v>
      </c>
      <c r="AJ297" s="8" t="s">
        <v>128</v>
      </c>
      <c r="AK297" s="8" t="s">
        <v>224</v>
      </c>
      <c r="AO297" s="8" t="str">
        <f t="shared" si="30"/>
        <v/>
      </c>
    </row>
    <row r="298" spans="1:41" ht="16" hidden="1" customHeight="1" x14ac:dyDescent="0.2">
      <c r="A298" s="8">
        <v>2574</v>
      </c>
      <c r="B298" s="8" t="s">
        <v>26</v>
      </c>
      <c r="C298" s="8" t="s">
        <v>735</v>
      </c>
      <c r="D298" s="8" t="s">
        <v>27</v>
      </c>
      <c r="E298" s="8" t="s">
        <v>780</v>
      </c>
      <c r="F298" s="8" t="str">
        <f>IF(ISBLANK(E298), "", Table2[[#This Row],[unique_id]])</f>
        <v>home_cube_remote_battery</v>
      </c>
      <c r="G298" s="8" t="s">
        <v>743</v>
      </c>
      <c r="H298" s="8" t="s">
        <v>838</v>
      </c>
      <c r="I298" s="8" t="s">
        <v>376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344</v>
      </c>
      <c r="Y298" s="10"/>
      <c r="AA298" s="8" t="str">
        <f t="shared" si="32"/>
        <v/>
      </c>
      <c r="AB298" s="8" t="str">
        <f t="shared" si="29"/>
        <v/>
      </c>
      <c r="AO298" s="8" t="str">
        <f t="shared" si="30"/>
        <v/>
      </c>
    </row>
    <row r="299" spans="1:41" ht="16" hidden="1" customHeight="1" x14ac:dyDescent="0.2">
      <c r="A299" s="37">
        <v>2575</v>
      </c>
      <c r="B299" s="8" t="s">
        <v>26</v>
      </c>
      <c r="C299" s="8" t="s">
        <v>190</v>
      </c>
      <c r="D299" s="8" t="s">
        <v>27</v>
      </c>
      <c r="E299" s="8" t="s">
        <v>944</v>
      </c>
      <c r="F299" s="8" t="str">
        <f>IF(ISBLANK(E299), "", Table2[[#This Row],[unique_id]])</f>
        <v>parents_home_battery</v>
      </c>
      <c r="G299" s="8" t="s">
        <v>740</v>
      </c>
      <c r="H299" s="8" t="s">
        <v>838</v>
      </c>
      <c r="I299" s="8" t="s">
        <v>376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344</v>
      </c>
      <c r="Y299" s="10"/>
      <c r="AA299" s="8" t="str">
        <f t="shared" si="32"/>
        <v/>
      </c>
      <c r="AB299" s="8" t="str">
        <f t="shared" si="29"/>
        <v/>
      </c>
      <c r="AO299" s="8" t="str">
        <f t="shared" si="30"/>
        <v/>
      </c>
    </row>
    <row r="300" spans="1:41" ht="16" hidden="1" customHeight="1" x14ac:dyDescent="0.2">
      <c r="A300" s="8">
        <v>2576</v>
      </c>
      <c r="B300" s="8" t="s">
        <v>26</v>
      </c>
      <c r="C300" s="8" t="s">
        <v>190</v>
      </c>
      <c r="D300" s="8" t="s">
        <v>27</v>
      </c>
      <c r="E300" s="8" t="s">
        <v>343</v>
      </c>
      <c r="F300" s="8" t="str">
        <f>IF(ISBLANK(E300), "", Table2[[#This Row],[unique_id]])</f>
        <v>kitchen_home_battery</v>
      </c>
      <c r="G300" s="8" t="s">
        <v>741</v>
      </c>
      <c r="H300" s="8" t="s">
        <v>838</v>
      </c>
      <c r="I300" s="8" t="s">
        <v>376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344</v>
      </c>
      <c r="Y300" s="10"/>
      <c r="AA300" s="8" t="str">
        <f t="shared" si="32"/>
        <v/>
      </c>
      <c r="AB300" s="8" t="str">
        <f t="shared" si="29"/>
        <v/>
      </c>
      <c r="AO300" s="8" t="str">
        <f t="shared" si="30"/>
        <v/>
      </c>
    </row>
    <row r="301" spans="1:41" ht="16" hidden="1" customHeight="1" x14ac:dyDescent="0.2">
      <c r="A301" s="8">
        <v>2577</v>
      </c>
      <c r="B301" s="8" t="s">
        <v>26</v>
      </c>
      <c r="C301" s="8" t="s">
        <v>39</v>
      </c>
      <c r="D301" s="8" t="s">
        <v>27</v>
      </c>
      <c r="E301" s="8" t="s">
        <v>178</v>
      </c>
      <c r="F301" s="8" t="str">
        <f>IF(ISBLANK(E301), "", Table2[[#This Row],[unique_id]])</f>
        <v>weatherstation_console_battery_voltage</v>
      </c>
      <c r="G301" s="8" t="s">
        <v>742</v>
      </c>
      <c r="H301" s="8" t="s">
        <v>838</v>
      </c>
      <c r="I301" s="8" t="s">
        <v>376</v>
      </c>
      <c r="L301" s="8" t="s">
        <v>136</v>
      </c>
      <c r="N301" s="8"/>
      <c r="O301" s="10"/>
      <c r="P301" s="10"/>
      <c r="Q301" s="10"/>
      <c r="R301" s="10"/>
      <c r="S301" s="10"/>
      <c r="T301" s="8" t="s">
        <v>31</v>
      </c>
      <c r="U301" s="8" t="s">
        <v>83</v>
      </c>
      <c r="V301" s="8" t="s">
        <v>84</v>
      </c>
      <c r="W301" s="8" t="s">
        <v>344</v>
      </c>
      <c r="X301" s="8">
        <v>300</v>
      </c>
      <c r="Y301" s="10" t="s">
        <v>34</v>
      </c>
      <c r="Z301" s="8" t="s">
        <v>85</v>
      </c>
      <c r="AA301" s="8" t="str">
        <f t="shared" si="32"/>
        <v>haas/entity/sensor/weewx/weatherstation_console_battery_voltage/config</v>
      </c>
      <c r="AB301" s="8" t="str">
        <f t="shared" si="29"/>
        <v>weewx/weatherstation_console_battery_voltage</v>
      </c>
      <c r="AC301" s="15" t="s">
        <v>387</v>
      </c>
      <c r="AD301" s="8">
        <v>1</v>
      </c>
      <c r="AE301" s="11" t="s">
        <v>192</v>
      </c>
      <c r="AF301" s="8" t="s">
        <v>535</v>
      </c>
      <c r="AG301" s="10">
        <v>3.15</v>
      </c>
      <c r="AH301" s="8" t="s">
        <v>508</v>
      </c>
      <c r="AI301" s="8" t="s">
        <v>36</v>
      </c>
      <c r="AJ301" s="8" t="s">
        <v>37</v>
      </c>
      <c r="AK301" s="8" t="s">
        <v>28</v>
      </c>
      <c r="AO301" s="8" t="str">
        <f t="shared" si="30"/>
        <v/>
      </c>
    </row>
    <row r="302" spans="1:41" ht="16" hidden="1" customHeight="1" x14ac:dyDescent="0.2">
      <c r="A302" s="37">
        <v>2578</v>
      </c>
      <c r="B302" s="8" t="s">
        <v>26</v>
      </c>
      <c r="C302" s="8" t="s">
        <v>708</v>
      </c>
      <c r="D302" s="8" t="s">
        <v>460</v>
      </c>
      <c r="E302" s="8" t="s">
        <v>459</v>
      </c>
      <c r="F302" s="8" t="str">
        <f>IF(ISBLANK(E302), "", Table2[[#This Row],[unique_id]])</f>
        <v>column_break</v>
      </c>
      <c r="G302" s="8" t="s">
        <v>456</v>
      </c>
      <c r="H302" s="8" t="s">
        <v>838</v>
      </c>
      <c r="I302" s="8" t="s">
        <v>376</v>
      </c>
      <c r="L302" s="8" t="s">
        <v>457</v>
      </c>
      <c r="M302" s="8" t="s">
        <v>458</v>
      </c>
      <c r="N302" s="8"/>
      <c r="O302" s="10"/>
      <c r="P302" s="10"/>
      <c r="Q302" s="10"/>
      <c r="R302" s="10"/>
      <c r="S302" s="10"/>
      <c r="T302" s="8"/>
      <c r="Y302" s="10"/>
      <c r="AB302" s="8" t="str">
        <f t="shared" si="29"/>
        <v/>
      </c>
      <c r="AC302" s="15"/>
      <c r="AE302" s="11"/>
      <c r="AO302" s="8" t="str">
        <f t="shared" si="30"/>
        <v/>
      </c>
    </row>
    <row r="303" spans="1:41" ht="16" hidden="1" customHeight="1" x14ac:dyDescent="0.2">
      <c r="A303" s="37">
        <v>2579</v>
      </c>
      <c r="B303" s="8" t="s">
        <v>26</v>
      </c>
      <c r="C303" s="8" t="s">
        <v>152</v>
      </c>
      <c r="D303" s="8" t="s">
        <v>1022</v>
      </c>
      <c r="E303" s="8" t="s">
        <v>1023</v>
      </c>
      <c r="F303" s="8" t="str">
        <f>IF(ISBLANK(E303), "", Table2[[#This Row],[unique_id]])</f>
        <v>synchronize_devices</v>
      </c>
      <c r="G303" s="8" t="s">
        <v>1025</v>
      </c>
      <c r="H303" s="8" t="s">
        <v>1024</v>
      </c>
      <c r="I303" s="8" t="s">
        <v>376</v>
      </c>
      <c r="L303" s="8" t="s">
        <v>136</v>
      </c>
      <c r="N303" s="8"/>
      <c r="O303" s="10"/>
      <c r="P303" s="10"/>
      <c r="Q303" s="10"/>
      <c r="R303" s="10"/>
      <c r="S303" s="10"/>
      <c r="T303" s="8"/>
      <c r="Y303" s="10"/>
      <c r="AA303" s="8" t="str">
        <f t="shared" ref="AA303:AA308" si="33">IF(ISBLANK(Z303),  "", _xlfn.CONCAT("haas/entity/sensor/", LOWER(C303), "/", E303, "/config"))</f>
        <v/>
      </c>
      <c r="AB303" s="8" t="str">
        <f t="shared" si="29"/>
        <v/>
      </c>
      <c r="AC303" s="15"/>
      <c r="AE303" s="11"/>
      <c r="AO303" s="8" t="str">
        <f t="shared" si="30"/>
        <v/>
      </c>
    </row>
    <row r="304" spans="1:41" ht="16" hidden="1" customHeight="1" x14ac:dyDescent="0.2">
      <c r="A304" s="8">
        <v>2580</v>
      </c>
      <c r="B304" s="8" t="s">
        <v>26</v>
      </c>
      <c r="C304" s="8" t="s">
        <v>39</v>
      </c>
      <c r="D304" s="8" t="s">
        <v>27</v>
      </c>
      <c r="E304" s="8" t="s">
        <v>179</v>
      </c>
      <c r="F304" s="8" t="str">
        <f>IF(ISBLANK(E304), "", Table2[[#This Row],[unique_id]])</f>
        <v>weatherstation_coms_signal_quality</v>
      </c>
      <c r="G304" s="8" t="s">
        <v>861</v>
      </c>
      <c r="H304" s="8" t="s">
        <v>860</v>
      </c>
      <c r="I304" s="8" t="s">
        <v>376</v>
      </c>
      <c r="L304" s="8" t="s">
        <v>136</v>
      </c>
      <c r="N304" s="8"/>
      <c r="O304" s="10"/>
      <c r="P304" s="10"/>
      <c r="Q304" s="10"/>
      <c r="R304" s="10"/>
      <c r="S304" s="10"/>
      <c r="T304" s="8" t="s">
        <v>31</v>
      </c>
      <c r="U304" s="8" t="s">
        <v>32</v>
      </c>
      <c r="W304" s="8" t="s">
        <v>196</v>
      </c>
      <c r="X304" s="8">
        <v>300</v>
      </c>
      <c r="Y304" s="10" t="s">
        <v>34</v>
      </c>
      <c r="Z304" s="8" t="s">
        <v>86</v>
      </c>
      <c r="AA304" s="8" t="str">
        <f t="shared" si="33"/>
        <v>haas/entity/sensor/weewx/weatherstation_coms_signal_quality/config</v>
      </c>
      <c r="AB304" s="8" t="str">
        <f t="shared" si="29"/>
        <v>weewx/weatherstation_coms_signal_quality</v>
      </c>
      <c r="AC304" s="15" t="s">
        <v>388</v>
      </c>
      <c r="AD304" s="8">
        <v>1</v>
      </c>
      <c r="AE304" s="11" t="s">
        <v>192</v>
      </c>
      <c r="AF304" s="8" t="s">
        <v>535</v>
      </c>
      <c r="AG304" s="10">
        <v>3.15</v>
      </c>
      <c r="AH304" s="8" t="s">
        <v>508</v>
      </c>
      <c r="AI304" s="8" t="s">
        <v>36</v>
      </c>
      <c r="AJ304" s="8" t="s">
        <v>37</v>
      </c>
      <c r="AK304" s="8" t="s">
        <v>28</v>
      </c>
      <c r="AO304" s="8" t="str">
        <f t="shared" si="30"/>
        <v/>
      </c>
    </row>
    <row r="305" spans="1:41" ht="16" hidden="1" customHeight="1" x14ac:dyDescent="0.2">
      <c r="A305" s="8">
        <v>2600</v>
      </c>
      <c r="B305" s="8" t="s">
        <v>26</v>
      </c>
      <c r="C305" s="8" t="s">
        <v>258</v>
      </c>
      <c r="D305" s="8" t="s">
        <v>145</v>
      </c>
      <c r="E305" s="8" t="s">
        <v>146</v>
      </c>
      <c r="F305" s="8" t="str">
        <f>IF(ISBLANK(E305), "", Table2[[#This Row],[unique_id]])</f>
        <v>ada_home</v>
      </c>
      <c r="G305" s="8" t="s">
        <v>197</v>
      </c>
      <c r="H305" s="8" t="s">
        <v>340</v>
      </c>
      <c r="I305" s="8" t="s">
        <v>144</v>
      </c>
      <c r="L305" s="8" t="s">
        <v>136</v>
      </c>
      <c r="M305" s="8" t="s">
        <v>339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si="33"/>
        <v/>
      </c>
      <c r="AB305" s="8" t="str">
        <f t="shared" si="29"/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google-ada-home</v>
      </c>
      <c r="AG305" s="10" t="s">
        <v>578</v>
      </c>
      <c r="AH305" s="8" t="s">
        <v>521</v>
      </c>
      <c r="AI305" s="8" t="s">
        <v>576</v>
      </c>
      <c r="AJ305" s="8" t="s">
        <v>258</v>
      </c>
      <c r="AK305" s="8" t="s">
        <v>130</v>
      </c>
      <c r="AL305" s="8" t="s">
        <v>619</v>
      </c>
      <c r="AM305" s="16" t="s">
        <v>671</v>
      </c>
      <c r="AN305" s="15" t="s">
        <v>663</v>
      </c>
      <c r="AO305" s="8" t="str">
        <f t="shared" si="30"/>
        <v>[["mac", "d4:f5:47:1c:cc:2d"], ["ip", "10.0.4.50"]]</v>
      </c>
    </row>
    <row r="306" spans="1:41" ht="16" hidden="1" customHeight="1" x14ac:dyDescent="0.2">
      <c r="A306" s="8">
        <v>2601</v>
      </c>
      <c r="B306" s="8" t="s">
        <v>26</v>
      </c>
      <c r="C306" s="8" t="s">
        <v>258</v>
      </c>
      <c r="D306" s="8" t="s">
        <v>145</v>
      </c>
      <c r="E306" s="8" t="s">
        <v>323</v>
      </c>
      <c r="F306" s="8" t="str">
        <f>IF(ISBLANK(E306), "", Table2[[#This Row],[unique_id]])</f>
        <v>edwin_home</v>
      </c>
      <c r="G306" s="8" t="s">
        <v>324</v>
      </c>
      <c r="H306" s="8" t="s">
        <v>340</v>
      </c>
      <c r="I306" s="8" t="s">
        <v>144</v>
      </c>
      <c r="L306" s="8" t="s">
        <v>136</v>
      </c>
      <c r="M306" s="8" t="s">
        <v>339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si="33"/>
        <v/>
      </c>
      <c r="AB306" s="8" t="str">
        <f t="shared" si="29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google-edwin-home</v>
      </c>
      <c r="AG306" s="10" t="s">
        <v>578</v>
      </c>
      <c r="AH306" s="8" t="s">
        <v>521</v>
      </c>
      <c r="AI306" s="8" t="s">
        <v>576</v>
      </c>
      <c r="AJ306" s="8" t="s">
        <v>258</v>
      </c>
      <c r="AK306" s="8" t="s">
        <v>127</v>
      </c>
      <c r="AL306" s="8" t="s">
        <v>619</v>
      </c>
      <c r="AM306" s="16" t="s">
        <v>670</v>
      </c>
      <c r="AN306" s="15" t="s">
        <v>664</v>
      </c>
      <c r="AO306" s="8" t="str">
        <f t="shared" si="30"/>
        <v>[["mac", "d4:f5:47:25:92:d5"], ["ip", "10.0.4.51"]]</v>
      </c>
    </row>
    <row r="307" spans="1:41" ht="16" hidden="1" customHeight="1" x14ac:dyDescent="0.2">
      <c r="A307" s="8">
        <v>2602</v>
      </c>
      <c r="B307" s="8" t="s">
        <v>929</v>
      </c>
      <c r="C307" s="8" t="s">
        <v>258</v>
      </c>
      <c r="D307" s="8" t="s">
        <v>145</v>
      </c>
      <c r="E307" s="8" t="s">
        <v>1026</v>
      </c>
      <c r="F307" s="8" t="str">
        <f>IF(ISBLANK(E307), "", Table2[[#This Row],[unique_id]])</f>
        <v>office_home</v>
      </c>
      <c r="G307" s="8" t="s">
        <v>1028</v>
      </c>
      <c r="H307" s="8" t="s">
        <v>340</v>
      </c>
      <c r="I307" s="8" t="s">
        <v>144</v>
      </c>
      <c r="L307" s="8" t="s">
        <v>136</v>
      </c>
      <c r="M307" s="8" t="s">
        <v>339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33"/>
        <v/>
      </c>
      <c r="AB307" s="8" t="str">
        <f t="shared" si="29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google-office-home</v>
      </c>
      <c r="AG307" s="10" t="s">
        <v>578</v>
      </c>
      <c r="AH307" s="8" t="s">
        <v>521</v>
      </c>
      <c r="AI307" s="8" t="s">
        <v>576</v>
      </c>
      <c r="AJ307" s="8" t="s">
        <v>258</v>
      </c>
      <c r="AK307" s="8" t="s">
        <v>226</v>
      </c>
      <c r="AL307" s="8" t="s">
        <v>619</v>
      </c>
      <c r="AM307" s="16" t="s">
        <v>668</v>
      </c>
      <c r="AN307" s="15" t="s">
        <v>667</v>
      </c>
      <c r="AO307" s="8" t="str">
        <f t="shared" si="30"/>
        <v>[["mac", "d4:f5:47:32:df:7b"], ["ip", "10.0.4.54"]]</v>
      </c>
    </row>
    <row r="308" spans="1:41" ht="16" hidden="1" customHeight="1" x14ac:dyDescent="0.2">
      <c r="A308" s="8">
        <v>2603</v>
      </c>
      <c r="B308" s="8" t="s">
        <v>929</v>
      </c>
      <c r="C308" s="8" t="s">
        <v>258</v>
      </c>
      <c r="D308" s="8" t="s">
        <v>145</v>
      </c>
      <c r="E308" s="8" t="s">
        <v>1027</v>
      </c>
      <c r="F308" s="8" t="str">
        <f>IF(ISBLANK(E308), "", Table2[[#This Row],[unique_id]])</f>
        <v>ensuite_home</v>
      </c>
      <c r="G308" s="8" t="s">
        <v>1029</v>
      </c>
      <c r="H308" s="8" t="s">
        <v>340</v>
      </c>
      <c r="I308" s="8" t="s">
        <v>144</v>
      </c>
      <c r="L308" s="8" t="s">
        <v>136</v>
      </c>
      <c r="M308" s="8" t="s">
        <v>339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33"/>
        <v/>
      </c>
      <c r="AB308" s="8" t="str">
        <f t="shared" si="29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google-ensuite-home</v>
      </c>
      <c r="AG308" s="17" t="s">
        <v>578</v>
      </c>
      <c r="AH308" s="8" t="s">
        <v>521</v>
      </c>
      <c r="AI308" s="8" t="s">
        <v>576</v>
      </c>
      <c r="AJ308" s="8" t="s">
        <v>258</v>
      </c>
      <c r="AK308" s="8" t="s">
        <v>580</v>
      </c>
      <c r="AL308" s="8" t="s">
        <v>619</v>
      </c>
      <c r="AM308" s="16" t="s">
        <v>669</v>
      </c>
      <c r="AN308" s="15" t="s">
        <v>665</v>
      </c>
      <c r="AO308" s="8" t="str">
        <f t="shared" si="30"/>
        <v>[["mac", "d4:f5:47:8c:d1:7e"], ["ip", "10.0.4.52"]]</v>
      </c>
    </row>
    <row r="309" spans="1:41" ht="16" hidden="1" customHeight="1" x14ac:dyDescent="0.2">
      <c r="A309" s="8">
        <v>2604</v>
      </c>
      <c r="B309" s="8" t="s">
        <v>26</v>
      </c>
      <c r="C309" s="8" t="s">
        <v>708</v>
      </c>
      <c r="D309" s="8" t="s">
        <v>460</v>
      </c>
      <c r="E309" s="8" t="s">
        <v>459</v>
      </c>
      <c r="F309" s="8" t="str">
        <f>IF(ISBLANK(E309), "", Table2[[#This Row],[unique_id]])</f>
        <v>column_break</v>
      </c>
      <c r="G309" s="8" t="s">
        <v>456</v>
      </c>
      <c r="H309" s="8" t="s">
        <v>340</v>
      </c>
      <c r="I309" s="8" t="s">
        <v>144</v>
      </c>
      <c r="L309" s="8" t="s">
        <v>457</v>
      </c>
      <c r="M309" s="8" t="s">
        <v>458</v>
      </c>
      <c r="N309" s="8"/>
      <c r="O309" s="10"/>
      <c r="P309" s="10"/>
      <c r="Q309" s="10"/>
      <c r="R309" s="10"/>
      <c r="S309" s="10"/>
      <c r="T309" s="8"/>
      <c r="Y309" s="10"/>
      <c r="AB309" s="8" t="str">
        <f t="shared" si="29"/>
        <v/>
      </c>
      <c r="AN309" s="13"/>
      <c r="AO309" s="8" t="str">
        <f t="shared" si="30"/>
        <v/>
      </c>
    </row>
    <row r="310" spans="1:41" ht="16" hidden="1" customHeight="1" x14ac:dyDescent="0.2">
      <c r="A310" s="8">
        <v>2605</v>
      </c>
      <c r="B310" s="8" t="s">
        <v>26</v>
      </c>
      <c r="C310" s="8" t="s">
        <v>930</v>
      </c>
      <c r="D310" s="8" t="s">
        <v>145</v>
      </c>
      <c r="E310" s="8" t="s">
        <v>1021</v>
      </c>
      <c r="F310" s="8" t="str">
        <f>IF(ISBLANK(E310), "", Table2[[#This Row],[unique_id]])</f>
        <v>lg_webos_smart_tv</v>
      </c>
      <c r="G310" s="8" t="s">
        <v>188</v>
      </c>
      <c r="H310" s="8" t="s">
        <v>340</v>
      </c>
      <c r="I310" s="8" t="s">
        <v>144</v>
      </c>
      <c r="L310" s="8" t="s">
        <v>136</v>
      </c>
      <c r="M310" s="8" t="s">
        <v>339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 t="shared" si="29"/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lg-lounge-tv</v>
      </c>
      <c r="AG310" s="10" t="s">
        <v>933</v>
      </c>
      <c r="AH310" s="8" t="s">
        <v>513</v>
      </c>
      <c r="AI310" s="8" t="s">
        <v>934</v>
      </c>
      <c r="AJ310" s="8" t="s">
        <v>930</v>
      </c>
      <c r="AK310" s="8" t="s">
        <v>207</v>
      </c>
      <c r="AL310" s="8" t="s">
        <v>619</v>
      </c>
      <c r="AM310" s="16" t="s">
        <v>931</v>
      </c>
      <c r="AN310" s="15" t="s">
        <v>932</v>
      </c>
      <c r="AO310" s="8" t="str">
        <f t="shared" si="30"/>
        <v>[["mac", "4c:ba:d7:bf:94:d0"], ["ip", "10.0.4.49"]]</v>
      </c>
    </row>
    <row r="311" spans="1:41" ht="16" hidden="1" customHeight="1" x14ac:dyDescent="0.2">
      <c r="A311" s="8">
        <v>2606</v>
      </c>
      <c r="B311" s="8" t="s">
        <v>26</v>
      </c>
      <c r="C311" s="8" t="s">
        <v>331</v>
      </c>
      <c r="D311" s="8" t="s">
        <v>145</v>
      </c>
      <c r="E311" s="8" t="s">
        <v>333</v>
      </c>
      <c r="F311" s="8" t="str">
        <f>IF(ISBLANK(E311), "", Table2[[#This Row],[unique_id]])</f>
        <v>parents_tv</v>
      </c>
      <c r="G311" s="8" t="s">
        <v>330</v>
      </c>
      <c r="H311" s="8" t="s">
        <v>340</v>
      </c>
      <c r="I311" s="8" t="s">
        <v>144</v>
      </c>
      <c r="L311" s="8" t="s">
        <v>136</v>
      </c>
      <c r="M311" s="8" t="s">
        <v>339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 t="shared" si="29"/>
        <v/>
      </c>
      <c r="AF311" s="8" t="str">
        <f>IF(OR(ISBLANK(AM311), ISBLANK(AN311)), "", LOWER(_xlfn.CONCAT(Table2[[#This Row],[device_manufacturer]], "-",Table2[[#This Row],[device_suggested_area]], "-", Table2[[#This Row],[device_identifiers]])))</f>
        <v>apple-lounge-tv</v>
      </c>
      <c r="AG311" s="10" t="s">
        <v>585</v>
      </c>
      <c r="AH311" s="8" t="s">
        <v>513</v>
      </c>
      <c r="AI311" s="8" t="s">
        <v>586</v>
      </c>
      <c r="AJ311" s="8" t="s">
        <v>331</v>
      </c>
      <c r="AK311" s="8" t="s">
        <v>207</v>
      </c>
      <c r="AL311" s="8" t="s">
        <v>619</v>
      </c>
      <c r="AM311" s="16" t="s">
        <v>589</v>
      </c>
      <c r="AN311" s="14" t="s">
        <v>673</v>
      </c>
      <c r="AO311" s="8" t="str">
        <f t="shared" si="30"/>
        <v>[["mac", "90:dd:5d:ce:1e:96"], ["ip", "10.0.4.47"]]</v>
      </c>
    </row>
    <row r="312" spans="1:41" ht="16" hidden="1" customHeight="1" x14ac:dyDescent="0.2">
      <c r="A312" s="8">
        <v>2607</v>
      </c>
      <c r="B312" s="8" t="s">
        <v>929</v>
      </c>
      <c r="C312" s="8" t="s">
        <v>258</v>
      </c>
      <c r="D312" s="8" t="s">
        <v>145</v>
      </c>
      <c r="E312" s="8" t="s">
        <v>333</v>
      </c>
      <c r="F312" s="8" t="str">
        <f>IF(ISBLANK(E312), "", Table2[[#This Row],[unique_id]])</f>
        <v>parents_tv</v>
      </c>
      <c r="G312" s="8" t="s">
        <v>330</v>
      </c>
      <c r="H312" s="8" t="s">
        <v>340</v>
      </c>
      <c r="I312" s="8" t="s">
        <v>144</v>
      </c>
      <c r="L312" s="8" t="s">
        <v>136</v>
      </c>
      <c r="M312" s="8" t="s">
        <v>339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 t="shared" si="29"/>
        <v/>
      </c>
      <c r="AF312" s="8" t="str">
        <f>IF(OR(ISBLANK(AM312), ISBLANK(AN312)), "", LOWER(_xlfn.CONCAT(Table2[[#This Row],[device_manufacturer]], "-",Table2[[#This Row],[device_suggested_area]], "-", Table2[[#This Row],[device_identifiers]])))</f>
        <v>google-parents-tv</v>
      </c>
      <c r="AG312" s="10" t="s">
        <v>578</v>
      </c>
      <c r="AH312" s="8" t="s">
        <v>513</v>
      </c>
      <c r="AI312" s="8" t="s">
        <v>577</v>
      </c>
      <c r="AJ312" s="8" t="s">
        <v>258</v>
      </c>
      <c r="AK312" s="8" t="s">
        <v>205</v>
      </c>
      <c r="AL312" s="8" t="s">
        <v>619</v>
      </c>
      <c r="AM312" s="16" t="s">
        <v>672</v>
      </c>
      <c r="AN312" s="15" t="s">
        <v>666</v>
      </c>
      <c r="AO312" s="8" t="str">
        <f t="shared" si="30"/>
        <v>[["mac", "48:d6:d5:33:7c:28"], ["ip", "10.0.4.53"]]</v>
      </c>
    </row>
    <row r="313" spans="1:41" ht="16" hidden="1" customHeight="1" x14ac:dyDescent="0.2">
      <c r="A313" s="8">
        <v>2608</v>
      </c>
      <c r="B313" s="8" t="s">
        <v>26</v>
      </c>
      <c r="C313" s="8" t="s">
        <v>708</v>
      </c>
      <c r="D313" s="8" t="s">
        <v>460</v>
      </c>
      <c r="E313" s="8" t="s">
        <v>459</v>
      </c>
      <c r="F313" s="8" t="str">
        <f>IF(ISBLANK(E313), "", Table2[[#This Row],[unique_id]])</f>
        <v>column_break</v>
      </c>
      <c r="G313" s="8" t="s">
        <v>456</v>
      </c>
      <c r="H313" s="8" t="s">
        <v>340</v>
      </c>
      <c r="I313" s="8" t="s">
        <v>144</v>
      </c>
      <c r="L313" s="8" t="s">
        <v>457</v>
      </c>
      <c r="M313" s="8" t="s">
        <v>458</v>
      </c>
      <c r="N313" s="8"/>
      <c r="O313" s="10"/>
      <c r="P313" s="10"/>
      <c r="Q313" s="10"/>
      <c r="R313" s="10"/>
      <c r="S313" s="10"/>
      <c r="T313" s="8"/>
      <c r="Y313" s="10"/>
      <c r="AB313" s="8" t="str">
        <f t="shared" si="29"/>
        <v/>
      </c>
      <c r="AN313" s="13"/>
      <c r="AO313" s="8" t="str">
        <f t="shared" si="30"/>
        <v/>
      </c>
    </row>
    <row r="314" spans="1:41" ht="16" hidden="1" customHeight="1" x14ac:dyDescent="0.2">
      <c r="A314" s="8">
        <v>2609</v>
      </c>
      <c r="B314" s="8" t="s">
        <v>26</v>
      </c>
      <c r="C314" s="8" t="s">
        <v>190</v>
      </c>
      <c r="D314" s="8" t="s">
        <v>145</v>
      </c>
      <c r="E314" s="8" t="s">
        <v>332</v>
      </c>
      <c r="F314" s="8" t="str">
        <f>IF(ISBLANK(E314), "", Table2[[#This Row],[unique_id]])</f>
        <v>lounge_speaker</v>
      </c>
      <c r="G314" s="8" t="s">
        <v>329</v>
      </c>
      <c r="H314" s="8" t="s">
        <v>340</v>
      </c>
      <c r="I314" s="8" t="s">
        <v>144</v>
      </c>
      <c r="L314" s="8" t="s">
        <v>136</v>
      </c>
      <c r="M314" s="8" t="s">
        <v>339</v>
      </c>
      <c r="N314" s="8"/>
      <c r="O314" s="10"/>
      <c r="P314" s="10"/>
      <c r="Q314" s="10"/>
      <c r="R314" s="10"/>
      <c r="S314" s="10"/>
      <c r="T314" s="8"/>
      <c r="Y314" s="10"/>
      <c r="AA314" s="8" t="str">
        <f t="shared" ref="AA314:AA320" si="34">IF(ISBLANK(Z314),  "", _xlfn.CONCAT("haas/entity/sensor/", LOWER(C314), "/", E314, "/config"))</f>
        <v/>
      </c>
      <c r="AB314" s="8" t="str">
        <f t="shared" si="29"/>
        <v/>
      </c>
      <c r="AF314" s="8" t="str">
        <f>IF(OR(ISBLANK(AM314), ISBLANK(AN314)), "", LOWER(_xlfn.CONCAT(Table2[[#This Row],[device_manufacturer]], "-",Table2[[#This Row],[device_suggested_area]], "-", Table2[[#This Row],[device_identifiers]])))</f>
        <v>sonos-lounge-speaker</v>
      </c>
      <c r="AG314" s="10" t="s">
        <v>519</v>
      </c>
      <c r="AH314" s="8" t="s">
        <v>520</v>
      </c>
      <c r="AI314" s="8" t="s">
        <v>935</v>
      </c>
      <c r="AJ314" s="8" t="str">
        <f>IF(OR(ISBLANK(AM314), ISBLANK(AN314)), "", Table2[[#This Row],[device_via_device]])</f>
        <v>Sonos</v>
      </c>
      <c r="AK314" s="8" t="s">
        <v>207</v>
      </c>
      <c r="AL314" s="8" t="s">
        <v>619</v>
      </c>
      <c r="AM314" s="8" t="s">
        <v>936</v>
      </c>
      <c r="AN314" s="14" t="s">
        <v>937</v>
      </c>
      <c r="AO314" s="8" t="str">
        <f t="shared" si="30"/>
        <v>[["mac", "38:42:0b:47:73:dc"], ["ip", "10.0.4.43"]]</v>
      </c>
    </row>
    <row r="315" spans="1:41" ht="16" hidden="1" customHeight="1" x14ac:dyDescent="0.2">
      <c r="A315" s="8">
        <v>2610</v>
      </c>
      <c r="B315" s="8" t="s">
        <v>26</v>
      </c>
      <c r="C315" s="8" t="s">
        <v>190</v>
      </c>
      <c r="D315" s="8" t="s">
        <v>145</v>
      </c>
      <c r="E315" s="8" t="s">
        <v>328</v>
      </c>
      <c r="F315" s="8" t="str">
        <f>IF(ISBLANK(E315), "", Table2[[#This Row],[unique_id]])</f>
        <v>kitchen_home</v>
      </c>
      <c r="G315" s="8" t="s">
        <v>327</v>
      </c>
      <c r="H315" s="8" t="s">
        <v>340</v>
      </c>
      <c r="I315" s="8" t="s">
        <v>144</v>
      </c>
      <c r="L315" s="8" t="s">
        <v>136</v>
      </c>
      <c r="M315" s="8" t="s">
        <v>339</v>
      </c>
      <c r="N315" s="8"/>
      <c r="O315" s="10"/>
      <c r="P315" s="10"/>
      <c r="Q315" s="10"/>
      <c r="R315" s="10"/>
      <c r="S315" s="10"/>
      <c r="T315" s="8"/>
      <c r="Y315" s="10"/>
      <c r="AA315" s="8" t="str">
        <f t="shared" si="34"/>
        <v/>
      </c>
      <c r="AB315" s="8" t="str">
        <f t="shared" si="29"/>
        <v/>
      </c>
      <c r="AF315" s="8" t="str">
        <f>IF(OR(ISBLANK(AM315), ISBLANK(AN315)), "", LOWER(_xlfn.CONCAT(Table2[[#This Row],[device_manufacturer]], "-",Table2[[#This Row],[device_suggested_area]], "-", Table2[[#This Row],[device_identifiers]])))</f>
        <v>sonos-kitchen-home</v>
      </c>
      <c r="AG315" s="10" t="s">
        <v>519</v>
      </c>
      <c r="AH315" s="8" t="s">
        <v>521</v>
      </c>
      <c r="AI315" s="8" t="s">
        <v>522</v>
      </c>
      <c r="AJ315" s="8" t="str">
        <f>IF(OR(ISBLANK(AM315), ISBLANK(AN315)), "", Table2[[#This Row],[device_via_device]])</f>
        <v>Sonos</v>
      </c>
      <c r="AK315" s="8" t="s">
        <v>219</v>
      </c>
      <c r="AL315" s="8" t="s">
        <v>619</v>
      </c>
      <c r="AM315" s="8" t="s">
        <v>526</v>
      </c>
      <c r="AN315" s="14" t="s">
        <v>702</v>
      </c>
      <c r="AO315" s="8" t="str">
        <f t="shared" si="30"/>
        <v>[["mac", "48:a6:b8:e2:50:40"], ["ip", "10.0.4.41"]]</v>
      </c>
    </row>
    <row r="316" spans="1:41" ht="16" hidden="1" customHeight="1" x14ac:dyDescent="0.2">
      <c r="A316" s="8">
        <v>2610</v>
      </c>
      <c r="B316" s="8" t="s">
        <v>26</v>
      </c>
      <c r="C316" s="8" t="s">
        <v>190</v>
      </c>
      <c r="D316" s="8" t="s">
        <v>145</v>
      </c>
      <c r="E316" s="8" t="s">
        <v>147</v>
      </c>
      <c r="F316" s="8" t="str">
        <f>IF(ISBLANK(E316), "", Table2[[#This Row],[unique_id]])</f>
        <v>kitchen_speaker</v>
      </c>
      <c r="G316" s="8" t="s">
        <v>198</v>
      </c>
      <c r="H316" s="8" t="s">
        <v>340</v>
      </c>
      <c r="I316" s="8" t="s">
        <v>144</v>
      </c>
      <c r="L316" s="8" t="s">
        <v>136</v>
      </c>
      <c r="M316" s="8" t="s">
        <v>339</v>
      </c>
      <c r="N316" s="8"/>
      <c r="O316" s="10"/>
      <c r="P316" s="10"/>
      <c r="Q316" s="10"/>
      <c r="R316" s="10"/>
      <c r="S316" s="10"/>
      <c r="T316" s="8"/>
      <c r="Y316" s="10"/>
      <c r="AA316" s="8" t="str">
        <f t="shared" si="34"/>
        <v/>
      </c>
      <c r="AB316" s="8" t="str">
        <f t="shared" si="29"/>
        <v/>
      </c>
      <c r="AF316" s="8" t="str">
        <f>IF(OR(ISBLANK(AM316), ISBLANK(AN316)), "", LOWER(_xlfn.CONCAT(Table2[[#This Row],[device_manufacturer]], "-",Table2[[#This Row],[device_suggested_area]], "-", Table2[[#This Row],[device_identifiers]])))</f>
        <v>sonos-kitchen-speaker</v>
      </c>
      <c r="AG316" s="10" t="s">
        <v>519</v>
      </c>
      <c r="AH316" s="8" t="s">
        <v>520</v>
      </c>
      <c r="AI316" s="8" t="s">
        <v>523</v>
      </c>
      <c r="AJ316" s="8" t="str">
        <f>IF(OR(ISBLANK(AM316), ISBLANK(AN316)), "", Table2[[#This Row],[device_via_device]])</f>
        <v>Sonos</v>
      </c>
      <c r="AK316" s="8" t="s">
        <v>219</v>
      </c>
      <c r="AL316" s="8" t="s">
        <v>619</v>
      </c>
      <c r="AM316" s="12" t="s">
        <v>525</v>
      </c>
      <c r="AN316" s="14" t="s">
        <v>703</v>
      </c>
      <c r="AO316" s="8" t="str">
        <f t="shared" si="30"/>
        <v>[["mac", "5c:aa:fd:f1:a3:d4"], ["ip", "10.0.4.42"]]</v>
      </c>
    </row>
    <row r="317" spans="1:41" ht="16" hidden="1" customHeight="1" x14ac:dyDescent="0.2">
      <c r="A317" s="8">
        <v>2611</v>
      </c>
      <c r="B317" s="8" t="s">
        <v>26</v>
      </c>
      <c r="C317" s="8" t="s">
        <v>190</v>
      </c>
      <c r="D317" s="8" t="s">
        <v>145</v>
      </c>
      <c r="E317" s="8" t="s">
        <v>335</v>
      </c>
      <c r="F317" s="8" t="str">
        <f>IF(ISBLANK(E317), "", Table2[[#This Row],[unique_id]])</f>
        <v>parents_home</v>
      </c>
      <c r="G317" s="8" t="s">
        <v>325</v>
      </c>
      <c r="H317" s="8" t="s">
        <v>340</v>
      </c>
      <c r="I317" s="8" t="s">
        <v>144</v>
      </c>
      <c r="L317" s="8" t="s">
        <v>136</v>
      </c>
      <c r="M317" s="8" t="s">
        <v>339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si="34"/>
        <v/>
      </c>
      <c r="AB317" s="8" t="str">
        <f t="shared" si="29"/>
        <v/>
      </c>
      <c r="AF317" s="8" t="str">
        <f>IF(OR(ISBLANK(AM317), ISBLANK(AN317)), "", LOWER(_xlfn.CONCAT(Table2[[#This Row],[device_manufacturer]], "-",Table2[[#This Row],[device_suggested_area]], "-", Table2[[#This Row],[device_identifiers]])))</f>
        <v>sonos-parents-home</v>
      </c>
      <c r="AG317" s="10" t="s">
        <v>519</v>
      </c>
      <c r="AH317" s="8" t="s">
        <v>521</v>
      </c>
      <c r="AI317" s="8" t="s">
        <v>522</v>
      </c>
      <c r="AJ317" s="8" t="str">
        <f>IF(OR(ISBLANK(AM317), ISBLANK(AN317)), "", Table2[[#This Row],[device_via_device]])</f>
        <v>Sonos</v>
      </c>
      <c r="AK317" s="8" t="s">
        <v>205</v>
      </c>
      <c r="AL317" s="8" t="s">
        <v>619</v>
      </c>
      <c r="AM317" s="8" t="s">
        <v>524</v>
      </c>
      <c r="AN317" s="15" t="s">
        <v>701</v>
      </c>
      <c r="AO317" s="8" t="str">
        <f t="shared" si="30"/>
        <v>[["mac", "5c:aa:fd:d1:23:be"], ["ip", "10.0.4.40"]]</v>
      </c>
    </row>
    <row r="318" spans="1:41" ht="16" hidden="1" customHeight="1" x14ac:dyDescent="0.2">
      <c r="A318" s="8">
        <v>2612</v>
      </c>
      <c r="B318" s="8" t="s">
        <v>26</v>
      </c>
      <c r="C318" s="8" t="s">
        <v>331</v>
      </c>
      <c r="D318" s="8" t="s">
        <v>145</v>
      </c>
      <c r="E318" s="8" t="s">
        <v>334</v>
      </c>
      <c r="F318" s="8" t="str">
        <f>IF(ISBLANK(E318), "", Table2[[#This Row],[unique_id]])</f>
        <v>parents_speaker</v>
      </c>
      <c r="G318" s="8" t="s">
        <v>326</v>
      </c>
      <c r="H318" s="8" t="s">
        <v>340</v>
      </c>
      <c r="I318" s="8" t="s">
        <v>144</v>
      </c>
      <c r="L318" s="8" t="s">
        <v>136</v>
      </c>
      <c r="M318" s="8" t="s">
        <v>339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34"/>
        <v/>
      </c>
      <c r="AB318" s="8" t="str">
        <f t="shared" si="29"/>
        <v/>
      </c>
      <c r="AF318" s="8" t="str">
        <f>IF(OR(ISBLANK(AM318), ISBLANK(AN318)), "", LOWER(_xlfn.CONCAT(Table2[[#This Row],[device_manufacturer]], "-",Table2[[#This Row],[device_suggested_area]], "-", Table2[[#This Row],[device_identifiers]])))</f>
        <v>apple-parents-speaker</v>
      </c>
      <c r="AG318" s="10" t="s">
        <v>585</v>
      </c>
      <c r="AH318" s="8" t="s">
        <v>520</v>
      </c>
      <c r="AI318" s="8" t="s">
        <v>584</v>
      </c>
      <c r="AJ318" s="8" t="s">
        <v>331</v>
      </c>
      <c r="AK318" s="8" t="s">
        <v>205</v>
      </c>
      <c r="AL318" s="8" t="s">
        <v>619</v>
      </c>
      <c r="AM318" s="16" t="s">
        <v>590</v>
      </c>
      <c r="AN318" s="14" t="s">
        <v>674</v>
      </c>
      <c r="AO318" s="8" t="str">
        <f t="shared" si="30"/>
        <v>[["mac", "d4:a3:3d:5c:8c:28"], ["ip", "10.0.4.48"]]</v>
      </c>
    </row>
    <row r="319" spans="1:41" ht="16" hidden="1" customHeight="1" x14ac:dyDescent="0.2">
      <c r="A319" s="8">
        <v>2700</v>
      </c>
      <c r="B319" s="8" t="s">
        <v>26</v>
      </c>
      <c r="C319" s="8" t="s">
        <v>257</v>
      </c>
      <c r="D319" s="8" t="s">
        <v>148</v>
      </c>
      <c r="E319" s="8" t="s">
        <v>149</v>
      </c>
      <c r="F319" s="8" t="str">
        <f>IF(ISBLANK(E319), "", Table2[[#This Row],[unique_id]])</f>
        <v>uvc_ada_medium</v>
      </c>
      <c r="G319" s="8" t="s">
        <v>130</v>
      </c>
      <c r="H319" s="8" t="s">
        <v>461</v>
      </c>
      <c r="I319" s="8" t="s">
        <v>223</v>
      </c>
      <c r="L319" s="8" t="s">
        <v>136</v>
      </c>
      <c r="M319" s="8" t="s">
        <v>341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34"/>
        <v/>
      </c>
      <c r="AB319" s="8" t="str">
        <f t="shared" si="29"/>
        <v/>
      </c>
      <c r="AE319" s="8"/>
      <c r="AF319" s="8" t="s">
        <v>566</v>
      </c>
      <c r="AG319" s="10" t="s">
        <v>568</v>
      </c>
      <c r="AH319" s="8" t="s">
        <v>569</v>
      </c>
      <c r="AI319" s="8" t="s">
        <v>565</v>
      </c>
      <c r="AJ319" s="8" t="s">
        <v>257</v>
      </c>
      <c r="AK319" s="8" t="s">
        <v>130</v>
      </c>
      <c r="AL319" s="8" t="s">
        <v>639</v>
      </c>
      <c r="AM319" s="8" t="s">
        <v>563</v>
      </c>
      <c r="AN319" s="8" t="s">
        <v>593</v>
      </c>
      <c r="AO319" s="8" t="str">
        <f t="shared" si="30"/>
        <v>[["mac", "74:83:c2:3f:6c:4c"], ["ip", "10.0.6.20"]]</v>
      </c>
    </row>
    <row r="320" spans="1:41" ht="16" hidden="1" customHeight="1" x14ac:dyDescent="0.2">
      <c r="A320" s="8">
        <v>2701</v>
      </c>
      <c r="B320" s="8" t="s">
        <v>26</v>
      </c>
      <c r="C320" s="8" t="s">
        <v>257</v>
      </c>
      <c r="D320" s="8" t="s">
        <v>150</v>
      </c>
      <c r="E320" s="8" t="s">
        <v>151</v>
      </c>
      <c r="F320" s="8" t="str">
        <f>IF(ISBLANK(E320), "", Table2[[#This Row],[unique_id]])</f>
        <v>uvc_ada_motion</v>
      </c>
      <c r="G320" s="8" t="s">
        <v>130</v>
      </c>
      <c r="H320" s="8" t="s">
        <v>463</v>
      </c>
      <c r="I320" s="8" t="s">
        <v>223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34"/>
        <v/>
      </c>
      <c r="AB320" s="8" t="str">
        <f t="shared" si="29"/>
        <v/>
      </c>
      <c r="AC320" s="13"/>
      <c r="AE320" s="8"/>
      <c r="AO320" s="8" t="str">
        <f t="shared" si="30"/>
        <v/>
      </c>
    </row>
    <row r="321" spans="1:41" ht="16" hidden="1" customHeight="1" x14ac:dyDescent="0.2">
      <c r="A321" s="8">
        <v>2702</v>
      </c>
      <c r="B321" s="8" t="s">
        <v>26</v>
      </c>
      <c r="C321" s="8" t="s">
        <v>708</v>
      </c>
      <c r="D321" s="8" t="s">
        <v>460</v>
      </c>
      <c r="E321" s="8" t="s">
        <v>459</v>
      </c>
      <c r="F321" s="8" t="str">
        <f>IF(ISBLANK(E321), "", Table2[[#This Row],[unique_id]])</f>
        <v>column_break</v>
      </c>
      <c r="G321" s="8" t="s">
        <v>456</v>
      </c>
      <c r="H321" s="8" t="s">
        <v>463</v>
      </c>
      <c r="I321" s="8" t="s">
        <v>223</v>
      </c>
      <c r="L321" s="8" t="s">
        <v>457</v>
      </c>
      <c r="M321" s="8" t="s">
        <v>458</v>
      </c>
      <c r="N321" s="8"/>
      <c r="O321" s="10"/>
      <c r="P321" s="10"/>
      <c r="Q321" s="10"/>
      <c r="R321" s="10"/>
      <c r="S321" s="10"/>
      <c r="T321" s="8"/>
      <c r="Y321" s="10"/>
      <c r="AB321" s="8" t="str">
        <f t="shared" si="29"/>
        <v/>
      </c>
      <c r="AE321" s="8"/>
      <c r="AO321" s="8" t="str">
        <f t="shared" si="30"/>
        <v/>
      </c>
    </row>
    <row r="322" spans="1:41" ht="16" hidden="1" customHeight="1" x14ac:dyDescent="0.2">
      <c r="A322" s="8">
        <v>2703</v>
      </c>
      <c r="B322" s="8" t="s">
        <v>26</v>
      </c>
      <c r="C322" s="8" t="s">
        <v>257</v>
      </c>
      <c r="D322" s="8" t="s">
        <v>148</v>
      </c>
      <c r="E322" s="8" t="s">
        <v>221</v>
      </c>
      <c r="F322" s="8" t="str">
        <f>IF(ISBLANK(E322), "", Table2[[#This Row],[unique_id]])</f>
        <v>uvc_edwin_medium</v>
      </c>
      <c r="G322" s="8" t="s">
        <v>127</v>
      </c>
      <c r="H322" s="8" t="s">
        <v>462</v>
      </c>
      <c r="I322" s="8" t="s">
        <v>223</v>
      </c>
      <c r="L322" s="8" t="s">
        <v>136</v>
      </c>
      <c r="M322" s="8" t="s">
        <v>341</v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 t="shared" si="29"/>
        <v/>
      </c>
      <c r="AE322" s="8"/>
      <c r="AF322" s="8" t="s">
        <v>567</v>
      </c>
      <c r="AG322" s="10" t="s">
        <v>568</v>
      </c>
      <c r="AH322" s="8" t="s">
        <v>569</v>
      </c>
      <c r="AI322" s="8" t="s">
        <v>565</v>
      </c>
      <c r="AJ322" s="8" t="s">
        <v>257</v>
      </c>
      <c r="AK322" s="8" t="s">
        <v>127</v>
      </c>
      <c r="AL322" s="8" t="s">
        <v>639</v>
      </c>
      <c r="AM322" s="8" t="s">
        <v>564</v>
      </c>
      <c r="AN322" s="8" t="s">
        <v>594</v>
      </c>
      <c r="AO322" s="8" t="str">
        <f t="shared" si="30"/>
        <v>[["mac", "74:83:c2:3f:6e:5c"], ["ip", "10.0.6.21"]]</v>
      </c>
    </row>
    <row r="323" spans="1:41" ht="16" hidden="1" customHeight="1" x14ac:dyDescent="0.2">
      <c r="A323" s="8">
        <v>2704</v>
      </c>
      <c r="B323" s="8" t="s">
        <v>26</v>
      </c>
      <c r="C323" s="8" t="s">
        <v>257</v>
      </c>
      <c r="D323" s="8" t="s">
        <v>150</v>
      </c>
      <c r="E323" s="8" t="s">
        <v>222</v>
      </c>
      <c r="F323" s="8" t="str">
        <f>IF(ISBLANK(E323), "", Table2[[#This Row],[unique_id]])</f>
        <v>uvc_edwin_motion</v>
      </c>
      <c r="G323" s="8" t="s">
        <v>127</v>
      </c>
      <c r="H323" s="8" t="s">
        <v>464</v>
      </c>
      <c r="I323" s="8" t="s">
        <v>223</v>
      </c>
      <c r="L323" s="8" t="s">
        <v>136</v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 t="shared" si="29"/>
        <v/>
      </c>
      <c r="AC323" s="13"/>
      <c r="AE323" s="8"/>
      <c r="AO323" s="8" t="str">
        <f t="shared" si="30"/>
        <v/>
      </c>
    </row>
    <row r="324" spans="1:41" ht="16" hidden="1" customHeight="1" x14ac:dyDescent="0.2">
      <c r="A324" s="8">
        <v>2705</v>
      </c>
      <c r="B324" s="8" t="s">
        <v>26</v>
      </c>
      <c r="C324" s="8" t="s">
        <v>708</v>
      </c>
      <c r="D324" s="8" t="s">
        <v>460</v>
      </c>
      <c r="E324" s="8" t="s">
        <v>459</v>
      </c>
      <c r="F324" s="8" t="str">
        <f>IF(ISBLANK(E324), "", Table2[[#This Row],[unique_id]])</f>
        <v>column_break</v>
      </c>
      <c r="G324" s="8" t="s">
        <v>456</v>
      </c>
      <c r="H324" s="8" t="s">
        <v>464</v>
      </c>
      <c r="I324" s="8" t="s">
        <v>223</v>
      </c>
      <c r="L324" s="8" t="s">
        <v>457</v>
      </c>
      <c r="M324" s="8" t="s">
        <v>458</v>
      </c>
      <c r="N324" s="8"/>
      <c r="O324" s="10"/>
      <c r="P324" s="10"/>
      <c r="Q324" s="10"/>
      <c r="R324" s="10"/>
      <c r="S324" s="10"/>
      <c r="T324" s="8"/>
      <c r="Y324" s="10"/>
      <c r="AB324" s="8" t="str">
        <f t="shared" si="29"/>
        <v/>
      </c>
      <c r="AE324" s="8"/>
      <c r="AO324" s="8" t="str">
        <f t="shared" si="30"/>
        <v/>
      </c>
    </row>
    <row r="325" spans="1:41" ht="16" hidden="1" customHeight="1" x14ac:dyDescent="0.2">
      <c r="A325" s="8">
        <v>2706</v>
      </c>
      <c r="B325" s="8" t="s">
        <v>26</v>
      </c>
      <c r="C325" s="8" t="s">
        <v>133</v>
      </c>
      <c r="D325" s="8" t="s">
        <v>150</v>
      </c>
      <c r="E325" s="8" t="s">
        <v>1016</v>
      </c>
      <c r="F325" s="8" t="str">
        <f>IF(ISBLANK(E325), "", Table2[[#This Row],[unique_id]])</f>
        <v>ada_fan_occupancy</v>
      </c>
      <c r="G325" s="8" t="s">
        <v>130</v>
      </c>
      <c r="H325" s="8" t="s">
        <v>342</v>
      </c>
      <c r="I325" s="8" t="s">
        <v>223</v>
      </c>
      <c r="L325" s="8" t="s">
        <v>136</v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ref="AA325:AA391" si="35">IF(ISBLANK(Z325),  "", _xlfn.CONCAT("haas/entity/sensor/", LOWER(C325), "/", E325, "/config"))</f>
        <v/>
      </c>
      <c r="AB325" s="8" t="str">
        <f t="shared" si="29"/>
        <v/>
      </c>
      <c r="AE325" s="8"/>
      <c r="AO325" s="8" t="str">
        <f t="shared" si="30"/>
        <v/>
      </c>
    </row>
    <row r="326" spans="1:41" ht="16" hidden="1" customHeight="1" x14ac:dyDescent="0.2">
      <c r="A326" s="8">
        <v>2707</v>
      </c>
      <c r="B326" s="8" t="s">
        <v>26</v>
      </c>
      <c r="C326" s="8" t="s">
        <v>133</v>
      </c>
      <c r="D326" s="8" t="s">
        <v>150</v>
      </c>
      <c r="E326" s="8" t="s">
        <v>1015</v>
      </c>
      <c r="F326" s="8" t="str">
        <f>IF(ISBLANK(E326), "", Table2[[#This Row],[unique_id]])</f>
        <v>edwin_fan_occupancy</v>
      </c>
      <c r="G326" s="8" t="s">
        <v>127</v>
      </c>
      <c r="H326" s="8" t="s">
        <v>342</v>
      </c>
      <c r="I326" s="8" t="s">
        <v>223</v>
      </c>
      <c r="L326" s="8" t="s">
        <v>136</v>
      </c>
      <c r="N326" s="8"/>
      <c r="O326" s="10"/>
      <c r="P326" s="10"/>
      <c r="Q326" s="10"/>
      <c r="R326" s="10"/>
      <c r="S326" s="10"/>
      <c r="T326" s="8"/>
      <c r="Y326" s="10"/>
      <c r="AA326" s="8" t="str">
        <f t="shared" si="35"/>
        <v/>
      </c>
      <c r="AB326" s="8" t="str">
        <f t="shared" si="29"/>
        <v/>
      </c>
      <c r="AC326" s="13"/>
      <c r="AE326" s="8"/>
      <c r="AO326" s="8" t="str">
        <f t="shared" si="30"/>
        <v/>
      </c>
    </row>
    <row r="327" spans="1:41" ht="16" hidden="1" customHeight="1" x14ac:dyDescent="0.2">
      <c r="A327" s="8">
        <v>2708</v>
      </c>
      <c r="B327" s="8" t="s">
        <v>26</v>
      </c>
      <c r="C327" s="8" t="s">
        <v>133</v>
      </c>
      <c r="D327" s="8" t="s">
        <v>150</v>
      </c>
      <c r="E327" s="8" t="s">
        <v>1017</v>
      </c>
      <c r="F327" s="8" t="str">
        <f>IF(ISBLANK(E327), "", Table2[[#This Row],[unique_id]])</f>
        <v>parents_fan_occupancy</v>
      </c>
      <c r="G327" s="8" t="s">
        <v>205</v>
      </c>
      <c r="H327" s="8" t="s">
        <v>342</v>
      </c>
      <c r="I327" s="8" t="s">
        <v>223</v>
      </c>
      <c r="L327" s="8" t="s">
        <v>136</v>
      </c>
      <c r="N327" s="8"/>
      <c r="O327" s="10"/>
      <c r="P327" s="10"/>
      <c r="Q327" s="10"/>
      <c r="R327" s="10"/>
      <c r="S327" s="10"/>
      <c r="T327" s="8"/>
      <c r="Y327" s="10"/>
      <c r="AA327" s="8" t="str">
        <f t="shared" si="35"/>
        <v/>
      </c>
      <c r="AB327" s="8" t="str">
        <f t="shared" si="29"/>
        <v/>
      </c>
      <c r="AC327" s="13"/>
      <c r="AE327" s="8"/>
      <c r="AO327" s="8" t="str">
        <f t="shared" si="30"/>
        <v/>
      </c>
    </row>
    <row r="328" spans="1:41" ht="16" hidden="1" customHeight="1" x14ac:dyDescent="0.2">
      <c r="A328" s="8">
        <v>2709</v>
      </c>
      <c r="B328" s="8" t="s">
        <v>26</v>
      </c>
      <c r="C328" s="8" t="s">
        <v>133</v>
      </c>
      <c r="D328" s="8" t="s">
        <v>150</v>
      </c>
      <c r="E328" s="8" t="s">
        <v>1018</v>
      </c>
      <c r="F328" s="8" t="str">
        <f>IF(ISBLANK(E328), "", Table2[[#This Row],[unique_id]])</f>
        <v>lounge_fan_occupancy</v>
      </c>
      <c r="G328" s="8" t="s">
        <v>207</v>
      </c>
      <c r="H328" s="8" t="s">
        <v>342</v>
      </c>
      <c r="I328" s="8" t="s">
        <v>223</v>
      </c>
      <c r="L328" s="8" t="s">
        <v>136</v>
      </c>
      <c r="N328" s="8"/>
      <c r="O328" s="10"/>
      <c r="P328" s="10"/>
      <c r="Q328" s="10"/>
      <c r="R328" s="10"/>
      <c r="S328" s="10"/>
      <c r="T328" s="8"/>
      <c r="Y328" s="10"/>
      <c r="AA328" s="8" t="str">
        <f t="shared" si="35"/>
        <v/>
      </c>
      <c r="AB328" s="8" t="str">
        <f t="shared" si="29"/>
        <v/>
      </c>
      <c r="AE328" s="8"/>
      <c r="AO328" s="8" t="str">
        <f t="shared" si="30"/>
        <v/>
      </c>
    </row>
    <row r="329" spans="1:41" ht="16" hidden="1" customHeight="1" x14ac:dyDescent="0.2">
      <c r="A329" s="8">
        <v>2710</v>
      </c>
      <c r="B329" s="8" t="s">
        <v>26</v>
      </c>
      <c r="C329" s="8" t="s">
        <v>133</v>
      </c>
      <c r="D329" s="8" t="s">
        <v>150</v>
      </c>
      <c r="E329" s="8" t="s">
        <v>1019</v>
      </c>
      <c r="F329" s="8" t="str">
        <f>IF(ISBLANK(E329), "", Table2[[#This Row],[unique_id]])</f>
        <v>deck_east_fan_occupancy</v>
      </c>
      <c r="G329" s="8" t="s">
        <v>229</v>
      </c>
      <c r="H329" s="8" t="s">
        <v>342</v>
      </c>
      <c r="I329" s="8" t="s">
        <v>223</v>
      </c>
      <c r="L329" s="8" t="s">
        <v>136</v>
      </c>
      <c r="N329" s="8"/>
      <c r="O329" s="10"/>
      <c r="P329" s="10"/>
      <c r="Q329" s="10"/>
      <c r="R329" s="10"/>
      <c r="S329" s="10"/>
      <c r="T329" s="8"/>
      <c r="Y329" s="10"/>
      <c r="AA329" s="8" t="str">
        <f t="shared" si="35"/>
        <v/>
      </c>
      <c r="AB329" s="8" t="str">
        <f t="shared" ref="AB329:AB395" si="36">IF(ISBLANK(Z329),  "", _xlfn.CONCAT(LOWER(C329), "/", E329))</f>
        <v/>
      </c>
      <c r="AE329" s="8"/>
      <c r="AO329" s="8" t="str">
        <f t="shared" ref="AO329:AO395" si="37">IF(AND(ISBLANK(AM329), ISBLANK(AN329)), "", _xlfn.CONCAT("[", IF(ISBLANK(AM329), "", _xlfn.CONCAT("[""mac"", """, AM329, """]")), IF(ISBLANK(AN329), "", _xlfn.CONCAT(", [""ip"", """, AN329, """]")), "]"))</f>
        <v/>
      </c>
    </row>
    <row r="330" spans="1:41" ht="16" hidden="1" customHeight="1" x14ac:dyDescent="0.2">
      <c r="A330" s="8">
        <v>2711</v>
      </c>
      <c r="B330" s="8" t="s">
        <v>26</v>
      </c>
      <c r="C330" s="8" t="s">
        <v>133</v>
      </c>
      <c r="D330" s="8" t="s">
        <v>150</v>
      </c>
      <c r="E330" s="8" t="s">
        <v>1020</v>
      </c>
      <c r="F330" s="8" t="str">
        <f>IF(ISBLANK(E330), "", Table2[[#This Row],[unique_id]])</f>
        <v>deck_west_fan_occupancy</v>
      </c>
      <c r="G330" s="8" t="s">
        <v>228</v>
      </c>
      <c r="H330" s="8" t="s">
        <v>342</v>
      </c>
      <c r="I330" s="8" t="s">
        <v>223</v>
      </c>
      <c r="L330" s="8" t="s">
        <v>136</v>
      </c>
      <c r="N330" s="8"/>
      <c r="O330" s="10"/>
      <c r="P330" s="10"/>
      <c r="Q330" s="10"/>
      <c r="R330" s="10"/>
      <c r="S330" s="10"/>
      <c r="T330" s="8"/>
      <c r="Y330" s="10"/>
      <c r="AA330" s="8" t="str">
        <f t="shared" si="35"/>
        <v/>
      </c>
      <c r="AB330" s="8" t="str">
        <f t="shared" si="36"/>
        <v/>
      </c>
      <c r="AE330" s="8"/>
      <c r="AO330" s="8" t="str">
        <f t="shared" si="37"/>
        <v/>
      </c>
    </row>
    <row r="331" spans="1:41" ht="16" hidden="1" customHeight="1" x14ac:dyDescent="0.2">
      <c r="A331" s="8">
        <v>2712</v>
      </c>
      <c r="B331" s="8" t="s">
        <v>26</v>
      </c>
      <c r="C331" s="8" t="s">
        <v>708</v>
      </c>
      <c r="D331" s="8" t="s">
        <v>460</v>
      </c>
      <c r="E331" s="8" t="s">
        <v>459</v>
      </c>
      <c r="F331" s="8" t="str">
        <f>IF(ISBLANK(E331), "", Table2[[#This Row],[unique_id]])</f>
        <v>column_break</v>
      </c>
      <c r="G331" s="8" t="s">
        <v>456</v>
      </c>
      <c r="H331" s="8" t="s">
        <v>342</v>
      </c>
      <c r="I331" s="8" t="s">
        <v>223</v>
      </c>
      <c r="L331" s="8" t="s">
        <v>457</v>
      </c>
      <c r="M331" s="8" t="s">
        <v>458</v>
      </c>
      <c r="N331" s="8"/>
      <c r="O331" s="10"/>
      <c r="P331" s="10"/>
      <c r="Q331" s="10"/>
      <c r="R331" s="10"/>
      <c r="S331" s="10"/>
      <c r="T331" s="8"/>
      <c r="Y331" s="10"/>
      <c r="AB331" s="8" t="str">
        <f t="shared" si="36"/>
        <v/>
      </c>
      <c r="AE331" s="8"/>
      <c r="AO331" s="8" t="str">
        <f t="shared" si="37"/>
        <v/>
      </c>
    </row>
    <row r="332" spans="1:41" ht="16" customHeight="1" x14ac:dyDescent="0.2">
      <c r="A332" s="8">
        <v>2713</v>
      </c>
      <c r="B332" s="8" t="s">
        <v>26</v>
      </c>
      <c r="C332" s="8" t="s">
        <v>1057</v>
      </c>
      <c r="F332" s="8" t="str">
        <f>IF(ISBLANK(E332), "", Table2[[#This Row],[unique_id]])</f>
        <v/>
      </c>
      <c r="J332" s="43"/>
      <c r="K332" s="43"/>
      <c r="L332" s="43"/>
      <c r="M332" s="43"/>
      <c r="N332" s="43"/>
      <c r="O332" s="45"/>
      <c r="P332" s="45" t="s">
        <v>786</v>
      </c>
      <c r="Q332" s="45"/>
      <c r="R332" s="18" t="s">
        <v>834</v>
      </c>
      <c r="S332" s="45"/>
      <c r="T332" s="43"/>
      <c r="U332" s="43"/>
      <c r="V332" s="43"/>
      <c r="W332" s="43"/>
      <c r="X332" s="43"/>
      <c r="Y332" s="45"/>
      <c r="Z332" s="43"/>
      <c r="AA332" s="43" t="str">
        <f>IF(ISBLANK(Z332),  "", _xlfn.CONCAT("haas/entity/sensor/", LOWER(C332), "/", E332, "/config"))</f>
        <v/>
      </c>
      <c r="AB332" s="43" t="str">
        <f>IF(ISBLANK(Z332),  "", _xlfn.CONCAT(LOWER(C332), "/", E332))</f>
        <v/>
      </c>
      <c r="AC332" s="43"/>
      <c r="AD332" s="43"/>
      <c r="AE332" s="43"/>
      <c r="AF332" s="43" t="s">
        <v>1062</v>
      </c>
      <c r="AG332" s="45" t="s">
        <v>1060</v>
      </c>
      <c r="AH332" s="43" t="s">
        <v>1058</v>
      </c>
      <c r="AI332" s="46" t="s">
        <v>1059</v>
      </c>
      <c r="AJ332" s="43" t="s">
        <v>1057</v>
      </c>
      <c r="AK332" s="43" t="s">
        <v>887</v>
      </c>
      <c r="AL332" s="43"/>
      <c r="AM332" s="43" t="s">
        <v>1056</v>
      </c>
      <c r="AN332" s="43"/>
      <c r="AO332" s="44" t="str">
        <f>IF(AND(ISBLANK(AM332), ISBLANK(AN332)), "", _xlfn.CONCAT("[", IF(ISBLANK(AM332), "", _xlfn.CONCAT("[""mac"", """, AM332, """]")), IF(ISBLANK(AN332), "", _xlfn.CONCAT(", [""ip"", """, AN332, """]")), "]"))</f>
        <v>[["mac", "0x000d6f0011274420"]]</v>
      </c>
    </row>
    <row r="333" spans="1:41" ht="16" customHeight="1" x14ac:dyDescent="0.2">
      <c r="A333" s="8">
        <v>2714</v>
      </c>
      <c r="B333" s="43" t="s">
        <v>929</v>
      </c>
      <c r="C333" s="8" t="s">
        <v>1057</v>
      </c>
      <c r="D333" s="43"/>
      <c r="E333" s="43"/>
      <c r="F333" s="44" t="str">
        <f>IF(ISBLANK(E333), "", Table2[[#This Row],[unique_id]])</f>
        <v/>
      </c>
      <c r="G333" s="43"/>
      <c r="H333" s="43"/>
      <c r="I333" s="43"/>
      <c r="J333" s="43"/>
      <c r="K333" s="43"/>
      <c r="L333" s="43"/>
      <c r="M333" s="43"/>
      <c r="N333" s="43"/>
      <c r="O333" s="45"/>
      <c r="P333" s="45" t="s">
        <v>786</v>
      </c>
      <c r="Q333" s="45"/>
      <c r="R333" s="18" t="s">
        <v>834</v>
      </c>
      <c r="S333" s="45"/>
      <c r="T333" s="43"/>
      <c r="U333" s="43"/>
      <c r="V333" s="43"/>
      <c r="W333" s="43"/>
      <c r="X333" s="43"/>
      <c r="Y333" s="45"/>
      <c r="Z333" s="43"/>
      <c r="AA333" s="43" t="str">
        <f>IF(ISBLANK(Z333),  "", _xlfn.CONCAT("haas/entity/sensor/", LOWER(C333), "/", E333, "/config"))</f>
        <v/>
      </c>
      <c r="AB333" s="43" t="str">
        <f>IF(ISBLANK(Z333),  "", _xlfn.CONCAT(LOWER(C333), "/", E333))</f>
        <v/>
      </c>
      <c r="AC333" s="43"/>
      <c r="AD333" s="43"/>
      <c r="AE333" s="43"/>
      <c r="AF333" s="43" t="s">
        <v>1061</v>
      </c>
      <c r="AG333" s="45" t="s">
        <v>1060</v>
      </c>
      <c r="AH333" s="43" t="s">
        <v>1058</v>
      </c>
      <c r="AI333" s="46" t="s">
        <v>1059</v>
      </c>
      <c r="AJ333" s="43" t="s">
        <v>1057</v>
      </c>
      <c r="AK333" s="43" t="s">
        <v>501</v>
      </c>
      <c r="AL333" s="43"/>
      <c r="AM333" s="43"/>
      <c r="AN333" s="43"/>
      <c r="AO333" s="44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ht="16" hidden="1" customHeight="1" x14ac:dyDescent="0.2">
      <c r="A334" s="8">
        <v>5000</v>
      </c>
      <c r="B334" s="15" t="s">
        <v>26</v>
      </c>
      <c r="C334" s="8" t="s">
        <v>257</v>
      </c>
      <c r="F334" s="8" t="str">
        <f>IF(ISBLANK(E334), "", Table2[[#This Row],[unique_id]])</f>
        <v/>
      </c>
      <c r="N334" s="8"/>
      <c r="O334" s="10"/>
      <c r="P334" s="10"/>
      <c r="Q334" s="10"/>
      <c r="R334" s="10"/>
      <c r="S334" s="10"/>
      <c r="T334" s="8"/>
      <c r="Y334" s="10"/>
      <c r="AA334" s="8" t="str">
        <f t="shared" si="35"/>
        <v/>
      </c>
      <c r="AB334" s="8" t="str">
        <f t="shared" si="36"/>
        <v/>
      </c>
      <c r="AF334" s="8" t="s">
        <v>880</v>
      </c>
      <c r="AG334" s="10" t="s">
        <v>601</v>
      </c>
      <c r="AH334" s="8" t="s">
        <v>608</v>
      </c>
      <c r="AI334" s="8" t="s">
        <v>604</v>
      </c>
      <c r="AJ334" s="8" t="s">
        <v>257</v>
      </c>
      <c r="AK334" s="8" t="s">
        <v>28</v>
      </c>
      <c r="AL334" s="8" t="s">
        <v>596</v>
      </c>
      <c r="AM334" s="8" t="s">
        <v>615</v>
      </c>
      <c r="AN334" s="8" t="s">
        <v>611</v>
      </c>
      <c r="AO334" s="8" t="str">
        <f t="shared" si="37"/>
        <v>[["mac", "74:ac:b9:1c:15:f1"], ["ip", "10.0.0.1"]]</v>
      </c>
    </row>
    <row r="335" spans="1:41" ht="16" hidden="1" customHeight="1" x14ac:dyDescent="0.2">
      <c r="A335" s="8">
        <v>5001</v>
      </c>
      <c r="B335" s="15" t="s">
        <v>26</v>
      </c>
      <c r="C335" s="8" t="s">
        <v>257</v>
      </c>
      <c r="F335" s="8" t="str">
        <f>IF(ISBLANK(E335), "", Table2[[#This Row],[unique_id]])</f>
        <v/>
      </c>
      <c r="N335" s="8"/>
      <c r="O335" s="10"/>
      <c r="P335" s="10"/>
      <c r="Q335" s="10"/>
      <c r="R335" s="10"/>
      <c r="S335" s="10"/>
      <c r="T335" s="8"/>
      <c r="Y335" s="10"/>
      <c r="AA335" s="8" t="str">
        <f t="shared" si="35"/>
        <v/>
      </c>
      <c r="AB335" s="8" t="str">
        <f t="shared" si="36"/>
        <v/>
      </c>
      <c r="AF335" s="8" t="s">
        <v>1032</v>
      </c>
      <c r="AG335" s="10" t="s">
        <v>1033</v>
      </c>
      <c r="AH335" s="8" t="s">
        <v>609</v>
      </c>
      <c r="AI335" s="8" t="s">
        <v>1030</v>
      </c>
      <c r="AJ335" s="8" t="s">
        <v>257</v>
      </c>
      <c r="AK335" s="8" t="s">
        <v>28</v>
      </c>
      <c r="AL335" s="8" t="s">
        <v>596</v>
      </c>
      <c r="AM335" s="8" t="s">
        <v>1035</v>
      </c>
      <c r="AN335" s="8" t="s">
        <v>612</v>
      </c>
      <c r="AO335" s="8" t="str">
        <f t="shared" si="37"/>
        <v>[["mac", "78:45:58:cb:14:b5"], ["ip", "10.0.0.2"]]</v>
      </c>
    </row>
    <row r="336" spans="1:41" ht="16" hidden="1" customHeight="1" x14ac:dyDescent="0.2">
      <c r="A336" s="8">
        <v>5002</v>
      </c>
      <c r="B336" s="15" t="s">
        <v>26</v>
      </c>
      <c r="C336" s="8" t="s">
        <v>257</v>
      </c>
      <c r="F336" s="8" t="str">
        <f>IF(ISBLANK(E336), "", Table2[[#This Row],[unique_id]])</f>
        <v/>
      </c>
      <c r="N336" s="8"/>
      <c r="O336" s="10"/>
      <c r="P336" s="10"/>
      <c r="Q336" s="10"/>
      <c r="R336" s="10"/>
      <c r="S336" s="10"/>
      <c r="T336" s="8"/>
      <c r="Y336" s="10"/>
      <c r="AA336" s="8" t="str">
        <f t="shared" si="35"/>
        <v/>
      </c>
      <c r="AB336" s="8" t="str">
        <f t="shared" si="36"/>
        <v/>
      </c>
      <c r="AF336" s="8" t="s">
        <v>598</v>
      </c>
      <c r="AG336" s="10" t="s">
        <v>1033</v>
      </c>
      <c r="AH336" s="8" t="s">
        <v>610</v>
      </c>
      <c r="AI336" s="8" t="s">
        <v>605</v>
      </c>
      <c r="AJ336" s="8" t="s">
        <v>257</v>
      </c>
      <c r="AK336" s="8" t="s">
        <v>602</v>
      </c>
      <c r="AL336" s="8" t="s">
        <v>596</v>
      </c>
      <c r="AM336" s="8" t="s">
        <v>616</v>
      </c>
      <c r="AN336" s="8" t="s">
        <v>613</v>
      </c>
      <c r="AO336" s="8" t="str">
        <f t="shared" si="37"/>
        <v>[["mac", "b4:fb:e4:e3:83:32"], ["ip", "10.0.0.3"]]</v>
      </c>
    </row>
    <row r="337" spans="1:41" ht="16" hidden="1" customHeight="1" x14ac:dyDescent="0.2">
      <c r="A337" s="8">
        <v>5003</v>
      </c>
      <c r="B337" s="15" t="s">
        <v>26</v>
      </c>
      <c r="C337" s="8" t="s">
        <v>257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35"/>
        <v/>
      </c>
      <c r="AB337" s="8" t="str">
        <f t="shared" si="36"/>
        <v/>
      </c>
      <c r="AF337" s="8" t="s">
        <v>599</v>
      </c>
      <c r="AG337" s="10" t="s">
        <v>1034</v>
      </c>
      <c r="AH337" s="8" t="s">
        <v>609</v>
      </c>
      <c r="AI337" s="8" t="s">
        <v>606</v>
      </c>
      <c r="AJ337" s="8" t="s">
        <v>257</v>
      </c>
      <c r="AK337" s="8" t="s">
        <v>501</v>
      </c>
      <c r="AL337" s="8" t="s">
        <v>596</v>
      </c>
      <c r="AM337" s="8" t="s">
        <v>617</v>
      </c>
      <c r="AN337" s="8" t="s">
        <v>614</v>
      </c>
      <c r="AO337" s="8" t="str">
        <f t="shared" si="37"/>
        <v>[["mac", "78:8a:20:70:d3:79"], ["ip", "10.0.0.4"]]</v>
      </c>
    </row>
    <row r="338" spans="1:41" ht="16" hidden="1" customHeight="1" x14ac:dyDescent="0.2">
      <c r="A338" s="8">
        <v>5004</v>
      </c>
      <c r="B338" s="15" t="s">
        <v>26</v>
      </c>
      <c r="C338" s="8" t="s">
        <v>257</v>
      </c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5"/>
        <v/>
      </c>
      <c r="AB338" s="8" t="str">
        <f t="shared" si="36"/>
        <v/>
      </c>
      <c r="AF338" s="8" t="s">
        <v>600</v>
      </c>
      <c r="AG338" s="10" t="s">
        <v>1034</v>
      </c>
      <c r="AH338" s="8" t="s">
        <v>609</v>
      </c>
      <c r="AI338" s="8" t="s">
        <v>607</v>
      </c>
      <c r="AJ338" s="8" t="s">
        <v>257</v>
      </c>
      <c r="AK338" s="8" t="s">
        <v>603</v>
      </c>
      <c r="AL338" s="8" t="s">
        <v>596</v>
      </c>
      <c r="AM338" s="8" t="s">
        <v>618</v>
      </c>
      <c r="AN338" s="8" t="s">
        <v>1031</v>
      </c>
      <c r="AO338" s="8" t="str">
        <f t="shared" si="37"/>
        <v>[["mac", "f0:9f:c2:fc:b0:f7"], ["ip", "10.0.0.5"]]</v>
      </c>
    </row>
    <row r="339" spans="1:41" ht="16" hidden="1" customHeight="1" x14ac:dyDescent="0.2">
      <c r="A339" s="8">
        <v>5005</v>
      </c>
      <c r="B339" s="15" t="s">
        <v>26</v>
      </c>
      <c r="C339" s="15" t="s">
        <v>570</v>
      </c>
      <c r="D339" s="15"/>
      <c r="E339" s="15"/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 t="shared" si="35"/>
        <v/>
      </c>
      <c r="AB339" s="8" t="str">
        <f t="shared" si="36"/>
        <v/>
      </c>
      <c r="AE339" s="8"/>
      <c r="AF339" s="8" t="s">
        <v>571</v>
      </c>
      <c r="AG339" s="10" t="s">
        <v>573</v>
      </c>
      <c r="AH339" s="8" t="s">
        <v>575</v>
      </c>
      <c r="AI339" s="8" t="s">
        <v>572</v>
      </c>
      <c r="AJ339" s="8" t="s">
        <v>574</v>
      </c>
      <c r="AK339" s="8" t="s">
        <v>28</v>
      </c>
      <c r="AL339" s="8" t="s">
        <v>619</v>
      </c>
      <c r="AM339" s="16" t="s">
        <v>692</v>
      </c>
      <c r="AN339" s="8" t="s">
        <v>620</v>
      </c>
      <c r="AO339" s="8" t="str">
        <f t="shared" si="37"/>
        <v>[["mac", "4a:9a:06:5d:53:66"], ["ip", "10.0.4.10"]]</v>
      </c>
    </row>
    <row r="340" spans="1:41" ht="16" hidden="1" customHeight="1" x14ac:dyDescent="0.2">
      <c r="A340" s="8">
        <v>5006</v>
      </c>
      <c r="B340" s="15" t="s">
        <v>26</v>
      </c>
      <c r="C340" s="15" t="s">
        <v>547</v>
      </c>
      <c r="D340" s="15"/>
      <c r="E340" s="15"/>
      <c r="G340" s="15"/>
      <c r="H340" s="15"/>
      <c r="I340" s="15"/>
      <c r="K340" s="15"/>
      <c r="L340" s="15"/>
      <c r="N340" s="8"/>
      <c r="O340" s="10"/>
      <c r="P340" s="10"/>
      <c r="Q340" s="10"/>
      <c r="R340" s="10"/>
      <c r="S340" s="10"/>
      <c r="T340" s="8"/>
      <c r="Y340" s="10"/>
      <c r="AA340" s="8" t="str">
        <f t="shared" si="35"/>
        <v/>
      </c>
      <c r="AB340" s="8" t="str">
        <f t="shared" si="36"/>
        <v/>
      </c>
      <c r="AE340" s="8"/>
      <c r="AF340" s="8" t="s">
        <v>546</v>
      </c>
      <c r="AG340" s="10" t="s">
        <v>947</v>
      </c>
      <c r="AH340" s="8" t="s">
        <v>550</v>
      </c>
      <c r="AI340" s="8" t="s">
        <v>553</v>
      </c>
      <c r="AJ340" s="8" t="s">
        <v>331</v>
      </c>
      <c r="AK340" s="8" t="s">
        <v>28</v>
      </c>
      <c r="AL340" s="8" t="s">
        <v>597</v>
      </c>
      <c r="AM340" s="8" t="s">
        <v>962</v>
      </c>
      <c r="AN340" s="8" t="s">
        <v>591</v>
      </c>
      <c r="AO340" s="8" t="str">
        <f t="shared" si="37"/>
        <v>[["mac", "00:e0:4c:68:07:65"], ["ip", "10.0.2.11"]]</v>
      </c>
    </row>
    <row r="341" spans="1:41" ht="16" hidden="1" customHeight="1" x14ac:dyDescent="0.2">
      <c r="A341" s="8">
        <v>5007</v>
      </c>
      <c r="B341" s="15" t="s">
        <v>26</v>
      </c>
      <c r="C341" s="15" t="s">
        <v>547</v>
      </c>
      <c r="D341" s="15"/>
      <c r="E341" s="15"/>
      <c r="F341" s="8" t="str">
        <f>IF(ISBLANK(E341), "", Table2[[#This Row],[unique_id]])</f>
        <v/>
      </c>
      <c r="G341" s="15"/>
      <c r="H341" s="15"/>
      <c r="I341" s="15"/>
      <c r="K341" s="15"/>
      <c r="L341" s="15"/>
      <c r="N341" s="8"/>
      <c r="O341" s="10"/>
      <c r="P341" s="10"/>
      <c r="Q341" s="10"/>
      <c r="R341" s="10"/>
      <c r="S341" s="10"/>
      <c r="T341" s="8"/>
      <c r="Y341" s="10"/>
      <c r="AA341" s="8" t="str">
        <f t="shared" si="35"/>
        <v/>
      </c>
      <c r="AB341" s="8" t="str">
        <f t="shared" si="36"/>
        <v/>
      </c>
      <c r="AF341" s="8" t="s">
        <v>546</v>
      </c>
      <c r="AG341" s="10" t="s">
        <v>947</v>
      </c>
      <c r="AH341" s="8" t="s">
        <v>550</v>
      </c>
      <c r="AI341" s="8" t="s">
        <v>553</v>
      </c>
      <c r="AJ341" s="8" t="s">
        <v>331</v>
      </c>
      <c r="AK341" s="8" t="s">
        <v>28</v>
      </c>
      <c r="AL341" s="8" t="s">
        <v>619</v>
      </c>
      <c r="AM341" s="8" t="s">
        <v>690</v>
      </c>
      <c r="AN341" s="8" t="s">
        <v>687</v>
      </c>
      <c r="AO341" s="8" t="str">
        <f t="shared" si="37"/>
        <v>[["mac", "4a:e0:4c:68:06:a1"], ["ip", "10.0.4.11"]]</v>
      </c>
    </row>
    <row r="342" spans="1:41" ht="16" hidden="1" customHeight="1" x14ac:dyDescent="0.2">
      <c r="A342" s="8">
        <v>5008</v>
      </c>
      <c r="B342" s="15" t="s">
        <v>26</v>
      </c>
      <c r="C342" s="15" t="s">
        <v>547</v>
      </c>
      <c r="D342" s="15"/>
      <c r="E342" s="15"/>
      <c r="F342" s="8" t="str">
        <f>IF(ISBLANK(E342), "", Table2[[#This Row],[unique_id]])</f>
        <v/>
      </c>
      <c r="G342" s="15"/>
      <c r="H342" s="15"/>
      <c r="I342" s="15"/>
      <c r="K342" s="15"/>
      <c r="L342" s="15"/>
      <c r="N342" s="8"/>
      <c r="O342" s="10"/>
      <c r="P342" s="10"/>
      <c r="Q342" s="10"/>
      <c r="R342" s="10"/>
      <c r="S342" s="10"/>
      <c r="T342" s="8"/>
      <c r="Y342" s="10"/>
      <c r="AA342" s="8" t="str">
        <f t="shared" si="35"/>
        <v/>
      </c>
      <c r="AB342" s="8" t="str">
        <f t="shared" si="36"/>
        <v/>
      </c>
      <c r="AF342" s="8" t="s">
        <v>546</v>
      </c>
      <c r="AG342" s="10" t="s">
        <v>947</v>
      </c>
      <c r="AH342" s="8" t="s">
        <v>550</v>
      </c>
      <c r="AI342" s="8" t="s">
        <v>553</v>
      </c>
      <c r="AJ342" s="8" t="s">
        <v>331</v>
      </c>
      <c r="AK342" s="8" t="s">
        <v>28</v>
      </c>
      <c r="AL342" s="8" t="s">
        <v>639</v>
      </c>
      <c r="AM342" s="8" t="s">
        <v>691</v>
      </c>
      <c r="AN342" s="8" t="s">
        <v>688</v>
      </c>
      <c r="AO342" s="8" t="str">
        <f t="shared" si="37"/>
        <v>[["mac", "6a:e0:4c:68:06:a1"], ["ip", "10.0.6.11"]]</v>
      </c>
    </row>
    <row r="343" spans="1:41" ht="16" hidden="1" customHeight="1" x14ac:dyDescent="0.2">
      <c r="A343" s="8">
        <v>5009</v>
      </c>
      <c r="B343" s="15" t="s">
        <v>26</v>
      </c>
      <c r="C343" s="15" t="s">
        <v>547</v>
      </c>
      <c r="D343" s="15"/>
      <c r="E343" s="15"/>
      <c r="G343" s="15"/>
      <c r="H343" s="15"/>
      <c r="I343" s="15"/>
      <c r="N343" s="8"/>
      <c r="O343" s="10"/>
      <c r="P343" s="10"/>
      <c r="Q343" s="10"/>
      <c r="R343" s="10"/>
      <c r="S343" s="10"/>
      <c r="T343" s="8"/>
      <c r="Y343" s="10"/>
      <c r="AA343" s="8" t="str">
        <f t="shared" si="35"/>
        <v/>
      </c>
      <c r="AB343" s="8" t="str">
        <f t="shared" si="36"/>
        <v/>
      </c>
      <c r="AE343" s="8"/>
      <c r="AF343" s="8" t="s">
        <v>548</v>
      </c>
      <c r="AG343" s="10" t="s">
        <v>947</v>
      </c>
      <c r="AH343" s="8" t="s">
        <v>551</v>
      </c>
      <c r="AI343" s="8" t="s">
        <v>554</v>
      </c>
      <c r="AJ343" s="8" t="s">
        <v>331</v>
      </c>
      <c r="AK343" s="8" t="s">
        <v>28</v>
      </c>
      <c r="AL343" s="8" t="s">
        <v>597</v>
      </c>
      <c r="AM343" s="8" t="s">
        <v>555</v>
      </c>
      <c r="AN343" s="8" t="s">
        <v>592</v>
      </c>
      <c r="AO343" s="8" t="str">
        <f t="shared" si="37"/>
        <v>[["mac", "00:e0:4c:68:04:21"], ["ip", "10.0.2.12"]]</v>
      </c>
    </row>
    <row r="344" spans="1:41" ht="16" hidden="1" customHeight="1" x14ac:dyDescent="0.2">
      <c r="A344" s="8">
        <v>5010</v>
      </c>
      <c r="B344" s="15" t="s">
        <v>26</v>
      </c>
      <c r="C344" s="15" t="s">
        <v>547</v>
      </c>
      <c r="D344" s="15"/>
      <c r="E344" s="15"/>
      <c r="G344" s="15"/>
      <c r="H344" s="15"/>
      <c r="I344" s="15"/>
      <c r="N344" s="8"/>
      <c r="O344" s="10"/>
      <c r="P344" s="10"/>
      <c r="Q344" s="10"/>
      <c r="R344" s="10"/>
      <c r="S344" s="10"/>
      <c r="T344" s="8"/>
      <c r="Y344" s="10"/>
      <c r="AA344" s="8" t="str">
        <f t="shared" si="35"/>
        <v/>
      </c>
      <c r="AB344" s="8" t="str">
        <f t="shared" si="36"/>
        <v/>
      </c>
      <c r="AE344" s="8"/>
      <c r="AF344" s="8" t="s">
        <v>549</v>
      </c>
      <c r="AG344" s="10" t="s">
        <v>947</v>
      </c>
      <c r="AH344" s="8" t="s">
        <v>552</v>
      </c>
      <c r="AI344" s="8" t="s">
        <v>554</v>
      </c>
      <c r="AJ344" s="8" t="s">
        <v>331</v>
      </c>
      <c r="AK344" s="8" t="s">
        <v>28</v>
      </c>
      <c r="AL344" s="8" t="s">
        <v>597</v>
      </c>
      <c r="AM344" s="8" t="s">
        <v>689</v>
      </c>
      <c r="AN344" s="14" t="s">
        <v>595</v>
      </c>
      <c r="AO344" s="8" t="str">
        <f t="shared" si="37"/>
        <v>[["mac", "00:e0:4c:68:07:0d"], ["ip", "10.0.2.13"]]</v>
      </c>
    </row>
    <row r="345" spans="1:41" ht="16" hidden="1" customHeight="1" x14ac:dyDescent="0.2">
      <c r="A345" s="8">
        <v>5011</v>
      </c>
      <c r="B345" s="15" t="s">
        <v>26</v>
      </c>
      <c r="C345" s="15" t="s">
        <v>547</v>
      </c>
      <c r="D345" s="15"/>
      <c r="E345" s="15"/>
      <c r="G345" s="15"/>
      <c r="H345" s="15"/>
      <c r="I345" s="15"/>
      <c r="N345" s="8"/>
      <c r="O345" s="10"/>
      <c r="P345" s="10"/>
      <c r="Q345" s="10"/>
      <c r="R345" s="10"/>
      <c r="S345" s="10"/>
      <c r="T345" s="8"/>
      <c r="Y345" s="10"/>
      <c r="AA345" s="8" t="str">
        <f t="shared" si="35"/>
        <v/>
      </c>
      <c r="AB345" s="8" t="str">
        <f t="shared" si="36"/>
        <v/>
      </c>
      <c r="AE345" s="8"/>
      <c r="AF345" s="8" t="s">
        <v>945</v>
      </c>
      <c r="AG345" s="10" t="s">
        <v>947</v>
      </c>
      <c r="AH345" s="8" t="s">
        <v>948</v>
      </c>
      <c r="AI345" s="8" t="s">
        <v>554</v>
      </c>
      <c r="AJ345" s="8" t="s">
        <v>331</v>
      </c>
      <c r="AK345" s="8" t="s">
        <v>28</v>
      </c>
      <c r="AL345" s="8" t="s">
        <v>597</v>
      </c>
      <c r="AM345" s="8" t="s">
        <v>953</v>
      </c>
      <c r="AN345" s="14" t="s">
        <v>875</v>
      </c>
      <c r="AO345" s="8" t="str">
        <f t="shared" si="37"/>
        <v>[["mac", "40:6c:8f:2a:da:9c"], ["ip", "10.0.2.14"]]</v>
      </c>
    </row>
    <row r="346" spans="1:41" ht="16" hidden="1" customHeight="1" x14ac:dyDescent="0.2">
      <c r="A346" s="8">
        <v>5012</v>
      </c>
      <c r="B346" s="38" t="s">
        <v>26</v>
      </c>
      <c r="C346" s="15" t="s">
        <v>547</v>
      </c>
      <c r="D346" s="15"/>
      <c r="E346" s="15"/>
      <c r="G346" s="15"/>
      <c r="H346" s="15"/>
      <c r="I346" s="15"/>
      <c r="N346" s="8"/>
      <c r="O346" s="10"/>
      <c r="P346" s="10"/>
      <c r="Q346" s="10"/>
      <c r="R346" s="10"/>
      <c r="S346" s="10"/>
      <c r="T346" s="8"/>
      <c r="Y346" s="10"/>
      <c r="AA346" s="8" t="str">
        <f t="shared" si="35"/>
        <v/>
      </c>
      <c r="AB346" s="8" t="str">
        <f t="shared" si="36"/>
        <v/>
      </c>
      <c r="AE346" s="8"/>
      <c r="AF346" s="8" t="s">
        <v>946</v>
      </c>
      <c r="AG346" s="10" t="s">
        <v>947</v>
      </c>
      <c r="AH346" s="8" t="s">
        <v>949</v>
      </c>
      <c r="AI346" s="8" t="s">
        <v>554</v>
      </c>
      <c r="AJ346" s="8" t="s">
        <v>331</v>
      </c>
      <c r="AK346" s="8" t="s">
        <v>28</v>
      </c>
      <c r="AL346" s="8" t="s">
        <v>597</v>
      </c>
      <c r="AM346" s="8" t="s">
        <v>952</v>
      </c>
      <c r="AN346" s="14" t="s">
        <v>950</v>
      </c>
      <c r="AO346" s="8" t="str">
        <f t="shared" si="37"/>
        <v>[["mac", "0c:4d:e9:d2:86:6c"], ["ip", "10.0.2.15"]]</v>
      </c>
    </row>
    <row r="347" spans="1:41" ht="16" hidden="1" customHeight="1" x14ac:dyDescent="0.2">
      <c r="A347" s="8">
        <v>5013</v>
      </c>
      <c r="B347" s="15" t="s">
        <v>26</v>
      </c>
      <c r="C347" s="15" t="s">
        <v>547</v>
      </c>
      <c r="D347" s="15"/>
      <c r="E347" s="15"/>
      <c r="G347" s="15"/>
      <c r="H347" s="15"/>
      <c r="I347" s="15"/>
      <c r="N347" s="8"/>
      <c r="O347" s="10"/>
      <c r="P347" s="10"/>
      <c r="Q347" s="10"/>
      <c r="R347" s="10"/>
      <c r="S347" s="10"/>
      <c r="T347" s="8"/>
      <c r="Y347" s="10"/>
      <c r="AA347" s="8" t="str">
        <f t="shared" si="35"/>
        <v/>
      </c>
      <c r="AB347" s="8" t="str">
        <f t="shared" si="36"/>
        <v/>
      </c>
      <c r="AE347" s="8"/>
      <c r="AF347" s="8" t="s">
        <v>879</v>
      </c>
      <c r="AG347" s="10" t="s">
        <v>947</v>
      </c>
      <c r="AH347" s="8" t="s">
        <v>878</v>
      </c>
      <c r="AI347" s="8" t="s">
        <v>877</v>
      </c>
      <c r="AJ347" s="8" t="s">
        <v>876</v>
      </c>
      <c r="AK347" s="8" t="s">
        <v>28</v>
      </c>
      <c r="AL347" s="8" t="s">
        <v>597</v>
      </c>
      <c r="AM347" s="8" t="s">
        <v>874</v>
      </c>
      <c r="AN347" s="14" t="s">
        <v>951</v>
      </c>
      <c r="AO347" s="8" t="str">
        <f t="shared" si="37"/>
        <v>[["mac", "b8:27:eb:78:74:0e"], ["ip", "10.0.2.16"]]</v>
      </c>
    </row>
    <row r="348" spans="1:41" ht="16" hidden="1" customHeight="1" x14ac:dyDescent="0.2">
      <c r="A348" s="8">
        <v>5014</v>
      </c>
      <c r="B348" s="8" t="s">
        <v>26</v>
      </c>
      <c r="C348" s="8" t="s">
        <v>562</v>
      </c>
      <c r="E348" s="15"/>
      <c r="I348" s="15"/>
      <c r="N348" s="8"/>
      <c r="O348" s="10"/>
      <c r="P348" s="10"/>
      <c r="Q348" s="10"/>
      <c r="R348" s="10"/>
      <c r="S348" s="10"/>
      <c r="T348" s="8"/>
      <c r="Y348" s="10"/>
      <c r="AA348" s="8" t="str">
        <f t="shared" si="35"/>
        <v/>
      </c>
      <c r="AB348" s="8" t="str">
        <f t="shared" si="36"/>
        <v/>
      </c>
      <c r="AE348" s="8"/>
      <c r="AF348" s="8" t="s">
        <v>561</v>
      </c>
      <c r="AG348" s="10" t="s">
        <v>560</v>
      </c>
      <c r="AH348" s="8" t="s">
        <v>558</v>
      </c>
      <c r="AI348" s="8" t="s">
        <v>559</v>
      </c>
      <c r="AJ348" s="8" t="s">
        <v>557</v>
      </c>
      <c r="AK348" s="8" t="s">
        <v>28</v>
      </c>
      <c r="AL348" s="8" t="s">
        <v>639</v>
      </c>
      <c r="AM348" s="8" t="s">
        <v>556</v>
      </c>
      <c r="AN348" s="8" t="s">
        <v>693</v>
      </c>
      <c r="AO348" s="8" t="str">
        <f t="shared" si="37"/>
        <v>[["mac", "30:05:5c:8a:ff:10"], ["ip", "10.0.6.22"]]</v>
      </c>
    </row>
    <row r="349" spans="1:41" ht="16" customHeight="1" x14ac:dyDescent="0.2">
      <c r="A349" s="8">
        <v>5015</v>
      </c>
      <c r="B349" s="8" t="s">
        <v>26</v>
      </c>
      <c r="C349" s="8" t="s">
        <v>735</v>
      </c>
      <c r="E349" s="15"/>
      <c r="F349" s="8" t="str">
        <f>IF(ISBLANK(E349), "", Table2[[#This Row],[unique_id]])</f>
        <v/>
      </c>
      <c r="I349" s="15"/>
      <c r="N349" s="8"/>
      <c r="O349" s="10"/>
      <c r="P349" s="10" t="s">
        <v>786</v>
      </c>
      <c r="Q349" s="10"/>
      <c r="R349" s="18" t="s">
        <v>834</v>
      </c>
      <c r="S349" s="18"/>
      <c r="T349" s="8"/>
      <c r="Y349" s="10"/>
      <c r="AA349" s="8" t="str">
        <f t="shared" si="35"/>
        <v/>
      </c>
      <c r="AB349" s="8" t="str">
        <f t="shared" si="36"/>
        <v/>
      </c>
      <c r="AE349" s="19" t="s">
        <v>779</v>
      </c>
      <c r="AF349" s="8" t="s">
        <v>776</v>
      </c>
      <c r="AG349" s="18" t="s">
        <v>775</v>
      </c>
      <c r="AH349" s="12" t="s">
        <v>773</v>
      </c>
      <c r="AI349" s="12" t="s">
        <v>774</v>
      </c>
      <c r="AJ349" s="8" t="s">
        <v>735</v>
      </c>
      <c r="AK349" s="8" t="s">
        <v>173</v>
      </c>
      <c r="AM349" s="8" t="s">
        <v>772</v>
      </c>
      <c r="AO349" s="8" t="str">
        <f t="shared" si="37"/>
        <v>[["mac", "0x00158d0005d9d088"]]</v>
      </c>
    </row>
    <row r="350" spans="1:41" ht="16" hidden="1" customHeight="1" x14ac:dyDescent="0.2">
      <c r="A350" s="8">
        <v>6000</v>
      </c>
      <c r="B350" s="8" t="s">
        <v>26</v>
      </c>
      <c r="C350" s="8" t="s">
        <v>858</v>
      </c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35"/>
        <v/>
      </c>
      <c r="AB350" s="8" t="str">
        <f t="shared" si="36"/>
        <v/>
      </c>
      <c r="AE350" s="8"/>
      <c r="AF350" s="8" t="s">
        <v>695</v>
      </c>
      <c r="AL350" s="8" t="s">
        <v>619</v>
      </c>
      <c r="AM350" s="8" t="s">
        <v>696</v>
      </c>
      <c r="AO350" s="8" t="str">
        <f t="shared" si="37"/>
        <v>[["mac", "bc:09:63:42:09:c0"]]</v>
      </c>
    </row>
    <row r="351" spans="1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35"/>
        <v/>
      </c>
      <c r="AB351" s="8" t="str">
        <f t="shared" si="36"/>
        <v/>
      </c>
      <c r="AE351" s="8"/>
      <c r="AO351" s="8" t="str">
        <f t="shared" si="37"/>
        <v/>
      </c>
    </row>
    <row r="352" spans="1:41" ht="16" hidden="1" customHeight="1" x14ac:dyDescent="0.2">
      <c r="B352" s="15"/>
      <c r="C352" s="15"/>
      <c r="D352" s="15"/>
      <c r="E352" s="15"/>
      <c r="F352" s="8" t="str">
        <f>IF(ISBLANK(E352), "", Table2[[#This Row],[unique_id]])</f>
        <v/>
      </c>
      <c r="G352" s="15"/>
      <c r="H352" s="15"/>
      <c r="I352" s="15"/>
      <c r="K352" s="15"/>
      <c r="L352" s="15"/>
      <c r="N352" s="8"/>
      <c r="O352" s="10"/>
      <c r="P352" s="10"/>
      <c r="Q352" s="10"/>
      <c r="R352" s="10"/>
      <c r="S352" s="10"/>
      <c r="T352" s="8"/>
      <c r="Y352" s="10"/>
      <c r="AA352" s="8" t="str">
        <f t="shared" si="35"/>
        <v/>
      </c>
      <c r="AB352" s="8" t="str">
        <f t="shared" si="36"/>
        <v/>
      </c>
      <c r="AE352" s="8"/>
      <c r="AO352" s="8" t="str">
        <f t="shared" si="37"/>
        <v/>
      </c>
    </row>
    <row r="353" spans="5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5"/>
        <v/>
      </c>
      <c r="AB353" s="8" t="str">
        <f t="shared" si="36"/>
        <v/>
      </c>
      <c r="AE353" s="8"/>
      <c r="AO353" s="8" t="str">
        <f t="shared" si="37"/>
        <v/>
      </c>
    </row>
    <row r="354" spans="5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35"/>
        <v/>
      </c>
      <c r="AB354" s="8" t="str">
        <f t="shared" si="36"/>
        <v/>
      </c>
      <c r="AE354" s="8"/>
      <c r="AO354" s="8" t="str">
        <f t="shared" si="37"/>
        <v/>
      </c>
    </row>
    <row r="355" spans="5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35"/>
        <v/>
      </c>
      <c r="AB355" s="8" t="str">
        <f t="shared" si="36"/>
        <v/>
      </c>
      <c r="AE355" s="8"/>
      <c r="AO355" s="8" t="str">
        <f t="shared" si="37"/>
        <v/>
      </c>
    </row>
    <row r="356" spans="5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5"/>
        <v/>
      </c>
      <c r="AB356" s="8" t="str">
        <f t="shared" si="36"/>
        <v/>
      </c>
      <c r="AE356" s="8"/>
      <c r="AO356" s="8" t="str">
        <f t="shared" si="37"/>
        <v/>
      </c>
    </row>
    <row r="357" spans="5:41" ht="16" hidden="1" customHeight="1" x14ac:dyDescent="0.2">
      <c r="E357" s="13"/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5"/>
        <v/>
      </c>
      <c r="AB357" s="8" t="str">
        <f t="shared" si="36"/>
        <v/>
      </c>
      <c r="AE357" s="8"/>
      <c r="AO357" s="8" t="str">
        <f t="shared" si="37"/>
        <v/>
      </c>
    </row>
    <row r="358" spans="5:41" ht="16" hidden="1" customHeight="1" x14ac:dyDescent="0.2">
      <c r="E358" s="13"/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5"/>
        <v/>
      </c>
      <c r="AB358" s="8" t="str">
        <f t="shared" si="36"/>
        <v/>
      </c>
      <c r="AE358" s="8"/>
      <c r="AO358" s="8" t="str">
        <f t="shared" si="37"/>
        <v/>
      </c>
    </row>
    <row r="359" spans="5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5"/>
        <v/>
      </c>
      <c r="AB359" s="8" t="str">
        <f t="shared" si="36"/>
        <v/>
      </c>
      <c r="AE359" s="8"/>
      <c r="AO359" s="8" t="str">
        <f t="shared" si="37"/>
        <v/>
      </c>
    </row>
    <row r="360" spans="5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5"/>
        <v/>
      </c>
      <c r="AB360" s="8" t="str">
        <f t="shared" si="36"/>
        <v/>
      </c>
      <c r="AE360" s="8"/>
      <c r="AO360" s="8" t="str">
        <f t="shared" si="37"/>
        <v/>
      </c>
    </row>
    <row r="361" spans="5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5"/>
        <v/>
      </c>
      <c r="AB361" s="8" t="str">
        <f t="shared" si="36"/>
        <v/>
      </c>
      <c r="AE361" s="8"/>
      <c r="AO361" s="8" t="str">
        <f t="shared" si="37"/>
        <v/>
      </c>
    </row>
    <row r="362" spans="5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5"/>
        <v/>
      </c>
      <c r="AB362" s="8" t="str">
        <f t="shared" si="36"/>
        <v/>
      </c>
      <c r="AE362" s="8"/>
      <c r="AO362" s="8" t="str">
        <f t="shared" si="37"/>
        <v/>
      </c>
    </row>
    <row r="363" spans="5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5"/>
        <v/>
      </c>
      <c r="AB363" s="8" t="str">
        <f t="shared" si="36"/>
        <v/>
      </c>
      <c r="AE363" s="8"/>
      <c r="AO363" s="8" t="str">
        <f t="shared" si="37"/>
        <v/>
      </c>
    </row>
    <row r="364" spans="5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5"/>
        <v/>
      </c>
      <c r="AB364" s="8" t="str">
        <f t="shared" si="36"/>
        <v/>
      </c>
      <c r="AE364" s="8"/>
      <c r="AO364" s="8" t="str">
        <f t="shared" si="37"/>
        <v/>
      </c>
    </row>
    <row r="365" spans="5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5"/>
        <v/>
      </c>
      <c r="AB365" s="8" t="str">
        <f t="shared" si="36"/>
        <v/>
      </c>
      <c r="AE365" s="8"/>
      <c r="AO365" s="8" t="str">
        <f t="shared" si="37"/>
        <v/>
      </c>
    </row>
    <row r="366" spans="5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5"/>
        <v/>
      </c>
      <c r="AB366" s="8" t="str">
        <f t="shared" si="36"/>
        <v/>
      </c>
      <c r="AE366" s="8"/>
      <c r="AO366" s="8" t="str">
        <f t="shared" si="37"/>
        <v/>
      </c>
    </row>
    <row r="367" spans="5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5"/>
        <v/>
      </c>
      <c r="AB367" s="8" t="str">
        <f t="shared" si="36"/>
        <v/>
      </c>
      <c r="AE367" s="8"/>
      <c r="AO367" s="8" t="str">
        <f t="shared" si="37"/>
        <v/>
      </c>
    </row>
    <row r="368" spans="5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5"/>
        <v/>
      </c>
      <c r="AB368" s="8" t="str">
        <f t="shared" si="36"/>
        <v/>
      </c>
      <c r="AE368" s="8"/>
      <c r="AO368" s="8" t="str">
        <f t="shared" si="37"/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5"/>
        <v/>
      </c>
      <c r="AB369" s="8" t="str">
        <f t="shared" si="36"/>
        <v/>
      </c>
      <c r="AE369" s="8"/>
      <c r="AO369" s="8" t="str">
        <f t="shared" si="37"/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5"/>
        <v/>
      </c>
      <c r="AB370" s="8" t="str">
        <f t="shared" si="36"/>
        <v/>
      </c>
      <c r="AE370" s="8"/>
      <c r="AO370" s="8" t="str">
        <f t="shared" si="37"/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5"/>
        <v/>
      </c>
      <c r="AB371" s="8" t="str">
        <f t="shared" si="36"/>
        <v/>
      </c>
      <c r="AE371" s="8"/>
      <c r="AO371" s="8" t="str">
        <f t="shared" si="37"/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5"/>
        <v/>
      </c>
      <c r="AB372" s="8" t="str">
        <f t="shared" si="36"/>
        <v/>
      </c>
      <c r="AE372" s="8"/>
      <c r="AO372" s="8" t="str">
        <f t="shared" si="37"/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5"/>
        <v/>
      </c>
      <c r="AB373" s="8" t="str">
        <f t="shared" si="36"/>
        <v/>
      </c>
      <c r="AE373" s="8"/>
      <c r="AO373" s="8" t="str">
        <f t="shared" si="37"/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5"/>
        <v/>
      </c>
      <c r="AB374" s="8" t="str">
        <f t="shared" si="36"/>
        <v/>
      </c>
      <c r="AE374" s="8"/>
      <c r="AO374" s="8" t="str">
        <f t="shared" si="37"/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5"/>
        <v/>
      </c>
      <c r="AB375" s="8" t="str">
        <f t="shared" si="36"/>
        <v/>
      </c>
      <c r="AE375" s="8"/>
      <c r="AO375" s="8" t="str">
        <f t="shared" si="37"/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5"/>
        <v/>
      </c>
      <c r="AB376" s="8" t="str">
        <f t="shared" si="36"/>
        <v/>
      </c>
      <c r="AE376" s="8"/>
      <c r="AO376" s="8" t="str">
        <f t="shared" si="37"/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5"/>
        <v/>
      </c>
      <c r="AB377" s="8" t="str">
        <f t="shared" si="36"/>
        <v/>
      </c>
      <c r="AE377" s="8"/>
      <c r="AO377" s="8" t="str">
        <f t="shared" si="37"/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5"/>
        <v/>
      </c>
      <c r="AB378" s="8" t="str">
        <f t="shared" si="36"/>
        <v/>
      </c>
      <c r="AE378" s="8"/>
      <c r="AO378" s="8" t="str">
        <f t="shared" si="37"/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5"/>
        <v/>
      </c>
      <c r="AB379" s="8" t="str">
        <f t="shared" si="36"/>
        <v/>
      </c>
      <c r="AE379" s="8"/>
      <c r="AO379" s="8" t="str">
        <f t="shared" si="37"/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5"/>
        <v/>
      </c>
      <c r="AB380" s="8" t="str">
        <f t="shared" si="36"/>
        <v/>
      </c>
      <c r="AE380" s="8"/>
      <c r="AO380" s="8" t="str">
        <f t="shared" si="37"/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5"/>
        <v/>
      </c>
      <c r="AB381" s="8" t="str">
        <f t="shared" si="36"/>
        <v/>
      </c>
      <c r="AE381" s="8"/>
      <c r="AO381" s="8" t="str">
        <f t="shared" si="37"/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5"/>
        <v/>
      </c>
      <c r="AB382" s="8" t="str">
        <f t="shared" si="36"/>
        <v/>
      </c>
      <c r="AE382" s="8"/>
      <c r="AO382" s="8" t="str">
        <f t="shared" si="37"/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5"/>
        <v/>
      </c>
      <c r="AB383" s="8" t="str">
        <f t="shared" si="36"/>
        <v/>
      </c>
      <c r="AE383" s="8"/>
      <c r="AO383" s="8" t="str">
        <f t="shared" si="37"/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5"/>
        <v/>
      </c>
      <c r="AB384" s="8" t="str">
        <f t="shared" si="36"/>
        <v/>
      </c>
      <c r="AE384" s="8"/>
      <c r="AO384" s="8" t="str">
        <f t="shared" si="37"/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5"/>
        <v/>
      </c>
      <c r="AB385" s="8" t="str">
        <f t="shared" si="36"/>
        <v/>
      </c>
      <c r="AE385" s="8"/>
      <c r="AO385" s="8" t="str">
        <f t="shared" si="37"/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5"/>
        <v/>
      </c>
      <c r="AB386" s="8" t="str">
        <f t="shared" si="36"/>
        <v/>
      </c>
      <c r="AE386" s="8"/>
      <c r="AO386" s="8" t="str">
        <f t="shared" si="37"/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5"/>
        <v/>
      </c>
      <c r="AB387" s="8" t="str">
        <f t="shared" si="36"/>
        <v/>
      </c>
      <c r="AE387" s="8"/>
      <c r="AO387" s="8" t="str">
        <f t="shared" si="37"/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5"/>
        <v/>
      </c>
      <c r="AB388" s="8" t="str">
        <f t="shared" si="36"/>
        <v/>
      </c>
      <c r="AO388" s="8" t="str">
        <f t="shared" si="37"/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5"/>
        <v/>
      </c>
      <c r="AB389" s="8" t="str">
        <f t="shared" si="36"/>
        <v/>
      </c>
      <c r="AO389" s="8" t="str">
        <f t="shared" si="37"/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5"/>
        <v/>
      </c>
      <c r="AB390" s="8" t="str">
        <f t="shared" si="36"/>
        <v/>
      </c>
      <c r="AE390" s="11"/>
      <c r="AO390" s="8" t="str">
        <f t="shared" si="37"/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5"/>
        <v/>
      </c>
      <c r="AB391" s="8" t="str">
        <f t="shared" si="36"/>
        <v/>
      </c>
      <c r="AO391" s="8" t="str">
        <f t="shared" si="37"/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ref="AA392:AA455" si="38">IF(ISBLANK(Z392),  "", _xlfn.CONCAT("haas/entity/sensor/", LOWER(C392), "/", E392, "/config"))</f>
        <v/>
      </c>
      <c r="AB392" s="8" t="str">
        <f t="shared" si="36"/>
        <v/>
      </c>
      <c r="AE392" s="11"/>
      <c r="AO392" s="8" t="str">
        <f t="shared" si="37"/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8"/>
        <v/>
      </c>
      <c r="AB393" s="8" t="str">
        <f t="shared" si="36"/>
        <v/>
      </c>
      <c r="AE393" s="11"/>
      <c r="AO393" s="8" t="str">
        <f t="shared" si="37"/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8"/>
        <v/>
      </c>
      <c r="AB394" s="8" t="str">
        <f t="shared" si="36"/>
        <v/>
      </c>
      <c r="AE394" s="11"/>
      <c r="AO394" s="8" t="str">
        <f t="shared" si="37"/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8"/>
        <v/>
      </c>
      <c r="AB395" s="8" t="str">
        <f t="shared" si="36"/>
        <v/>
      </c>
      <c r="AO395" s="8" t="str">
        <f t="shared" si="37"/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8"/>
        <v/>
      </c>
      <c r="AB396" s="8" t="str">
        <f t="shared" ref="AB396:AB459" si="39">IF(ISBLANK(Z396),  "", _xlfn.CONCAT(LOWER(C396), "/", E396))</f>
        <v/>
      </c>
      <c r="AE396" s="11"/>
      <c r="AO396" s="8" t="str">
        <f t="shared" ref="AO396:AO459" si="40"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8"/>
        <v/>
      </c>
      <c r="AB397" s="8" t="str">
        <f t="shared" si="39"/>
        <v/>
      </c>
      <c r="AO397" s="8" t="str">
        <f t="shared" si="40"/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8"/>
        <v/>
      </c>
      <c r="AB398" s="8" t="str">
        <f t="shared" si="39"/>
        <v/>
      </c>
      <c r="AO398" s="8" t="str">
        <f t="shared" si="40"/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8"/>
        <v/>
      </c>
      <c r="AB399" s="8" t="str">
        <f t="shared" si="39"/>
        <v/>
      </c>
      <c r="AO399" s="8" t="str">
        <f t="shared" si="40"/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8"/>
        <v/>
      </c>
      <c r="AB400" s="8" t="str">
        <f t="shared" si="39"/>
        <v/>
      </c>
      <c r="AO400" s="8" t="str">
        <f t="shared" si="40"/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8"/>
        <v/>
      </c>
      <c r="AB401" s="8" t="str">
        <f t="shared" si="39"/>
        <v/>
      </c>
      <c r="AO401" s="8" t="str">
        <f t="shared" si="40"/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8"/>
        <v/>
      </c>
      <c r="AB402" s="8" t="str">
        <f t="shared" si="39"/>
        <v/>
      </c>
      <c r="AO402" s="8" t="str">
        <f t="shared" si="40"/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8"/>
        <v/>
      </c>
      <c r="AB403" s="8" t="str">
        <f t="shared" si="39"/>
        <v/>
      </c>
      <c r="AO403" s="8" t="str">
        <f t="shared" si="40"/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8"/>
        <v/>
      </c>
      <c r="AB404" s="8" t="str">
        <f t="shared" si="39"/>
        <v/>
      </c>
      <c r="AE404" s="8"/>
      <c r="AO404" s="8" t="str">
        <f t="shared" si="40"/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8"/>
        <v/>
      </c>
      <c r="AB405" s="8" t="str">
        <f t="shared" si="39"/>
        <v/>
      </c>
      <c r="AE405" s="8"/>
      <c r="AO405" s="8" t="str">
        <f t="shared" si="40"/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8"/>
        <v/>
      </c>
      <c r="AB406" s="8" t="str">
        <f t="shared" si="39"/>
        <v/>
      </c>
      <c r="AE406" s="8"/>
      <c r="AO406" s="8" t="str">
        <f t="shared" si="40"/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8"/>
        <v/>
      </c>
      <c r="AB407" s="8" t="str">
        <f t="shared" si="39"/>
        <v/>
      </c>
      <c r="AE407" s="8"/>
      <c r="AO407" s="8" t="str">
        <f t="shared" si="40"/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8"/>
        <v/>
      </c>
      <c r="AB408" s="8" t="str">
        <f t="shared" si="39"/>
        <v/>
      </c>
      <c r="AE408" s="8"/>
      <c r="AO408" s="8" t="str">
        <f t="shared" si="40"/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8"/>
        <v/>
      </c>
      <c r="AB409" s="8" t="str">
        <f t="shared" si="39"/>
        <v/>
      </c>
      <c r="AE409" s="8"/>
      <c r="AO409" s="8" t="str">
        <f t="shared" si="40"/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8"/>
        <v/>
      </c>
      <c r="AB410" s="8" t="str">
        <f t="shared" si="39"/>
        <v/>
      </c>
      <c r="AE410" s="8"/>
      <c r="AO410" s="8" t="str">
        <f t="shared" si="40"/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8"/>
        <v/>
      </c>
      <c r="AB411" s="8" t="str">
        <f t="shared" si="39"/>
        <v/>
      </c>
      <c r="AE411" s="8"/>
      <c r="AO411" s="8" t="str">
        <f t="shared" si="40"/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8"/>
        <v/>
      </c>
      <c r="AB412" s="8" t="str">
        <f t="shared" si="39"/>
        <v/>
      </c>
      <c r="AE412" s="8"/>
      <c r="AO412" s="8" t="str">
        <f t="shared" si="40"/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8"/>
        <v/>
      </c>
      <c r="AB413" s="8" t="str">
        <f t="shared" si="39"/>
        <v/>
      </c>
      <c r="AE413" s="8"/>
      <c r="AO413" s="8" t="str">
        <f t="shared" si="40"/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8"/>
        <v/>
      </c>
      <c r="AB414" s="8" t="str">
        <f t="shared" si="39"/>
        <v/>
      </c>
      <c r="AE414" s="8"/>
      <c r="AO414" s="8" t="str">
        <f t="shared" si="40"/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8"/>
        <v/>
      </c>
      <c r="AB415" s="8" t="str">
        <f t="shared" si="39"/>
        <v/>
      </c>
      <c r="AE415" s="8"/>
      <c r="AO415" s="8" t="str">
        <f t="shared" si="40"/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8"/>
        <v/>
      </c>
      <c r="AB416" s="8" t="str">
        <f t="shared" si="39"/>
        <v/>
      </c>
      <c r="AE416" s="8"/>
      <c r="AO416" s="8" t="str">
        <f t="shared" si="40"/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8"/>
        <v/>
      </c>
      <c r="AB417" s="8" t="str">
        <f t="shared" si="39"/>
        <v/>
      </c>
      <c r="AE417" s="8"/>
      <c r="AO417" s="8" t="str">
        <f t="shared" si="40"/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8"/>
        <v/>
      </c>
      <c r="AB418" s="8" t="str">
        <f t="shared" si="39"/>
        <v/>
      </c>
      <c r="AE418" s="8"/>
      <c r="AO418" s="8" t="str">
        <f t="shared" si="40"/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8"/>
        <v/>
      </c>
      <c r="AB419" s="8" t="str">
        <f t="shared" si="39"/>
        <v/>
      </c>
      <c r="AE419" s="8"/>
      <c r="AO419" s="8" t="str">
        <f t="shared" si="40"/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8"/>
        <v/>
      </c>
      <c r="AB420" s="8" t="str">
        <f t="shared" si="39"/>
        <v/>
      </c>
      <c r="AE420" s="8"/>
      <c r="AO420" s="8" t="str">
        <f t="shared" si="40"/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8"/>
        <v/>
      </c>
      <c r="AB421" s="8" t="str">
        <f t="shared" si="39"/>
        <v/>
      </c>
      <c r="AE421" s="8"/>
      <c r="AO421" s="8" t="str">
        <f t="shared" si="40"/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8"/>
        <v/>
      </c>
      <c r="AB422" s="8" t="str">
        <f t="shared" si="39"/>
        <v/>
      </c>
      <c r="AE422" s="8"/>
      <c r="AO422" s="8" t="str">
        <f t="shared" si="40"/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8"/>
        <v/>
      </c>
      <c r="AB423" s="8" t="str">
        <f t="shared" si="39"/>
        <v/>
      </c>
      <c r="AE423" s="8"/>
      <c r="AO423" s="8" t="str">
        <f t="shared" si="40"/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8"/>
        <v/>
      </c>
      <c r="AB424" s="8" t="str">
        <f t="shared" si="39"/>
        <v/>
      </c>
      <c r="AE424" s="8"/>
      <c r="AO424" s="8" t="str">
        <f t="shared" si="40"/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8"/>
        <v/>
      </c>
      <c r="AB425" s="8" t="str">
        <f t="shared" si="39"/>
        <v/>
      </c>
      <c r="AE425" s="8"/>
      <c r="AO425" s="8" t="str">
        <f t="shared" si="40"/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8"/>
        <v/>
      </c>
      <c r="AB426" s="8" t="str">
        <f t="shared" si="39"/>
        <v/>
      </c>
      <c r="AE426" s="8"/>
      <c r="AO426" s="8" t="str">
        <f t="shared" si="40"/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8"/>
        <v/>
      </c>
      <c r="AB427" s="8" t="str">
        <f t="shared" si="39"/>
        <v/>
      </c>
      <c r="AE427" s="8"/>
      <c r="AO427" s="8" t="str">
        <f t="shared" si="40"/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8"/>
        <v/>
      </c>
      <c r="AB428" s="8" t="str">
        <f t="shared" si="39"/>
        <v/>
      </c>
      <c r="AE428" s="8"/>
      <c r="AO428" s="8" t="str">
        <f t="shared" si="40"/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8"/>
        <v/>
      </c>
      <c r="AB429" s="8" t="str">
        <f t="shared" si="39"/>
        <v/>
      </c>
      <c r="AE429" s="8"/>
      <c r="AO429" s="8" t="str">
        <f t="shared" si="40"/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8"/>
        <v/>
      </c>
      <c r="AB430" s="8" t="str">
        <f t="shared" si="39"/>
        <v/>
      </c>
      <c r="AE430" s="8"/>
      <c r="AO430" s="8" t="str">
        <f t="shared" si="40"/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8"/>
        <v/>
      </c>
      <c r="AB431" s="8" t="str">
        <f t="shared" si="39"/>
        <v/>
      </c>
      <c r="AE431" s="8"/>
      <c r="AO431" s="8" t="str">
        <f t="shared" si="40"/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8"/>
        <v/>
      </c>
      <c r="AB432" s="8" t="str">
        <f t="shared" si="39"/>
        <v/>
      </c>
      <c r="AE432" s="8"/>
      <c r="AO432" s="8" t="str">
        <f t="shared" si="40"/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8"/>
        <v/>
      </c>
      <c r="AB433" s="8" t="str">
        <f t="shared" si="39"/>
        <v/>
      </c>
      <c r="AE433" s="8"/>
      <c r="AO433" s="8" t="str">
        <f t="shared" si="40"/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8"/>
        <v/>
      </c>
      <c r="AB434" s="8" t="str">
        <f t="shared" si="39"/>
        <v/>
      </c>
      <c r="AE434" s="8"/>
      <c r="AO434" s="8" t="str">
        <f t="shared" si="40"/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8"/>
        <v/>
      </c>
      <c r="AB435" s="8" t="str">
        <f t="shared" si="39"/>
        <v/>
      </c>
      <c r="AE435" s="8"/>
      <c r="AO435" s="8" t="str">
        <f t="shared" si="40"/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8"/>
        <v/>
      </c>
      <c r="AB436" s="8" t="str">
        <f t="shared" si="39"/>
        <v/>
      </c>
      <c r="AE436" s="8"/>
      <c r="AO436" s="8" t="str">
        <f t="shared" si="40"/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8"/>
        <v/>
      </c>
      <c r="AB437" s="8" t="str">
        <f t="shared" si="39"/>
        <v/>
      </c>
      <c r="AE437" s="8"/>
      <c r="AO437" s="8" t="str">
        <f t="shared" si="40"/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8"/>
        <v/>
      </c>
      <c r="AB438" s="8" t="str">
        <f t="shared" si="39"/>
        <v/>
      </c>
      <c r="AE438" s="8"/>
      <c r="AO438" s="8" t="str">
        <f t="shared" si="40"/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8"/>
        <v/>
      </c>
      <c r="AB439" s="8" t="str">
        <f t="shared" si="39"/>
        <v/>
      </c>
      <c r="AE439" s="8"/>
      <c r="AO439" s="8" t="str">
        <f t="shared" si="40"/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8"/>
        <v/>
      </c>
      <c r="AB440" s="8" t="str">
        <f t="shared" si="39"/>
        <v/>
      </c>
      <c r="AE440" s="8"/>
      <c r="AO440" s="8" t="str">
        <f t="shared" si="40"/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8"/>
        <v/>
      </c>
      <c r="AB441" s="8" t="str">
        <f t="shared" si="39"/>
        <v/>
      </c>
      <c r="AE441" s="8"/>
      <c r="AO441" s="8" t="str">
        <f t="shared" si="40"/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8"/>
        <v/>
      </c>
      <c r="AB442" s="8" t="str">
        <f t="shared" si="39"/>
        <v/>
      </c>
      <c r="AE442" s="8"/>
      <c r="AO442" s="8" t="str">
        <f t="shared" si="40"/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8"/>
        <v/>
      </c>
      <c r="AB443" s="8" t="str">
        <f t="shared" si="39"/>
        <v/>
      </c>
      <c r="AE443" s="8"/>
      <c r="AO443" s="8" t="str">
        <f t="shared" si="40"/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8"/>
        <v/>
      </c>
      <c r="AB444" s="8" t="str">
        <f t="shared" si="39"/>
        <v/>
      </c>
      <c r="AE444" s="8"/>
      <c r="AO444" s="8" t="str">
        <f t="shared" si="40"/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8"/>
        <v/>
      </c>
      <c r="AB445" s="8" t="str">
        <f t="shared" si="39"/>
        <v/>
      </c>
      <c r="AE445" s="8"/>
      <c r="AO445" s="8" t="str">
        <f t="shared" si="40"/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8"/>
        <v/>
      </c>
      <c r="AB446" s="8" t="str">
        <f t="shared" si="39"/>
        <v/>
      </c>
      <c r="AE446" s="8"/>
      <c r="AO446" s="8" t="str">
        <f t="shared" si="40"/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8"/>
        <v/>
      </c>
      <c r="AB447" s="8" t="str">
        <f t="shared" si="39"/>
        <v/>
      </c>
      <c r="AE447" s="8"/>
      <c r="AO447" s="8" t="str">
        <f t="shared" si="40"/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8"/>
        <v/>
      </c>
      <c r="AB448" s="8" t="str">
        <f t="shared" si="39"/>
        <v/>
      </c>
      <c r="AE448" s="8"/>
      <c r="AO448" s="8" t="str">
        <f t="shared" si="40"/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8"/>
        <v/>
      </c>
      <c r="AB449" s="8" t="str">
        <f t="shared" si="39"/>
        <v/>
      </c>
      <c r="AE449" s="8"/>
      <c r="AO449" s="8" t="str">
        <f t="shared" si="40"/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8"/>
        <v/>
      </c>
      <c r="AB450" s="8" t="str">
        <f t="shared" si="39"/>
        <v/>
      </c>
      <c r="AE450" s="8"/>
      <c r="AO450" s="8" t="str">
        <f t="shared" si="40"/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8"/>
        <v/>
      </c>
      <c r="AB451" s="8" t="str">
        <f t="shared" si="39"/>
        <v/>
      </c>
      <c r="AE451" s="8"/>
      <c r="AO451" s="8" t="str">
        <f t="shared" si="40"/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8"/>
        <v/>
      </c>
      <c r="AB452" s="8" t="str">
        <f t="shared" si="39"/>
        <v/>
      </c>
      <c r="AE452" s="8"/>
      <c r="AO452" s="8" t="str">
        <f t="shared" si="40"/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8"/>
        <v/>
      </c>
      <c r="AB453" s="8" t="str">
        <f t="shared" si="39"/>
        <v/>
      </c>
      <c r="AE453" s="8"/>
      <c r="AO453" s="8" t="str">
        <f t="shared" si="40"/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8"/>
        <v/>
      </c>
      <c r="AB454" s="8" t="str">
        <f t="shared" si="39"/>
        <v/>
      </c>
      <c r="AE454" s="8"/>
      <c r="AO454" s="8" t="str">
        <f t="shared" si="40"/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8"/>
        <v/>
      </c>
      <c r="AB455" s="8" t="str">
        <f t="shared" si="39"/>
        <v/>
      </c>
      <c r="AE455" s="8"/>
      <c r="AO455" s="8" t="str">
        <f t="shared" si="40"/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ref="AA456:AA519" si="41">IF(ISBLANK(Z456),  "", _xlfn.CONCAT("haas/entity/sensor/", LOWER(C456), "/", E456, "/config"))</f>
        <v/>
      </c>
      <c r="AB456" s="8" t="str">
        <f t="shared" si="39"/>
        <v/>
      </c>
      <c r="AE456" s="8"/>
      <c r="AO456" s="8" t="str">
        <f t="shared" si="40"/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41"/>
        <v/>
      </c>
      <c r="AB457" s="8" t="str">
        <f t="shared" si="39"/>
        <v/>
      </c>
      <c r="AE457" s="8"/>
      <c r="AO457" s="8" t="str">
        <f t="shared" si="40"/>
        <v/>
      </c>
    </row>
    <row r="458" spans="6:41" ht="16" hidden="1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41"/>
        <v/>
      </c>
      <c r="AB458" s="8" t="str">
        <f t="shared" si="39"/>
        <v/>
      </c>
      <c r="AE458" s="8"/>
      <c r="AO458" s="8" t="str">
        <f t="shared" si="40"/>
        <v/>
      </c>
    </row>
    <row r="459" spans="6:41" ht="16" hidden="1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41"/>
        <v/>
      </c>
      <c r="AB459" s="8" t="str">
        <f t="shared" si="39"/>
        <v/>
      </c>
      <c r="AE459" s="8"/>
      <c r="AO459" s="8" t="str">
        <f t="shared" si="40"/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41"/>
        <v/>
      </c>
      <c r="AB460" s="8" t="str">
        <f t="shared" ref="AB460:AB523" si="42">IF(ISBLANK(Z460),  "", _xlfn.CONCAT(LOWER(C460), "/", E460))</f>
        <v/>
      </c>
      <c r="AE460" s="8"/>
      <c r="AO460" s="8" t="str">
        <f t="shared" ref="AO460:AO523" si="43"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41"/>
        <v/>
      </c>
      <c r="AB461" s="8" t="str">
        <f t="shared" si="42"/>
        <v/>
      </c>
      <c r="AE461" s="8"/>
      <c r="AO461" s="8" t="str">
        <f t="shared" si="43"/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41"/>
        <v/>
      </c>
      <c r="AB462" s="8" t="str">
        <f t="shared" si="42"/>
        <v/>
      </c>
      <c r="AE462" s="8"/>
      <c r="AO462" s="8" t="str">
        <f t="shared" si="43"/>
        <v/>
      </c>
    </row>
    <row r="463" spans="6:41" ht="16" hidden="1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41"/>
        <v/>
      </c>
      <c r="AB463" s="8" t="str">
        <f t="shared" si="42"/>
        <v/>
      </c>
      <c r="AE463" s="8"/>
      <c r="AO463" s="8" t="str">
        <f t="shared" si="43"/>
        <v/>
      </c>
    </row>
    <row r="464" spans="6:41" ht="16" hidden="1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41"/>
        <v/>
      </c>
      <c r="AB464" s="8" t="str">
        <f t="shared" si="42"/>
        <v/>
      </c>
      <c r="AE464" s="8"/>
      <c r="AO464" s="8" t="str">
        <f t="shared" si="43"/>
        <v/>
      </c>
    </row>
    <row r="465" spans="6:41" ht="16" hidden="1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41"/>
        <v/>
      </c>
      <c r="AB465" s="8" t="str">
        <f t="shared" si="42"/>
        <v/>
      </c>
      <c r="AE465" s="8"/>
      <c r="AO465" s="8" t="str">
        <f t="shared" si="43"/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41"/>
        <v/>
      </c>
      <c r="AB466" s="8" t="str">
        <f t="shared" si="42"/>
        <v/>
      </c>
      <c r="AE466" s="8"/>
      <c r="AO466" s="8" t="str">
        <f t="shared" si="43"/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41"/>
        <v/>
      </c>
      <c r="AB467" s="8" t="str">
        <f t="shared" si="42"/>
        <v/>
      </c>
      <c r="AE467" s="8"/>
      <c r="AO467" s="8" t="str">
        <f t="shared" si="43"/>
        <v/>
      </c>
    </row>
    <row r="468" spans="6:41" ht="16" hidden="1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41"/>
        <v/>
      </c>
      <c r="AB468" s="8" t="str">
        <f t="shared" si="42"/>
        <v/>
      </c>
      <c r="AE468" s="8"/>
      <c r="AO468" s="8" t="str">
        <f t="shared" si="43"/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41"/>
        <v/>
      </c>
      <c r="AB469" s="8" t="str">
        <f t="shared" si="42"/>
        <v/>
      </c>
      <c r="AE469" s="8"/>
      <c r="AO469" s="8" t="str">
        <f t="shared" si="43"/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41"/>
        <v/>
      </c>
      <c r="AB470" s="8" t="str">
        <f t="shared" si="42"/>
        <v/>
      </c>
      <c r="AE470" s="8"/>
      <c r="AO470" s="8" t="str">
        <f t="shared" si="43"/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41"/>
        <v/>
      </c>
      <c r="AB471" s="8" t="str">
        <f t="shared" si="42"/>
        <v/>
      </c>
      <c r="AE471" s="8"/>
      <c r="AO471" s="8" t="str">
        <f t="shared" si="43"/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41"/>
        <v/>
      </c>
      <c r="AB472" s="8" t="str">
        <f t="shared" si="42"/>
        <v/>
      </c>
      <c r="AE472" s="8"/>
      <c r="AO472" s="8" t="str">
        <f t="shared" si="43"/>
        <v/>
      </c>
    </row>
    <row r="473" spans="6:41" ht="16" hidden="1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41"/>
        <v/>
      </c>
      <c r="AB473" s="8" t="str">
        <f t="shared" si="42"/>
        <v/>
      </c>
      <c r="AE473" s="8"/>
      <c r="AO473" s="8" t="str">
        <f t="shared" si="43"/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41"/>
        <v/>
      </c>
      <c r="AB474" s="8" t="str">
        <f t="shared" si="42"/>
        <v/>
      </c>
      <c r="AE474" s="8"/>
      <c r="AO474" s="8" t="str">
        <f t="shared" si="43"/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41"/>
        <v/>
      </c>
      <c r="AB475" s="8" t="str">
        <f t="shared" si="42"/>
        <v/>
      </c>
      <c r="AE475" s="8"/>
      <c r="AO475" s="8" t="str">
        <f t="shared" si="43"/>
        <v/>
      </c>
    </row>
    <row r="476" spans="6:41" ht="16" hidden="1" customHeight="1" x14ac:dyDescent="0.2">
      <c r="F476" s="8" t="str">
        <f>IF(ISBLANK(E476), "", Table2[[#This Row],[unique_id]])</f>
        <v/>
      </c>
      <c r="H476" s="13"/>
      <c r="N476" s="8"/>
      <c r="O476" s="10"/>
      <c r="P476" s="10"/>
      <c r="Q476" s="10"/>
      <c r="R476" s="10"/>
      <c r="S476" s="10"/>
      <c r="T476" s="8"/>
      <c r="Y476" s="10"/>
      <c r="AA476" s="8" t="str">
        <f t="shared" si="41"/>
        <v/>
      </c>
      <c r="AB476" s="8" t="str">
        <f t="shared" si="42"/>
        <v/>
      </c>
      <c r="AE476" s="8"/>
      <c r="AO476" s="8" t="str">
        <f t="shared" si="43"/>
        <v/>
      </c>
    </row>
    <row r="477" spans="6:41" ht="16" hidden="1" customHeight="1" x14ac:dyDescent="0.2">
      <c r="F477" s="8" t="str">
        <f>IF(ISBLANK(E477), "", Table2[[#This Row],[unique_id]])</f>
        <v/>
      </c>
      <c r="H477" s="13"/>
      <c r="N477" s="8"/>
      <c r="O477" s="10"/>
      <c r="P477" s="10"/>
      <c r="Q477" s="10"/>
      <c r="R477" s="10"/>
      <c r="S477" s="10"/>
      <c r="T477" s="8"/>
      <c r="Y477" s="10"/>
      <c r="AA477" s="8" t="str">
        <f t="shared" si="41"/>
        <v/>
      </c>
      <c r="AB477" s="8" t="str">
        <f t="shared" si="42"/>
        <v/>
      </c>
      <c r="AE477" s="8"/>
      <c r="AO477" s="8" t="str">
        <f t="shared" si="43"/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41"/>
        <v/>
      </c>
      <c r="AB478" s="8" t="str">
        <f t="shared" si="42"/>
        <v/>
      </c>
      <c r="AE478" s="8"/>
      <c r="AO478" s="8" t="str">
        <f t="shared" si="43"/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 t="shared" si="41"/>
        <v/>
      </c>
      <c r="AB479" s="8" t="str">
        <f t="shared" si="42"/>
        <v/>
      </c>
      <c r="AE479" s="8"/>
      <c r="AO479" s="8" t="str">
        <f t="shared" si="43"/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 t="shared" si="41"/>
        <v/>
      </c>
      <c r="AB480" s="8" t="str">
        <f t="shared" si="42"/>
        <v/>
      </c>
      <c r="AE480" s="8"/>
      <c r="AO480" s="8" t="str">
        <f t="shared" si="43"/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 t="shared" si="41"/>
        <v/>
      </c>
      <c r="AB481" s="8" t="str">
        <f t="shared" si="42"/>
        <v/>
      </c>
      <c r="AE481" s="8"/>
      <c r="AO481" s="8" t="str">
        <f t="shared" si="43"/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41"/>
        <v/>
      </c>
      <c r="AB482" s="8" t="str">
        <f t="shared" si="42"/>
        <v/>
      </c>
      <c r="AE482" s="8"/>
      <c r="AO482" s="8" t="str">
        <f t="shared" si="43"/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41"/>
        <v/>
      </c>
      <c r="AB483" s="8" t="str">
        <f t="shared" si="42"/>
        <v/>
      </c>
      <c r="AE483" s="8"/>
      <c r="AO483" s="8" t="str">
        <f t="shared" si="43"/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41"/>
        <v/>
      </c>
      <c r="AB484" s="8" t="str">
        <f t="shared" si="42"/>
        <v/>
      </c>
      <c r="AE484" s="8"/>
      <c r="AO484" s="8" t="str">
        <f t="shared" si="43"/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41"/>
        <v/>
      </c>
      <c r="AB485" s="8" t="str">
        <f t="shared" si="42"/>
        <v/>
      </c>
      <c r="AE485" s="8"/>
      <c r="AO485" s="8" t="str">
        <f t="shared" si="43"/>
        <v/>
      </c>
    </row>
    <row r="486" spans="6:41" ht="16" hidden="1" customHeight="1" x14ac:dyDescent="0.2">
      <c r="F486" s="8" t="str">
        <f>IF(ISBLANK(E486), "", Table2[[#This Row],[unique_id]])</f>
        <v/>
      </c>
      <c r="G486" s="13"/>
      <c r="N486" s="8"/>
      <c r="O486" s="10"/>
      <c r="P486" s="10"/>
      <c r="Q486" s="10"/>
      <c r="R486" s="10"/>
      <c r="S486" s="10"/>
      <c r="T486" s="8"/>
      <c r="AA486" s="8" t="str">
        <f t="shared" si="41"/>
        <v/>
      </c>
      <c r="AB486" s="8" t="str">
        <f t="shared" si="42"/>
        <v/>
      </c>
      <c r="AE486" s="8"/>
      <c r="AO486" s="8" t="str">
        <f t="shared" si="43"/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41"/>
        <v/>
      </c>
      <c r="AB487" s="8" t="str">
        <f t="shared" si="42"/>
        <v/>
      </c>
      <c r="AE487" s="8"/>
      <c r="AO487" s="8" t="str">
        <f t="shared" si="43"/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41"/>
        <v/>
      </c>
      <c r="AB488" s="8" t="str">
        <f t="shared" si="42"/>
        <v/>
      </c>
      <c r="AE488" s="8"/>
      <c r="AO488" s="8" t="str">
        <f t="shared" si="43"/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41"/>
        <v/>
      </c>
      <c r="AB489" s="8" t="str">
        <f t="shared" si="42"/>
        <v/>
      </c>
      <c r="AE489" s="8"/>
      <c r="AO489" s="8" t="str">
        <f t="shared" si="43"/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41"/>
        <v/>
      </c>
      <c r="AB490" s="8" t="str">
        <f t="shared" si="42"/>
        <v/>
      </c>
      <c r="AE490" s="8"/>
      <c r="AO490" s="8" t="str">
        <f t="shared" si="43"/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41"/>
        <v/>
      </c>
      <c r="AB491" s="8" t="str">
        <f t="shared" si="42"/>
        <v/>
      </c>
      <c r="AE491" s="8"/>
      <c r="AO491" s="8" t="str">
        <f t="shared" si="43"/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41"/>
        <v/>
      </c>
      <c r="AB492" s="8" t="str">
        <f t="shared" si="42"/>
        <v/>
      </c>
      <c r="AE492" s="8"/>
      <c r="AO492" s="8" t="str">
        <f t="shared" si="43"/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41"/>
        <v/>
      </c>
      <c r="AB493" s="8" t="str">
        <f t="shared" si="42"/>
        <v/>
      </c>
      <c r="AE493" s="8"/>
      <c r="AO493" s="8" t="str">
        <f t="shared" si="43"/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41"/>
        <v/>
      </c>
      <c r="AB494" s="8" t="str">
        <f t="shared" si="42"/>
        <v/>
      </c>
      <c r="AE494" s="8"/>
      <c r="AO494" s="8" t="str">
        <f t="shared" si="43"/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41"/>
        <v/>
      </c>
      <c r="AB495" s="8" t="str">
        <f t="shared" si="42"/>
        <v/>
      </c>
      <c r="AE495" s="8"/>
      <c r="AO495" s="8" t="str">
        <f t="shared" si="43"/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41"/>
        <v/>
      </c>
      <c r="AB496" s="8" t="str">
        <f t="shared" si="42"/>
        <v/>
      </c>
      <c r="AE496" s="8"/>
      <c r="AO496" s="8" t="str">
        <f t="shared" si="43"/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41"/>
        <v/>
      </c>
      <c r="AB497" s="8" t="str">
        <f t="shared" si="42"/>
        <v/>
      </c>
      <c r="AE497" s="8"/>
      <c r="AO497" s="8" t="str">
        <f t="shared" si="43"/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41"/>
        <v/>
      </c>
      <c r="AB498" s="8" t="str">
        <f t="shared" si="42"/>
        <v/>
      </c>
      <c r="AE498" s="8"/>
      <c r="AO498" s="8" t="str">
        <f t="shared" si="43"/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41"/>
        <v/>
      </c>
      <c r="AB499" s="8" t="str">
        <f t="shared" si="42"/>
        <v/>
      </c>
      <c r="AE499" s="8"/>
      <c r="AO499" s="8" t="str">
        <f t="shared" si="43"/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41"/>
        <v/>
      </c>
      <c r="AB500" s="8" t="str">
        <f t="shared" si="42"/>
        <v/>
      </c>
      <c r="AE500" s="8"/>
      <c r="AO500" s="8" t="str">
        <f t="shared" si="43"/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41"/>
        <v/>
      </c>
      <c r="AB501" s="8" t="str">
        <f t="shared" si="42"/>
        <v/>
      </c>
      <c r="AE501" s="8"/>
      <c r="AO501" s="8" t="str">
        <f t="shared" si="43"/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41"/>
        <v/>
      </c>
      <c r="AB502" s="8" t="str">
        <f t="shared" si="42"/>
        <v/>
      </c>
      <c r="AE502" s="8"/>
      <c r="AO502" s="8" t="str">
        <f t="shared" si="43"/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41"/>
        <v/>
      </c>
      <c r="AB503" s="8" t="str">
        <f t="shared" si="42"/>
        <v/>
      </c>
      <c r="AE503" s="8"/>
      <c r="AO503" s="8" t="str">
        <f t="shared" si="43"/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41"/>
        <v/>
      </c>
      <c r="AB504" s="8" t="str">
        <f t="shared" si="42"/>
        <v/>
      </c>
      <c r="AE504" s="8"/>
      <c r="AO504" s="8" t="str">
        <f t="shared" si="43"/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41"/>
        <v/>
      </c>
      <c r="AB505" s="8" t="str">
        <f t="shared" si="42"/>
        <v/>
      </c>
      <c r="AE505" s="8"/>
      <c r="AO505" s="8" t="str">
        <f t="shared" si="43"/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41"/>
        <v/>
      </c>
      <c r="AB506" s="8" t="str">
        <f t="shared" si="42"/>
        <v/>
      </c>
      <c r="AE506" s="8"/>
      <c r="AO506" s="8" t="str">
        <f t="shared" si="43"/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41"/>
        <v/>
      </c>
      <c r="AB507" s="8" t="str">
        <f t="shared" si="42"/>
        <v/>
      </c>
      <c r="AE507" s="8"/>
      <c r="AO507" s="8" t="str">
        <f t="shared" si="43"/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41"/>
        <v/>
      </c>
      <c r="AB508" s="8" t="str">
        <f t="shared" si="42"/>
        <v/>
      </c>
      <c r="AE508" s="8"/>
      <c r="AO508" s="8" t="str">
        <f t="shared" si="43"/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41"/>
        <v/>
      </c>
      <c r="AB509" s="8" t="str">
        <f t="shared" si="42"/>
        <v/>
      </c>
      <c r="AE509" s="8"/>
      <c r="AO509" s="8" t="str">
        <f t="shared" si="43"/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41"/>
        <v/>
      </c>
      <c r="AB510" s="8" t="str">
        <f t="shared" si="42"/>
        <v/>
      </c>
      <c r="AE510" s="8"/>
      <c r="AO510" s="8" t="str">
        <f t="shared" si="43"/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41"/>
        <v/>
      </c>
      <c r="AB511" s="8" t="str">
        <f t="shared" si="42"/>
        <v/>
      </c>
      <c r="AE511" s="8"/>
      <c r="AO511" s="8" t="str">
        <f t="shared" si="43"/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41"/>
        <v/>
      </c>
      <c r="AB512" s="8" t="str">
        <f t="shared" si="42"/>
        <v/>
      </c>
      <c r="AE512" s="8"/>
      <c r="AO512" s="8" t="str">
        <f t="shared" si="43"/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41"/>
        <v/>
      </c>
      <c r="AB513" s="8" t="str">
        <f t="shared" si="42"/>
        <v/>
      </c>
      <c r="AE513" s="8"/>
      <c r="AO513" s="8" t="str">
        <f t="shared" si="43"/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41"/>
        <v/>
      </c>
      <c r="AB514" s="8" t="str">
        <f t="shared" si="42"/>
        <v/>
      </c>
      <c r="AE514" s="8"/>
      <c r="AO514" s="8" t="str">
        <f t="shared" si="43"/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41"/>
        <v/>
      </c>
      <c r="AB515" s="8" t="str">
        <f t="shared" si="42"/>
        <v/>
      </c>
      <c r="AE515" s="8"/>
      <c r="AO515" s="8" t="str">
        <f t="shared" si="43"/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41"/>
        <v/>
      </c>
      <c r="AB516" s="8" t="str">
        <f t="shared" si="42"/>
        <v/>
      </c>
      <c r="AE516" s="8"/>
      <c r="AO516" s="8" t="str">
        <f t="shared" si="43"/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41"/>
        <v/>
      </c>
      <c r="AB517" s="8" t="str">
        <f t="shared" si="42"/>
        <v/>
      </c>
      <c r="AE517" s="8"/>
      <c r="AO517" s="8" t="str">
        <f t="shared" si="43"/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41"/>
        <v/>
      </c>
      <c r="AB518" s="8" t="str">
        <f t="shared" si="42"/>
        <v/>
      </c>
      <c r="AE518" s="8"/>
      <c r="AO518" s="8" t="str">
        <f t="shared" si="43"/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41"/>
        <v/>
      </c>
      <c r="AB519" s="8" t="str">
        <f t="shared" si="42"/>
        <v/>
      </c>
      <c r="AE519" s="8"/>
      <c r="AO519" s="8" t="str">
        <f t="shared" si="43"/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ref="AA520:AA583" si="44">IF(ISBLANK(Z520),  "", _xlfn.CONCAT("haas/entity/sensor/", LOWER(C520), "/", E520, "/config"))</f>
        <v/>
      </c>
      <c r="AB520" s="8" t="str">
        <f t="shared" si="42"/>
        <v/>
      </c>
      <c r="AE520" s="8"/>
      <c r="AO520" s="8" t="str">
        <f t="shared" si="43"/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44"/>
        <v/>
      </c>
      <c r="AB521" s="8" t="str">
        <f t="shared" si="42"/>
        <v/>
      </c>
      <c r="AE521" s="8"/>
      <c r="AO521" s="8" t="str">
        <f t="shared" si="43"/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44"/>
        <v/>
      </c>
      <c r="AB522" s="8" t="str">
        <f t="shared" si="42"/>
        <v/>
      </c>
      <c r="AE522" s="8"/>
      <c r="AO522" s="8" t="str">
        <f t="shared" si="43"/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44"/>
        <v/>
      </c>
      <c r="AB523" s="8" t="str">
        <f t="shared" si="42"/>
        <v/>
      </c>
      <c r="AE523" s="8"/>
      <c r="AO523" s="8" t="str">
        <f t="shared" si="43"/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44"/>
        <v/>
      </c>
      <c r="AB524" s="8" t="str">
        <f t="shared" ref="AB524:AB587" si="45">IF(ISBLANK(Z524),  "", _xlfn.CONCAT(LOWER(C524), "/", E524))</f>
        <v/>
      </c>
      <c r="AE524" s="8"/>
      <c r="AO524" s="8" t="str">
        <f t="shared" ref="AO524:AO587" si="46"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44"/>
        <v/>
      </c>
      <c r="AB525" s="8" t="str">
        <f t="shared" si="45"/>
        <v/>
      </c>
      <c r="AE525" s="8"/>
      <c r="AO525" s="8" t="str">
        <f t="shared" si="46"/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4"/>
        <v/>
      </c>
      <c r="AB526" s="8" t="str">
        <f t="shared" si="45"/>
        <v/>
      </c>
      <c r="AE526" s="8"/>
      <c r="AO526" s="8" t="str">
        <f t="shared" si="46"/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4"/>
        <v/>
      </c>
      <c r="AB527" s="8" t="str">
        <f t="shared" si="45"/>
        <v/>
      </c>
      <c r="AE527" s="8"/>
      <c r="AO527" s="8" t="str">
        <f t="shared" si="46"/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4"/>
        <v/>
      </c>
      <c r="AB528" s="8" t="str">
        <f t="shared" si="45"/>
        <v/>
      </c>
      <c r="AE528" s="8"/>
      <c r="AO528" s="8" t="str">
        <f t="shared" si="46"/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4"/>
        <v/>
      </c>
      <c r="AB529" s="8" t="str">
        <f t="shared" si="45"/>
        <v/>
      </c>
      <c r="AE529" s="8"/>
      <c r="AO529" s="8" t="str">
        <f t="shared" si="46"/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4"/>
        <v/>
      </c>
      <c r="AB530" s="8" t="str">
        <f t="shared" si="45"/>
        <v/>
      </c>
      <c r="AE530" s="8"/>
      <c r="AO530" s="8" t="str">
        <f t="shared" si="46"/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4"/>
        <v/>
      </c>
      <c r="AB531" s="8" t="str">
        <f t="shared" si="45"/>
        <v/>
      </c>
      <c r="AE531" s="8"/>
      <c r="AO531" s="8" t="str">
        <f t="shared" si="46"/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4"/>
        <v/>
      </c>
      <c r="AB532" s="8" t="str">
        <f t="shared" si="45"/>
        <v/>
      </c>
      <c r="AE532" s="8"/>
      <c r="AO532" s="8" t="str">
        <f t="shared" si="46"/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4"/>
        <v/>
      </c>
      <c r="AB533" s="8" t="str">
        <f t="shared" si="45"/>
        <v/>
      </c>
      <c r="AE533" s="8"/>
      <c r="AO533" s="8" t="str">
        <f t="shared" si="46"/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4"/>
        <v/>
      </c>
      <c r="AB534" s="8" t="str">
        <f t="shared" si="45"/>
        <v/>
      </c>
      <c r="AE534" s="8"/>
      <c r="AO534" s="8" t="str">
        <f t="shared" si="46"/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4"/>
        <v/>
      </c>
      <c r="AB535" s="8" t="str">
        <f t="shared" si="45"/>
        <v/>
      </c>
      <c r="AE535" s="8"/>
      <c r="AO535" s="8" t="str">
        <f t="shared" si="46"/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4"/>
        <v/>
      </c>
      <c r="AB536" s="8" t="str">
        <f t="shared" si="45"/>
        <v/>
      </c>
      <c r="AE536" s="8"/>
      <c r="AO536" s="8" t="str">
        <f t="shared" si="46"/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4"/>
        <v/>
      </c>
      <c r="AB537" s="8" t="str">
        <f t="shared" si="45"/>
        <v/>
      </c>
      <c r="AE537" s="8"/>
      <c r="AO537" s="8" t="str">
        <f t="shared" si="46"/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4"/>
        <v/>
      </c>
      <c r="AB538" s="8" t="str">
        <f t="shared" si="45"/>
        <v/>
      </c>
      <c r="AE538" s="8"/>
      <c r="AO538" s="8" t="str">
        <f t="shared" si="46"/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4"/>
        <v/>
      </c>
      <c r="AB539" s="8" t="str">
        <f t="shared" si="45"/>
        <v/>
      </c>
      <c r="AE539" s="8"/>
      <c r="AO539" s="8" t="str">
        <f t="shared" si="46"/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4"/>
        <v/>
      </c>
      <c r="AB540" s="8" t="str">
        <f t="shared" si="45"/>
        <v/>
      </c>
      <c r="AE540" s="8"/>
      <c r="AO540" s="8" t="str">
        <f t="shared" si="46"/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4"/>
        <v/>
      </c>
      <c r="AB541" s="8" t="str">
        <f t="shared" si="45"/>
        <v/>
      </c>
      <c r="AE541" s="8"/>
      <c r="AO541" s="8" t="str">
        <f t="shared" si="46"/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4"/>
        <v/>
      </c>
      <c r="AB542" s="8" t="str">
        <f t="shared" si="45"/>
        <v/>
      </c>
      <c r="AE542" s="8"/>
      <c r="AO542" s="8" t="str">
        <f t="shared" si="46"/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4"/>
        <v/>
      </c>
      <c r="AB543" s="8" t="str">
        <f t="shared" si="45"/>
        <v/>
      </c>
      <c r="AE543" s="8"/>
      <c r="AO543" s="8" t="str">
        <f t="shared" si="46"/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4"/>
        <v/>
      </c>
      <c r="AB544" s="8" t="str">
        <f t="shared" si="45"/>
        <v/>
      </c>
      <c r="AE544" s="8"/>
      <c r="AO544" s="8" t="str">
        <f t="shared" si="46"/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4"/>
        <v/>
      </c>
      <c r="AB545" s="8" t="str">
        <f t="shared" si="45"/>
        <v/>
      </c>
      <c r="AE545" s="8"/>
      <c r="AO545" s="8" t="str">
        <f t="shared" si="46"/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4"/>
        <v/>
      </c>
      <c r="AB546" s="8" t="str">
        <f t="shared" si="45"/>
        <v/>
      </c>
      <c r="AE546" s="8"/>
      <c r="AO546" s="8" t="str">
        <f t="shared" si="46"/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4"/>
        <v/>
      </c>
      <c r="AB547" s="8" t="str">
        <f t="shared" si="45"/>
        <v/>
      </c>
      <c r="AE547" s="8"/>
      <c r="AO547" s="8" t="str">
        <f t="shared" si="46"/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4"/>
        <v/>
      </c>
      <c r="AB548" s="8" t="str">
        <f t="shared" si="45"/>
        <v/>
      </c>
      <c r="AE548" s="8"/>
      <c r="AO548" s="8" t="str">
        <f t="shared" si="46"/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4"/>
        <v/>
      </c>
      <c r="AB549" s="8" t="str">
        <f t="shared" si="45"/>
        <v/>
      </c>
      <c r="AE549" s="8"/>
      <c r="AO549" s="8" t="str">
        <f t="shared" si="46"/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4"/>
        <v/>
      </c>
      <c r="AB550" s="8" t="str">
        <f t="shared" si="45"/>
        <v/>
      </c>
      <c r="AE550" s="8"/>
      <c r="AO550" s="8" t="str">
        <f t="shared" si="46"/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4"/>
        <v/>
      </c>
      <c r="AB551" s="8" t="str">
        <f t="shared" si="45"/>
        <v/>
      </c>
      <c r="AE551" s="8"/>
      <c r="AO551" s="8" t="str">
        <f t="shared" si="46"/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4"/>
        <v/>
      </c>
      <c r="AB552" s="8" t="str">
        <f t="shared" si="45"/>
        <v/>
      </c>
      <c r="AE552" s="8"/>
      <c r="AO552" s="8" t="str">
        <f t="shared" si="46"/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4"/>
        <v/>
      </c>
      <c r="AB553" s="8" t="str">
        <f t="shared" si="45"/>
        <v/>
      </c>
      <c r="AE553" s="8"/>
      <c r="AO553" s="8" t="str">
        <f t="shared" si="46"/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4"/>
        <v/>
      </c>
      <c r="AB554" s="8" t="str">
        <f t="shared" si="45"/>
        <v/>
      </c>
      <c r="AE554" s="8"/>
      <c r="AO554" s="8" t="str">
        <f t="shared" si="46"/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4"/>
        <v/>
      </c>
      <c r="AB555" s="8" t="str">
        <f t="shared" si="45"/>
        <v/>
      </c>
      <c r="AE555" s="8"/>
      <c r="AO555" s="8" t="str">
        <f t="shared" si="46"/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4"/>
        <v/>
      </c>
      <c r="AB556" s="8" t="str">
        <f t="shared" si="45"/>
        <v/>
      </c>
      <c r="AE556" s="8"/>
      <c r="AO556" s="8" t="str">
        <f t="shared" si="46"/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4"/>
        <v/>
      </c>
      <c r="AB557" s="8" t="str">
        <f t="shared" si="45"/>
        <v/>
      </c>
      <c r="AE557" s="8"/>
      <c r="AO557" s="8" t="str">
        <f t="shared" si="46"/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4"/>
        <v/>
      </c>
      <c r="AB558" s="8" t="str">
        <f t="shared" si="45"/>
        <v/>
      </c>
      <c r="AE558" s="8"/>
      <c r="AO558" s="8" t="str">
        <f t="shared" si="46"/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4"/>
        <v/>
      </c>
      <c r="AB559" s="8" t="str">
        <f t="shared" si="45"/>
        <v/>
      </c>
      <c r="AE559" s="8"/>
      <c r="AO559" s="8" t="str">
        <f t="shared" si="46"/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4"/>
        <v/>
      </c>
      <c r="AB560" s="8" t="str">
        <f t="shared" si="45"/>
        <v/>
      </c>
      <c r="AE560" s="8"/>
      <c r="AO560" s="8" t="str">
        <f t="shared" si="46"/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4"/>
        <v/>
      </c>
      <c r="AB561" s="8" t="str">
        <f t="shared" si="45"/>
        <v/>
      </c>
      <c r="AE561" s="8"/>
      <c r="AO561" s="8" t="str">
        <f t="shared" si="46"/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4"/>
        <v/>
      </c>
      <c r="AB562" s="8" t="str">
        <f t="shared" si="45"/>
        <v/>
      </c>
      <c r="AE562" s="8"/>
      <c r="AO562" s="8" t="str">
        <f t="shared" si="46"/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4"/>
        <v/>
      </c>
      <c r="AB563" s="8" t="str">
        <f t="shared" si="45"/>
        <v/>
      </c>
      <c r="AE563" s="8"/>
      <c r="AO563" s="8" t="str">
        <f t="shared" si="46"/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4"/>
        <v/>
      </c>
      <c r="AB564" s="8" t="str">
        <f t="shared" si="45"/>
        <v/>
      </c>
      <c r="AE564" s="8"/>
      <c r="AO564" s="8" t="str">
        <f t="shared" si="46"/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4"/>
        <v/>
      </c>
      <c r="AB565" s="8" t="str">
        <f t="shared" si="45"/>
        <v/>
      </c>
      <c r="AE565" s="8"/>
      <c r="AO565" s="8" t="str">
        <f t="shared" si="46"/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4"/>
        <v/>
      </c>
      <c r="AB566" s="8" t="str">
        <f t="shared" si="45"/>
        <v/>
      </c>
      <c r="AE566" s="8"/>
      <c r="AO566" s="8" t="str">
        <f t="shared" si="46"/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4"/>
        <v/>
      </c>
      <c r="AB567" s="8" t="str">
        <f t="shared" si="45"/>
        <v/>
      </c>
      <c r="AE567" s="8"/>
      <c r="AO567" s="8" t="str">
        <f t="shared" si="46"/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4"/>
        <v/>
      </c>
      <c r="AB568" s="8" t="str">
        <f t="shared" si="45"/>
        <v/>
      </c>
      <c r="AE568" s="8"/>
      <c r="AO568" s="8" t="str">
        <f t="shared" si="46"/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4"/>
        <v/>
      </c>
      <c r="AB569" s="8" t="str">
        <f t="shared" si="45"/>
        <v/>
      </c>
      <c r="AE569" s="8"/>
      <c r="AO569" s="8" t="str">
        <f t="shared" si="46"/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4"/>
        <v/>
      </c>
      <c r="AB570" s="8" t="str">
        <f t="shared" si="45"/>
        <v/>
      </c>
      <c r="AE570" s="8"/>
      <c r="AO570" s="8" t="str">
        <f t="shared" si="46"/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4"/>
        <v/>
      </c>
      <c r="AB571" s="8" t="str">
        <f t="shared" si="45"/>
        <v/>
      </c>
      <c r="AE571" s="8"/>
      <c r="AO571" s="8" t="str">
        <f t="shared" si="46"/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4"/>
        <v/>
      </c>
      <c r="AB572" s="8" t="str">
        <f t="shared" si="45"/>
        <v/>
      </c>
      <c r="AE572" s="8"/>
      <c r="AO572" s="8" t="str">
        <f t="shared" si="46"/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4"/>
        <v/>
      </c>
      <c r="AB573" s="8" t="str">
        <f t="shared" si="45"/>
        <v/>
      </c>
      <c r="AE573" s="8"/>
      <c r="AO573" s="8" t="str">
        <f t="shared" si="46"/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4"/>
        <v/>
      </c>
      <c r="AB574" s="8" t="str">
        <f t="shared" si="45"/>
        <v/>
      </c>
      <c r="AE574" s="8"/>
      <c r="AO574" s="8" t="str">
        <f t="shared" si="46"/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4"/>
        <v/>
      </c>
      <c r="AB575" s="8" t="str">
        <f t="shared" si="45"/>
        <v/>
      </c>
      <c r="AE575" s="8"/>
      <c r="AO575" s="8" t="str">
        <f t="shared" si="46"/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4"/>
        <v/>
      </c>
      <c r="AB576" s="8" t="str">
        <f t="shared" si="45"/>
        <v/>
      </c>
      <c r="AE576" s="8"/>
      <c r="AO576" s="8" t="str">
        <f t="shared" si="46"/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4"/>
        <v/>
      </c>
      <c r="AB577" s="8" t="str">
        <f t="shared" si="45"/>
        <v/>
      </c>
      <c r="AE577" s="8"/>
      <c r="AO577" s="8" t="str">
        <f t="shared" si="46"/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4"/>
        <v/>
      </c>
      <c r="AB578" s="8" t="str">
        <f t="shared" si="45"/>
        <v/>
      </c>
      <c r="AE578" s="8"/>
      <c r="AO578" s="8" t="str">
        <f t="shared" si="46"/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4"/>
        <v/>
      </c>
      <c r="AB579" s="8" t="str">
        <f t="shared" si="45"/>
        <v/>
      </c>
      <c r="AE579" s="8"/>
      <c r="AO579" s="8" t="str">
        <f t="shared" si="46"/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4"/>
        <v/>
      </c>
      <c r="AB580" s="8" t="str">
        <f t="shared" si="45"/>
        <v/>
      </c>
      <c r="AE580" s="8"/>
      <c r="AO580" s="8" t="str">
        <f t="shared" si="46"/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4"/>
        <v/>
      </c>
      <c r="AB581" s="8" t="str">
        <f t="shared" si="45"/>
        <v/>
      </c>
      <c r="AE581" s="8"/>
      <c r="AO581" s="8" t="str">
        <f t="shared" si="46"/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4"/>
        <v/>
      </c>
      <c r="AB582" s="8" t="str">
        <f t="shared" si="45"/>
        <v/>
      </c>
      <c r="AE582" s="8"/>
      <c r="AO582" s="8" t="str">
        <f t="shared" si="46"/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4"/>
        <v/>
      </c>
      <c r="AB583" s="8" t="str">
        <f t="shared" si="45"/>
        <v/>
      </c>
      <c r="AE583" s="8"/>
      <c r="AO583" s="8" t="str">
        <f t="shared" si="46"/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ref="AA584:AA647" si="47">IF(ISBLANK(Z584),  "", _xlfn.CONCAT("haas/entity/sensor/", LOWER(C584), "/", E584, "/config"))</f>
        <v/>
      </c>
      <c r="AB584" s="8" t="str">
        <f t="shared" si="45"/>
        <v/>
      </c>
      <c r="AE584" s="8"/>
      <c r="AO584" s="8" t="str">
        <f t="shared" si="46"/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7"/>
        <v/>
      </c>
      <c r="AB585" s="8" t="str">
        <f t="shared" si="45"/>
        <v/>
      </c>
      <c r="AE585" s="8"/>
      <c r="AO585" s="8" t="str">
        <f t="shared" si="46"/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7"/>
        <v/>
      </c>
      <c r="AB586" s="8" t="str">
        <f t="shared" si="45"/>
        <v/>
      </c>
      <c r="AE586" s="8"/>
      <c r="AO586" s="8" t="str">
        <f t="shared" si="46"/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7"/>
        <v/>
      </c>
      <c r="AB587" s="8" t="str">
        <f t="shared" si="45"/>
        <v/>
      </c>
      <c r="AE587" s="8"/>
      <c r="AO587" s="8" t="str">
        <f t="shared" si="46"/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7"/>
        <v/>
      </c>
      <c r="AB588" s="8" t="str">
        <f t="shared" ref="AB588:AB651" si="48">IF(ISBLANK(Z588),  "", _xlfn.CONCAT(LOWER(C588), "/", E588))</f>
        <v/>
      </c>
      <c r="AE588" s="8"/>
      <c r="AO588" s="8" t="str">
        <f t="shared" ref="AO588:AO651" si="49"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7"/>
        <v/>
      </c>
      <c r="AB589" s="8" t="str">
        <f t="shared" si="48"/>
        <v/>
      </c>
      <c r="AE589" s="8"/>
      <c r="AO589" s="8" t="str">
        <f t="shared" si="49"/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7"/>
        <v/>
      </c>
      <c r="AB590" s="8" t="str">
        <f t="shared" si="48"/>
        <v/>
      </c>
      <c r="AE590" s="8"/>
      <c r="AO590" s="8" t="str">
        <f t="shared" si="49"/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7"/>
        <v/>
      </c>
      <c r="AB591" s="8" t="str">
        <f t="shared" si="48"/>
        <v/>
      </c>
      <c r="AE591" s="8"/>
      <c r="AO591" s="8" t="str">
        <f t="shared" si="49"/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7"/>
        <v/>
      </c>
      <c r="AB592" s="8" t="str">
        <f t="shared" si="48"/>
        <v/>
      </c>
      <c r="AE592" s="8"/>
      <c r="AO592" s="8" t="str">
        <f t="shared" si="49"/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7"/>
        <v/>
      </c>
      <c r="AB593" s="8" t="str">
        <f t="shared" si="48"/>
        <v/>
      </c>
      <c r="AE593" s="8"/>
      <c r="AO593" s="8" t="str">
        <f t="shared" si="49"/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7"/>
        <v/>
      </c>
      <c r="AB594" s="8" t="str">
        <f t="shared" si="48"/>
        <v/>
      </c>
      <c r="AE594" s="8"/>
      <c r="AO594" s="8" t="str">
        <f t="shared" si="49"/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7"/>
        <v/>
      </c>
      <c r="AB595" s="8" t="str">
        <f t="shared" si="48"/>
        <v/>
      </c>
      <c r="AE595" s="8"/>
      <c r="AO595" s="8" t="str">
        <f t="shared" si="49"/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7"/>
        <v/>
      </c>
      <c r="AB596" s="8" t="str">
        <f t="shared" si="48"/>
        <v/>
      </c>
      <c r="AE596" s="8"/>
      <c r="AO596" s="8" t="str">
        <f t="shared" si="49"/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7"/>
        <v/>
      </c>
      <c r="AB597" s="8" t="str">
        <f t="shared" si="48"/>
        <v/>
      </c>
      <c r="AE597" s="8"/>
      <c r="AO597" s="8" t="str">
        <f t="shared" si="49"/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7"/>
        <v/>
      </c>
      <c r="AB598" s="8" t="str">
        <f t="shared" si="48"/>
        <v/>
      </c>
      <c r="AE598" s="8"/>
      <c r="AO598" s="8" t="str">
        <f t="shared" si="49"/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7"/>
        <v/>
      </c>
      <c r="AB599" s="8" t="str">
        <f t="shared" si="48"/>
        <v/>
      </c>
      <c r="AE599" s="8"/>
      <c r="AO599" s="8" t="str">
        <f t="shared" si="49"/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7"/>
        <v/>
      </c>
      <c r="AB600" s="8" t="str">
        <f t="shared" si="48"/>
        <v/>
      </c>
      <c r="AE600" s="8"/>
      <c r="AO600" s="8" t="str">
        <f t="shared" si="49"/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7"/>
        <v/>
      </c>
      <c r="AB601" s="8" t="str">
        <f t="shared" si="48"/>
        <v/>
      </c>
      <c r="AE601" s="8"/>
      <c r="AO601" s="8" t="str">
        <f t="shared" si="49"/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7"/>
        <v/>
      </c>
      <c r="AB602" s="8" t="str">
        <f t="shared" si="48"/>
        <v/>
      </c>
      <c r="AE602" s="8"/>
      <c r="AO602" s="8" t="str">
        <f t="shared" si="49"/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7"/>
        <v/>
      </c>
      <c r="AB603" s="8" t="str">
        <f t="shared" si="48"/>
        <v/>
      </c>
      <c r="AE603" s="8"/>
      <c r="AO603" s="8" t="str">
        <f t="shared" si="49"/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7"/>
        <v/>
      </c>
      <c r="AB604" s="8" t="str">
        <f t="shared" si="48"/>
        <v/>
      </c>
      <c r="AE604" s="8"/>
      <c r="AO604" s="8" t="str">
        <f t="shared" si="49"/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7"/>
        <v/>
      </c>
      <c r="AB605" s="8" t="str">
        <f t="shared" si="48"/>
        <v/>
      </c>
      <c r="AE605" s="8"/>
      <c r="AO605" s="8" t="str">
        <f t="shared" si="49"/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7"/>
        <v/>
      </c>
      <c r="AB606" s="8" t="str">
        <f t="shared" si="48"/>
        <v/>
      </c>
      <c r="AE606" s="8"/>
      <c r="AO606" s="8" t="str">
        <f t="shared" si="49"/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7"/>
        <v/>
      </c>
      <c r="AB607" s="8" t="str">
        <f t="shared" si="48"/>
        <v/>
      </c>
      <c r="AE607" s="8"/>
      <c r="AO607" s="8" t="str">
        <f t="shared" si="49"/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7"/>
        <v/>
      </c>
      <c r="AB608" s="8" t="str">
        <f t="shared" si="48"/>
        <v/>
      </c>
      <c r="AE608" s="8"/>
      <c r="AO608" s="8" t="str">
        <f t="shared" si="49"/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7"/>
        <v/>
      </c>
      <c r="AB609" s="8" t="str">
        <f t="shared" si="48"/>
        <v/>
      </c>
      <c r="AE609" s="8"/>
      <c r="AO609" s="8" t="str">
        <f t="shared" si="49"/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7"/>
        <v/>
      </c>
      <c r="AB610" s="8" t="str">
        <f t="shared" si="48"/>
        <v/>
      </c>
      <c r="AE610" s="8"/>
      <c r="AO610" s="8" t="str">
        <f t="shared" si="49"/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7"/>
        <v/>
      </c>
      <c r="AB611" s="8" t="str">
        <f t="shared" si="48"/>
        <v/>
      </c>
      <c r="AE611" s="8"/>
      <c r="AO611" s="8" t="str">
        <f t="shared" si="49"/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7"/>
        <v/>
      </c>
      <c r="AB612" s="8" t="str">
        <f t="shared" si="48"/>
        <v/>
      </c>
      <c r="AE612" s="8"/>
      <c r="AO612" s="8" t="str">
        <f t="shared" si="49"/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7"/>
        <v/>
      </c>
      <c r="AB613" s="8" t="str">
        <f t="shared" si="48"/>
        <v/>
      </c>
      <c r="AE613" s="8"/>
      <c r="AO613" s="8" t="str">
        <f t="shared" si="49"/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7"/>
        <v/>
      </c>
      <c r="AB614" s="8" t="str">
        <f t="shared" si="48"/>
        <v/>
      </c>
      <c r="AE614" s="8"/>
      <c r="AO614" s="8" t="str">
        <f t="shared" si="49"/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7"/>
        <v/>
      </c>
      <c r="AB615" s="8" t="str">
        <f t="shared" si="48"/>
        <v/>
      </c>
      <c r="AE615" s="8"/>
      <c r="AO615" s="8" t="str">
        <f t="shared" si="49"/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7"/>
        <v/>
      </c>
      <c r="AB616" s="8" t="str">
        <f t="shared" si="48"/>
        <v/>
      </c>
      <c r="AE616" s="8"/>
      <c r="AO616" s="8" t="str">
        <f t="shared" si="49"/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7"/>
        <v/>
      </c>
      <c r="AB617" s="8" t="str">
        <f t="shared" si="48"/>
        <v/>
      </c>
      <c r="AE617" s="8"/>
      <c r="AO617" s="8" t="str">
        <f t="shared" si="49"/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7"/>
        <v/>
      </c>
      <c r="AB618" s="8" t="str">
        <f t="shared" si="48"/>
        <v/>
      </c>
      <c r="AE618" s="8"/>
      <c r="AO618" s="8" t="str">
        <f t="shared" si="49"/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7"/>
        <v/>
      </c>
      <c r="AB619" s="8" t="str">
        <f t="shared" si="48"/>
        <v/>
      </c>
      <c r="AE619" s="8"/>
      <c r="AO619" s="8" t="str">
        <f t="shared" si="49"/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7"/>
        <v/>
      </c>
      <c r="AB620" s="8" t="str">
        <f t="shared" si="48"/>
        <v/>
      </c>
      <c r="AE620" s="8"/>
      <c r="AO620" s="8" t="str">
        <f t="shared" si="49"/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7"/>
        <v/>
      </c>
      <c r="AB621" s="8" t="str">
        <f t="shared" si="48"/>
        <v/>
      </c>
      <c r="AE621" s="8"/>
      <c r="AO621" s="8" t="str">
        <f t="shared" si="49"/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7"/>
        <v/>
      </c>
      <c r="AB622" s="8" t="str">
        <f t="shared" si="48"/>
        <v/>
      </c>
      <c r="AE622" s="8"/>
      <c r="AO622" s="8" t="str">
        <f t="shared" si="49"/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7"/>
        <v/>
      </c>
      <c r="AB623" s="8" t="str">
        <f t="shared" si="48"/>
        <v/>
      </c>
      <c r="AE623" s="8"/>
      <c r="AO623" s="8" t="str">
        <f t="shared" si="49"/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7"/>
        <v/>
      </c>
      <c r="AB624" s="8" t="str">
        <f t="shared" si="48"/>
        <v/>
      </c>
      <c r="AE624" s="8"/>
      <c r="AO624" s="8" t="str">
        <f t="shared" si="49"/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7"/>
        <v/>
      </c>
      <c r="AB625" s="8" t="str">
        <f t="shared" si="48"/>
        <v/>
      </c>
      <c r="AE625" s="8"/>
      <c r="AO625" s="8" t="str">
        <f t="shared" si="49"/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7"/>
        <v/>
      </c>
      <c r="AB626" s="8" t="str">
        <f t="shared" si="48"/>
        <v/>
      </c>
      <c r="AE626" s="8"/>
      <c r="AO626" s="8" t="str">
        <f t="shared" si="49"/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7"/>
        <v/>
      </c>
      <c r="AB627" s="8" t="str">
        <f t="shared" si="48"/>
        <v/>
      </c>
      <c r="AE627" s="8"/>
      <c r="AO627" s="8" t="str">
        <f t="shared" si="49"/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7"/>
        <v/>
      </c>
      <c r="AB628" s="8" t="str">
        <f t="shared" si="48"/>
        <v/>
      </c>
      <c r="AE628" s="8"/>
      <c r="AO628" s="8" t="str">
        <f t="shared" si="49"/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7"/>
        <v/>
      </c>
      <c r="AB629" s="8" t="str">
        <f t="shared" si="48"/>
        <v/>
      </c>
      <c r="AE629" s="8"/>
      <c r="AO629" s="8" t="str">
        <f t="shared" si="49"/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7"/>
        <v/>
      </c>
      <c r="AB630" s="8" t="str">
        <f t="shared" si="48"/>
        <v/>
      </c>
      <c r="AE630" s="8"/>
      <c r="AO630" s="8" t="str">
        <f t="shared" si="49"/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7"/>
        <v/>
      </c>
      <c r="AB631" s="8" t="str">
        <f t="shared" si="48"/>
        <v/>
      </c>
      <c r="AE631" s="8"/>
      <c r="AO631" s="8" t="str">
        <f t="shared" si="49"/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7"/>
        <v/>
      </c>
      <c r="AB632" s="8" t="str">
        <f t="shared" si="48"/>
        <v/>
      </c>
      <c r="AE632" s="8"/>
      <c r="AO632" s="8" t="str">
        <f t="shared" si="49"/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7"/>
        <v/>
      </c>
      <c r="AB633" s="8" t="str">
        <f t="shared" si="48"/>
        <v/>
      </c>
      <c r="AE633" s="8"/>
      <c r="AO633" s="8" t="str">
        <f t="shared" si="49"/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7"/>
        <v/>
      </c>
      <c r="AB634" s="8" t="str">
        <f t="shared" si="48"/>
        <v/>
      </c>
      <c r="AE634" s="8"/>
      <c r="AO634" s="8" t="str">
        <f t="shared" si="49"/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7"/>
        <v/>
      </c>
      <c r="AB635" s="8" t="str">
        <f t="shared" si="48"/>
        <v/>
      </c>
      <c r="AE635" s="8"/>
      <c r="AO635" s="8" t="str">
        <f t="shared" si="49"/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7"/>
        <v/>
      </c>
      <c r="AB636" s="8" t="str">
        <f t="shared" si="48"/>
        <v/>
      </c>
      <c r="AE636" s="8"/>
      <c r="AO636" s="8" t="str">
        <f t="shared" si="49"/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7"/>
        <v/>
      </c>
      <c r="AB637" s="8" t="str">
        <f t="shared" si="48"/>
        <v/>
      </c>
      <c r="AE637" s="8"/>
      <c r="AO637" s="8" t="str">
        <f t="shared" si="49"/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7"/>
        <v/>
      </c>
      <c r="AB638" s="8" t="str">
        <f t="shared" si="48"/>
        <v/>
      </c>
      <c r="AE638" s="8"/>
      <c r="AO638" s="8" t="str">
        <f t="shared" si="49"/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7"/>
        <v/>
      </c>
      <c r="AB639" s="8" t="str">
        <f t="shared" si="48"/>
        <v/>
      </c>
      <c r="AE639" s="8"/>
      <c r="AO639" s="8" t="str">
        <f t="shared" si="49"/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7"/>
        <v/>
      </c>
      <c r="AB640" s="8" t="str">
        <f t="shared" si="48"/>
        <v/>
      </c>
      <c r="AE640" s="8"/>
      <c r="AO640" s="8" t="str">
        <f t="shared" si="49"/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7"/>
        <v/>
      </c>
      <c r="AB641" s="8" t="str">
        <f t="shared" si="48"/>
        <v/>
      </c>
      <c r="AE641" s="8"/>
      <c r="AO641" s="8" t="str">
        <f t="shared" si="49"/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7"/>
        <v/>
      </c>
      <c r="AB642" s="8" t="str">
        <f t="shared" si="48"/>
        <v/>
      </c>
      <c r="AE642" s="8"/>
      <c r="AO642" s="8" t="str">
        <f t="shared" si="49"/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7"/>
        <v/>
      </c>
      <c r="AB643" s="8" t="str">
        <f t="shared" si="48"/>
        <v/>
      </c>
      <c r="AE643" s="8"/>
      <c r="AO643" s="8" t="str">
        <f t="shared" si="49"/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7"/>
        <v/>
      </c>
      <c r="AB644" s="8" t="str">
        <f t="shared" si="48"/>
        <v/>
      </c>
      <c r="AE644" s="8"/>
      <c r="AO644" s="8" t="str">
        <f t="shared" si="49"/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7"/>
        <v/>
      </c>
      <c r="AB645" s="8" t="str">
        <f t="shared" si="48"/>
        <v/>
      </c>
      <c r="AE645" s="8"/>
      <c r="AO645" s="8" t="str">
        <f t="shared" si="49"/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7"/>
        <v/>
      </c>
      <c r="AB646" s="8" t="str">
        <f t="shared" si="48"/>
        <v/>
      </c>
      <c r="AE646" s="8"/>
      <c r="AO646" s="8" t="str">
        <f t="shared" si="49"/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7"/>
        <v/>
      </c>
      <c r="AB647" s="8" t="str">
        <f t="shared" si="48"/>
        <v/>
      </c>
      <c r="AE647" s="8"/>
      <c r="AO647" s="8" t="str">
        <f t="shared" si="49"/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ref="AA648:AA676" si="50">IF(ISBLANK(Z648),  "", _xlfn.CONCAT("haas/entity/sensor/", LOWER(C648), "/", E648, "/config"))</f>
        <v/>
      </c>
      <c r="AB648" s="8" t="str">
        <f t="shared" si="48"/>
        <v/>
      </c>
      <c r="AE648" s="8"/>
      <c r="AO648" s="8" t="str">
        <f t="shared" si="49"/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50"/>
        <v/>
      </c>
      <c r="AB649" s="8" t="str">
        <f t="shared" si="48"/>
        <v/>
      </c>
      <c r="AE649" s="8"/>
      <c r="AO649" s="8" t="str">
        <f t="shared" si="49"/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50"/>
        <v/>
      </c>
      <c r="AB650" s="8" t="str">
        <f t="shared" si="48"/>
        <v/>
      </c>
      <c r="AE650" s="8"/>
      <c r="AO650" s="8" t="str">
        <f t="shared" si="49"/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50"/>
        <v/>
      </c>
      <c r="AB651" s="8" t="str">
        <f t="shared" si="48"/>
        <v/>
      </c>
      <c r="AE651" s="8"/>
      <c r="AO651" s="8" t="str">
        <f t="shared" si="49"/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50"/>
        <v/>
      </c>
      <c r="AB652" s="8" t="str">
        <f t="shared" ref="AB652:AB676" si="51">IF(ISBLANK(Z652),  "", _xlfn.CONCAT(LOWER(C652), "/", E652))</f>
        <v/>
      </c>
      <c r="AE652" s="8"/>
      <c r="AO652" s="8" t="str">
        <f t="shared" ref="AO652:AO676" si="52"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50"/>
        <v/>
      </c>
      <c r="AB653" s="8" t="str">
        <f t="shared" si="51"/>
        <v/>
      </c>
      <c r="AE653" s="8"/>
      <c r="AO653" s="8" t="str">
        <f t="shared" si="52"/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50"/>
        <v/>
      </c>
      <c r="AB654" s="8" t="str">
        <f t="shared" si="51"/>
        <v/>
      </c>
      <c r="AE654" s="8"/>
      <c r="AO654" s="8" t="str">
        <f t="shared" si="52"/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50"/>
        <v/>
      </c>
      <c r="AB655" s="8" t="str">
        <f t="shared" si="51"/>
        <v/>
      </c>
      <c r="AE655" s="8"/>
      <c r="AO655" s="8" t="str">
        <f t="shared" si="52"/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50"/>
        <v/>
      </c>
      <c r="AB656" s="8" t="str">
        <f t="shared" si="51"/>
        <v/>
      </c>
      <c r="AE656" s="8"/>
      <c r="AO656" s="8" t="str">
        <f t="shared" si="52"/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50"/>
        <v/>
      </c>
      <c r="AB657" s="8" t="str">
        <f t="shared" si="51"/>
        <v/>
      </c>
      <c r="AE657" s="8"/>
      <c r="AO657" s="8" t="str">
        <f t="shared" si="52"/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50"/>
        <v/>
      </c>
      <c r="AB658" s="8" t="str">
        <f t="shared" si="51"/>
        <v/>
      </c>
      <c r="AE658" s="8"/>
      <c r="AO658" s="8" t="str">
        <f t="shared" si="52"/>
        <v/>
      </c>
    </row>
    <row r="659" spans="6:41" ht="16" hidden="1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50"/>
        <v/>
      </c>
      <c r="AB659" s="8" t="str">
        <f t="shared" si="51"/>
        <v/>
      </c>
      <c r="AE659" s="8"/>
      <c r="AO659" s="8" t="str">
        <f t="shared" si="52"/>
        <v/>
      </c>
    </row>
    <row r="660" spans="6:41" ht="16" hidden="1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50"/>
        <v/>
      </c>
      <c r="AB660" s="8" t="str">
        <f t="shared" si="51"/>
        <v/>
      </c>
      <c r="AE660" s="8"/>
      <c r="AO660" s="8" t="str">
        <f t="shared" si="52"/>
        <v/>
      </c>
    </row>
    <row r="661" spans="6:41" ht="16" hidden="1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50"/>
        <v/>
      </c>
      <c r="AB661" s="8" t="str">
        <f t="shared" si="51"/>
        <v/>
      </c>
      <c r="AE661" s="8"/>
      <c r="AO661" s="8" t="str">
        <f t="shared" si="52"/>
        <v/>
      </c>
    </row>
    <row r="662" spans="6:41" ht="16" hidden="1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50"/>
        <v/>
      </c>
      <c r="AB662" s="8" t="str">
        <f t="shared" si="51"/>
        <v/>
      </c>
      <c r="AE662" s="8"/>
      <c r="AO662" s="8" t="str">
        <f t="shared" si="52"/>
        <v/>
      </c>
    </row>
    <row r="663" spans="6:41" ht="16" hidden="1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50"/>
        <v/>
      </c>
      <c r="AB663" s="8" t="str">
        <f t="shared" si="51"/>
        <v/>
      </c>
      <c r="AE663" s="8"/>
      <c r="AO663" s="8" t="str">
        <f t="shared" si="52"/>
        <v/>
      </c>
    </row>
    <row r="664" spans="6:41" ht="16" hidden="1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50"/>
        <v/>
      </c>
      <c r="AB664" s="8" t="str">
        <f t="shared" si="51"/>
        <v/>
      </c>
      <c r="AE664" s="8"/>
      <c r="AO664" s="8" t="str">
        <f t="shared" si="52"/>
        <v/>
      </c>
    </row>
    <row r="665" spans="6:41" ht="16" hidden="1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50"/>
        <v/>
      </c>
      <c r="AB665" s="8" t="str">
        <f t="shared" si="51"/>
        <v/>
      </c>
      <c r="AE665" s="8"/>
      <c r="AO665" s="8" t="str">
        <f t="shared" si="52"/>
        <v/>
      </c>
    </row>
    <row r="666" spans="6:41" ht="16" hidden="1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50"/>
        <v/>
      </c>
      <c r="AB666" s="8" t="str">
        <f t="shared" si="51"/>
        <v/>
      </c>
      <c r="AE666" s="8"/>
      <c r="AO666" s="8" t="str">
        <f t="shared" si="52"/>
        <v/>
      </c>
    </row>
    <row r="667" spans="6:41" ht="16" hidden="1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50"/>
        <v/>
      </c>
      <c r="AB667" s="8" t="str">
        <f t="shared" si="51"/>
        <v/>
      </c>
      <c r="AE667" s="8"/>
      <c r="AO667" s="8" t="str">
        <f t="shared" si="52"/>
        <v/>
      </c>
    </row>
    <row r="668" spans="6:41" ht="16" hidden="1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50"/>
        <v/>
      </c>
      <c r="AB668" s="8" t="str">
        <f t="shared" si="51"/>
        <v/>
      </c>
      <c r="AE668" s="8"/>
      <c r="AO668" s="8" t="str">
        <f t="shared" si="52"/>
        <v/>
      </c>
    </row>
    <row r="669" spans="6:41" ht="16" hidden="1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50"/>
        <v/>
      </c>
      <c r="AB669" s="8" t="str">
        <f t="shared" si="51"/>
        <v/>
      </c>
      <c r="AE669" s="8"/>
      <c r="AO669" s="8" t="str">
        <f t="shared" si="52"/>
        <v/>
      </c>
    </row>
    <row r="670" spans="6:41" ht="16" hidden="1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50"/>
        <v/>
      </c>
      <c r="AB670" s="8" t="str">
        <f t="shared" si="51"/>
        <v/>
      </c>
      <c r="AE670" s="8"/>
      <c r="AO670" s="8" t="str">
        <f t="shared" si="52"/>
        <v/>
      </c>
    </row>
    <row r="671" spans="6:41" ht="16" hidden="1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50"/>
        <v/>
      </c>
      <c r="AB671" s="8" t="str">
        <f t="shared" si="51"/>
        <v/>
      </c>
      <c r="AE671" s="8"/>
      <c r="AO671" s="8" t="str">
        <f t="shared" si="52"/>
        <v/>
      </c>
    </row>
    <row r="672" spans="6:41" ht="16" hidden="1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50"/>
        <v/>
      </c>
      <c r="AB672" s="8" t="str">
        <f t="shared" si="51"/>
        <v/>
      </c>
      <c r="AE672" s="8"/>
      <c r="AO672" s="8" t="str">
        <f t="shared" si="52"/>
        <v/>
      </c>
    </row>
    <row r="673" spans="6:41" ht="16" hidden="1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50"/>
        <v/>
      </c>
      <c r="AB673" s="8" t="str">
        <f t="shared" si="51"/>
        <v/>
      </c>
      <c r="AE673" s="8"/>
      <c r="AO673" s="8" t="str">
        <f t="shared" si="52"/>
        <v/>
      </c>
    </row>
    <row r="674" spans="6:41" ht="16" hidden="1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50"/>
        <v/>
      </c>
      <c r="AB674" s="8" t="str">
        <f t="shared" si="51"/>
        <v/>
      </c>
      <c r="AE674" s="8"/>
      <c r="AO674" s="8" t="str">
        <f t="shared" si="52"/>
        <v/>
      </c>
    </row>
    <row r="675" spans="6:41" ht="16" hidden="1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50"/>
        <v/>
      </c>
      <c r="AB675" s="8" t="str">
        <f t="shared" si="51"/>
        <v/>
      </c>
      <c r="AE675" s="8"/>
      <c r="AO675" s="8" t="str">
        <f t="shared" si="52"/>
        <v/>
      </c>
    </row>
    <row r="676" spans="6:41" ht="16" hidden="1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50"/>
        <v/>
      </c>
      <c r="AB676" s="8" t="str">
        <f t="shared" si="51"/>
        <v/>
      </c>
      <c r="AE676" s="8"/>
      <c r="AO676" s="8" t="str">
        <f t="shared" si="52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304" r:id="rId16" xr:uid="{6ECFAFAA-1F35-084B-BA26-702320AD43B3}"/>
    <hyperlink ref="AE301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49" r:id="rId22" location="/device/0x00158d0005d9d088/info" xr:uid="{614C0E0D-76AD-7F46-B4B6-ECC89BCB3C74}"/>
    <hyperlink ref="R2" r:id="rId23" xr:uid="{83FD6FC4-4E06-7C48-824E-8F1F33D727AC}"/>
    <hyperlink ref="AE288" r:id="rId24" location="/device/0x00158d0005d9d088/info" xr:uid="{48500090-D05D-FF41-9CDF-89FB92E94F6E}"/>
    <hyperlink ref="AE287" r:id="rId25" location="/device/0x00158d0005d9d088/info" xr:uid="{43297D69-1353-0E40-BA79-51E8C8C21631}"/>
    <hyperlink ref="AE286" r:id="rId26" location="/device/0x00158d0005d9d088/info" xr:uid="{9A06D37D-934F-7F4E-A30D-B6C633DE78B1}"/>
  </hyperlinks>
  <pageMargins left="0.7" right="0.7" top="0.75" bottom="0.75" header="0.3" footer="0.3"/>
  <pageSetup paperSize="9" orientation="portrait" horizontalDpi="0" verticalDpi="0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2023-01-26T09:32:48Z</dcterms:modified>
</cp:coreProperties>
</file>