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D2DCDBF-01F2-1F48-9E1F-893F09981A9D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2" i="1" l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3" i="1"/>
  <c r="AH363" i="1"/>
  <c r="S363" i="1"/>
  <c r="F363" i="1"/>
  <c r="AI366" i="1"/>
  <c r="AH366" i="1"/>
  <c r="S366" i="1"/>
  <c r="F366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7" i="1"/>
  <c r="T365" i="1"/>
  <c r="T364" i="1"/>
  <c r="T362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7" i="1"/>
  <c r="S365" i="1"/>
  <c r="S364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7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0" i="1"/>
  <c r="AH370" i="1"/>
  <c r="AI370" i="1"/>
  <c r="AZ370" i="1"/>
  <c r="F375" i="1"/>
  <c r="AH375" i="1"/>
  <c r="AI375" i="1"/>
  <c r="AZ375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9" i="1"/>
  <c r="AI369" i="1"/>
  <c r="AH369" i="1"/>
  <c r="F369" i="1"/>
  <c r="F374" i="1"/>
  <c r="AH374" i="1"/>
  <c r="AI374" i="1"/>
  <c r="AZ374" i="1"/>
  <c r="AZ265" i="1"/>
  <c r="AI265" i="1"/>
  <c r="AH265" i="1"/>
  <c r="F265" i="1"/>
  <c r="F266" i="1"/>
  <c r="AH266" i="1"/>
  <c r="AI266" i="1"/>
  <c r="AZ266" i="1"/>
  <c r="AZ372" i="1"/>
  <c r="AI372" i="1"/>
  <c r="AH372" i="1"/>
  <c r="F372" i="1"/>
  <c r="F377" i="1"/>
  <c r="AH377" i="1"/>
  <c r="AI377" i="1"/>
  <c r="AZ377" i="1"/>
  <c r="F373" i="1"/>
  <c r="AH373" i="1"/>
  <c r="AI373" i="1"/>
  <c r="AZ373" i="1"/>
  <c r="F378" i="1"/>
  <c r="AH378" i="1"/>
  <c r="AI378" i="1"/>
  <c r="AZ378" i="1"/>
  <c r="AM353" i="1"/>
  <c r="AI353" i="1"/>
  <c r="AH353" i="1"/>
  <c r="F353" i="1"/>
  <c r="AZ353" i="1"/>
  <c r="AZ379" i="1"/>
  <c r="AI379" i="1"/>
  <c r="F379" i="1"/>
  <c r="AZ371" i="1"/>
  <c r="AI371" i="1"/>
  <c r="AH371" i="1"/>
  <c r="F371" i="1"/>
  <c r="AZ376" i="1"/>
  <c r="AI376" i="1"/>
  <c r="AH376" i="1"/>
  <c r="F376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3" i="1"/>
  <c r="AI393" i="1"/>
  <c r="AH393" i="1"/>
  <c r="F393" i="1"/>
  <c r="AZ396" i="1"/>
  <c r="AI396" i="1"/>
  <c r="AH396" i="1"/>
  <c r="F396" i="1"/>
  <c r="F107" i="1"/>
  <c r="AH107" i="1"/>
  <c r="AI107" i="1"/>
  <c r="AZ107" i="1"/>
  <c r="AZ316" i="1"/>
  <c r="AM316" i="1"/>
  <c r="F316" i="1"/>
  <c r="AH316" i="1"/>
  <c r="AI316" i="1"/>
  <c r="AZ404" i="1"/>
  <c r="AI404" i="1"/>
  <c r="AH404" i="1"/>
  <c r="AZ403" i="1"/>
  <c r="AI403" i="1"/>
  <c r="AH403" i="1"/>
  <c r="AZ327" i="1"/>
  <c r="AI327" i="1"/>
  <c r="AH327" i="1"/>
  <c r="F327" i="1"/>
  <c r="AZ361" i="1"/>
  <c r="AI361" i="1"/>
  <c r="F361" i="1"/>
  <c r="AZ357" i="1"/>
  <c r="AI357" i="1"/>
  <c r="F357" i="1"/>
  <c r="F358" i="1"/>
  <c r="AH358" i="1"/>
  <c r="AI358" i="1"/>
  <c r="AM358" i="1"/>
  <c r="AZ358" i="1"/>
  <c r="F359" i="1"/>
  <c r="AH359" i="1"/>
  <c r="AI359" i="1"/>
  <c r="AM359" i="1"/>
  <c r="AZ359" i="1"/>
  <c r="F362" i="1"/>
  <c r="AH362" i="1"/>
  <c r="AI362" i="1"/>
  <c r="AQ362" i="1"/>
  <c r="AM362" i="1" s="1"/>
  <c r="AZ362" i="1"/>
  <c r="F368" i="1"/>
  <c r="AH368" i="1"/>
  <c r="AI368" i="1"/>
  <c r="AM368" i="1"/>
  <c r="AZ368" i="1"/>
  <c r="F355" i="1"/>
  <c r="AH355" i="1"/>
  <c r="AI355" i="1"/>
  <c r="AM355" i="1"/>
  <c r="AZ355" i="1"/>
  <c r="AZ365" i="1"/>
  <c r="AQ365" i="1"/>
  <c r="AM365" i="1" s="1"/>
  <c r="AI365" i="1"/>
  <c r="AH365" i="1"/>
  <c r="F365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5" i="1"/>
  <c r="AI405" i="1"/>
  <c r="AH405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7" i="1"/>
  <c r="AH407" i="1"/>
  <c r="AI407" i="1"/>
  <c r="AZ407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0" i="1"/>
  <c r="AI367" i="1"/>
  <c r="AI364" i="1"/>
  <c r="AI381" i="1"/>
  <c r="AI380" i="1"/>
  <c r="AI382" i="1"/>
  <c r="AI384" i="1"/>
  <c r="AI383" i="1"/>
  <c r="AI385" i="1"/>
  <c r="AI386" i="1"/>
  <c r="AI387" i="1"/>
  <c r="AI388" i="1"/>
  <c r="AI389" i="1"/>
  <c r="AI390" i="1"/>
  <c r="AI391" i="1"/>
  <c r="AI392" i="1"/>
  <c r="AI394" i="1"/>
  <c r="AI395" i="1"/>
  <c r="AI397" i="1"/>
  <c r="AI398" i="1"/>
  <c r="AI399" i="1"/>
  <c r="AI400" i="1"/>
  <c r="AI401" i="1"/>
  <c r="AI402" i="1"/>
  <c r="AI406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2" i="1"/>
  <c r="F399" i="1"/>
  <c r="AH399" i="1"/>
  <c r="AZ399" i="1"/>
  <c r="F400" i="1"/>
  <c r="AH400" i="1"/>
  <c r="AZ400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2" i="1"/>
  <c r="AZ394" i="1"/>
  <c r="AZ395" i="1"/>
  <c r="AZ398" i="1"/>
  <c r="AZ104" i="1"/>
  <c r="AZ401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7" i="1"/>
  <c r="AZ364" i="1"/>
  <c r="AZ351" i="1"/>
  <c r="AZ352" i="1"/>
  <c r="AZ356" i="1"/>
  <c r="AZ360" i="1"/>
  <c r="AZ397" i="1"/>
  <c r="AZ406" i="1"/>
  <c r="AZ381" i="1"/>
  <c r="AZ384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0" i="1"/>
  <c r="AZ382" i="1"/>
  <c r="AZ292" i="1"/>
  <c r="AZ383" i="1"/>
  <c r="AZ385" i="1"/>
  <c r="AZ386" i="1"/>
  <c r="AZ387" i="1"/>
  <c r="AZ388" i="1"/>
  <c r="AZ389" i="1"/>
  <c r="AZ390" i="1"/>
  <c r="AZ391" i="1"/>
  <c r="AZ294" i="1"/>
  <c r="AZ296" i="1"/>
  <c r="AZ161" i="1"/>
  <c r="AZ278" i="1"/>
  <c r="AZ282" i="1"/>
  <c r="AZ284" i="1"/>
  <c r="AZ310" i="1"/>
  <c r="AZ312" i="1"/>
  <c r="AZ308" i="1"/>
  <c r="AZ102" i="1"/>
  <c r="AZ240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M9" i="1"/>
  <c r="AM7" i="1"/>
  <c r="F104" i="1"/>
  <c r="AH104" i="1"/>
  <c r="AH112" i="1"/>
  <c r="AH111" i="1"/>
  <c r="F111" i="1"/>
  <c r="F392" i="1"/>
  <c r="AH392" i="1"/>
  <c r="F394" i="1"/>
  <c r="AH394" i="1"/>
  <c r="F395" i="1"/>
  <c r="AH395" i="1"/>
  <c r="AM352" i="1"/>
  <c r="AM356" i="1"/>
  <c r="AM360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0" i="1"/>
  <c r="F367" i="1"/>
  <c r="F364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AH397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4" i="1"/>
  <c r="AM364" i="1" s="1"/>
  <c r="AQ367" i="1"/>
  <c r="AM367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3" i="1"/>
  <c r="AH380" i="1"/>
  <c r="AH367" i="1"/>
  <c r="AH409" i="1"/>
  <c r="AH408" i="1"/>
  <c r="AH406" i="1"/>
  <c r="AH402" i="1"/>
  <c r="AH401" i="1"/>
  <c r="AH398" i="1"/>
  <c r="AH216" i="1"/>
  <c r="AH213" i="1"/>
  <c r="AH188" i="1"/>
  <c r="AH187" i="1"/>
  <c r="AH221" i="1"/>
  <c r="AH222" i="1"/>
  <c r="AH411" i="1"/>
  <c r="AH413" i="1"/>
  <c r="AH414" i="1"/>
  <c r="AH415" i="1"/>
  <c r="AH412" i="1"/>
  <c r="AH410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6" i="1"/>
  <c r="AH417" i="1"/>
  <c r="AH418" i="1"/>
  <c r="AH419" i="1"/>
  <c r="AH420" i="1"/>
  <c r="AH421" i="1"/>
  <c r="AH252" i="1"/>
  <c r="AH448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7" i="1"/>
  <c r="AH438" i="1"/>
  <c r="AH439" i="1"/>
  <c r="AH440" i="1"/>
  <c r="AH441" i="1"/>
  <c r="AH442" i="1"/>
  <c r="AH443" i="1"/>
  <c r="AH444" i="1"/>
  <c r="AH445" i="1"/>
  <c r="AH446" i="1"/>
  <c r="AH447" i="1"/>
  <c r="AH436" i="1"/>
  <c r="AH341" i="1"/>
  <c r="AH342" i="1"/>
  <c r="AH343" i="1"/>
  <c r="AH344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391" i="1"/>
  <c r="AH390" i="1"/>
  <c r="AH389" i="1"/>
  <c r="AH388" i="1"/>
  <c r="AH387" i="1"/>
  <c r="AH386" i="1"/>
  <c r="AH384" i="1"/>
  <c r="AH381" i="1"/>
  <c r="AH364" i="1"/>
  <c r="AH360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<sst xmlns="http://schemas.openxmlformats.org/spreadsheetml/2006/main" count="5955" uniqueCount="1259">
  <si>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</si>
  <si>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</si>
  <si>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</si>
  <si>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</si>
  <si>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</si>
  <si>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</si>
  <si>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</si>
  <si>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</si>
  <si>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</si>
  <si>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</si>
  <si>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</si>
  <si>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</si>
  <si>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</si>
  <si>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</si>
  <si>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</si>
  <si>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</si>
  <si>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</si>
  <si>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</si>
  <si>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</si>
  <si>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</si>
  <si>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</si>
  <si>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</si>
  <si>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</si>
  <si>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</si>
  <si>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</si>
  <si>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</si>
  <si>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</si>
  <si>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</si>
  <si>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</si>
  <si>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</si>
  <si>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</si>
  <si>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</si>
  <si>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</si>
  <si>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</si>
  <si>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</si>
  <si>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</si>
  <si>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</si>
  <si>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</si>
  <si>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</si>
  <si>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</si>
  <si>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</si>
  <si>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</si>
  <si>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</si>
  <si>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</si>
  <si>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</si>
  <si>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</si>
  <si>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</si>
  <si>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</si>
  <si>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</si>
  <si>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</si>
  <si>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</si>
  <si>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</si>
  <si>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</si>
  <si>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</si>
  <si>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</si>
  <si>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</si>
  <si>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</si>
  <si>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</si>
  <si>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</si>
  <si>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</si>
  <si>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</si>
  <si>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</si>
  <si>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</si>
  <si>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</si>
  <si>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</si>
  <si>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</si>
  <si>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</si>
  <si>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</si>
  <si>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</si>
  <si>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</si>
  <si>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</si>
  <si>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</si>
  <si>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</si>
  <si>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</si>
  <si>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</si>
  <si>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</si>
  <si>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</si>
  <si>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</si>
  <si>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</si>
  <si>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</si>
  <si>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</si>
  <si>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</si>
  <si>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</si>
  <si>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</si>
  <si>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</si>
  <si>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</si>
  <si>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</si>
  <si>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</si>
  <si>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</si>
  <si>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</si>
  <si>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</si>
  <si>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</si>
  <si>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</si>
  <si>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</si>
  <si>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</si>
  <si>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</si>
  <si>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</si>
  <si>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</si>
  <si>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</si>
  <si>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</si>
  <si>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</si>
  <si>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</si>
  <si>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</si>
  <si>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</si>
  <si>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</si>
  <si>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</si>
  <si>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</si>
  <si>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</si>
  <si>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</si>
  <si>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</si>
  <si>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</si>
  <si>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</si>
  <si>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</si>
  <si>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</si>
  <si>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</si>
  <si>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</si>
  <si>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</si>
  <si>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</si>
  <si>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</si>
  <si>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</si>
  <si>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</si>
  <si>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</si>
  <si>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</si>
  <si>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</si>
  <si>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</si>
  <si>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</si>
  <si>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</si>
  <si>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</si>
  <si>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</si>
  <si>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</si>
  <si>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</si>
  <si>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</si>
  <si>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</si>
  <si>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</si>
  <si>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</si>
  <si>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</si>
  <si>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</si>
  <si>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</si>
  <si>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</si>
  <si>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</si>
  <si>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</si>
  <si>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</si>
  <si>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</si>
  <si>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</si>
  <si>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</si>
  <si>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</si>
  <si>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</si>
  <si>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</si>
  <si>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</si>
  <si>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</si>
  <si>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</si>
  <si>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</si>
  <si>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</si>
  <si>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</si>
  <si>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</si>
  <si>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</si>
  <si>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</si>
  <si>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</si>
  <si>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</si>
  <si>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</si>
  <si>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</si>
  <si>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</si>
  <si>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</si>
  <si>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</si>
  <si>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</si>
  <si>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</si>
  <si>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</si>
  <si>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</si>
  <si>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</si>
  <si>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</si>
  <si>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</si>
  <si>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</si>
  <si>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</si>
  <si>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</si>
  <si>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</si>
  <si>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</si>
  <si>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</si>
  <si>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</si>
  <si>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</si>
  <si>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</si>
  <si>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</si>
  <si>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</si>
  <si>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</si>
  <si>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</si>
  <si>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</si>
  <si>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</si>
  <si>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</si>
  <si>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</si>
  <si>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</si>
  <si>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</si>
  <si>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</si>
  <si>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</si>
  <si>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</si>
  <si>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</si>
  <si>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</si>
  <si>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</si>
  <si>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</si>
  <si>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</si>
  <si>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</si>
  <si>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</si>
  <si>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</si>
  <si>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</si>
  <si>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</si>
  <si>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</si>
  <si>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</si>
  <si>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</si>
  <si>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</si>
  <si>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</si>
  <si>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</si>
  <si>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</si>
  <si>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</si>
  <si>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</si>
  <si>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</si>
  <si>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</si>
  <si>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</si>
  <si>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</si>
  <si>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</si>
  <si>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</si>
  <si>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</si>
  <si>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</si>
  <si>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</si>
  <si>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</si>
  <si>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</si>
  <si>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</si>
  <si>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</si>
  <si>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</si>
  <si>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</si>
  <si>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</si>
  <si>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</si>
  <si>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</si>
  <si>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</si>
  <si>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</si>
  <si>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</si>
  <si>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</si>
  <si>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</si>
  <si>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</si>
  <si>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</si>
  <si>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</si>
  <si>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</si>
  <si>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</si>
  <si>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</si>
  <si>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</si>
  <si>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</si>
  <si>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</si>
  <si>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</si>
  <si>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</si>
  <si>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</si>
  <si>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</si>
  <si>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</si>
  <si>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</si>
  <si>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</si>
  <si>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</si>
  <si>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</si>
  <si>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</si>
  <si>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</si>
  <si>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</si>
  <si>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</si>
  <si>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</si>
  <si>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</si>
  <si>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</si>
  <si>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</si>
  <si>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</si>
  <si>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</si>
  <si>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</si>
  <si>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</si>
  <si>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</si>
  <si>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</si>
  <si>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</si>
  <si>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</si>
  <si>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</si>
  <si>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</si>
  <si>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</si>
  <si>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</si>
  <si>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</si>
  <si>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</si>
  <si>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</si>
  <si>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</si>
  <si>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</si>
  <si>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</si>
  <si>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</si>
  <si>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</si>
  <si>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</si>
  <si>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</si>
  <si>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</si>
  <si>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</si>
  <si>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</si>
  <si>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</si>
  <si>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</si>
  <si>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</si>
  <si>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</si>
  <si>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</si>
  <si>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</si>
  <si>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</si>
  <si>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</si>
  <si>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</si>
  <si>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</si>
  <si>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</si>
  <si>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</si>
  <si>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</si>
  <si>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</si>
  <si>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</si>
  <si>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</si>
  <si>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</si>
  <si>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</si>
  <si>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</si>
  <si>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</si>
  <si>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</si>
  <si>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</si>
  <si>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</si>
  <si>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</si>
  <si>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</si>
  <si>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</si>
  <si>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</si>
  <si>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</si>
  <si>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</si>
  <si>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</si>
  <si>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</si>
  <si>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</si>
  <si>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</si>
  <si>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</si>
  <si>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</si>
  <si>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</si>
  <si>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</si>
  <si>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</si>
  <si>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</si>
  <si>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</si>
  <si>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</si>
  <si>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</si>
  <si>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</si>
  <si>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</si>
  <si>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</si>
  <si>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</si>
  <si>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</si>
  <si>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</si>
  <si>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</si>
  <si>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</si>
  <si>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</si>
  <si>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</si>
  <si>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</si>
  <si>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</si>
  <si>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</si>
  <si>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</si>
  <si>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</si>
  <si>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</si>
  <si>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</si>
  <si>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</si>
  <si>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</si>
  <si>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</si>
  <si>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</si>
  <si>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</si>
  <si>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</si>
  <si>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</si>
  <si>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</si>
  <si>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</si>
  <si>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</si>
  <si>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</si>
  <si>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</si>
  <si>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</si>
  <si>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</si>
  <si>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</si>
  <si>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</si>
  <si>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</si>
  <si>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</si>
  <si>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</si>
  <si>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</si>
  <si>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</si>
  <si>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</si>
  <si>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</si>
  <si>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</si>
  <si>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</si>
  <si>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</si>
  <si>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</si>
  <si>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</si>
  <si>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</si>
  <si>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</si>
  <si>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</si>
  <si>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</si>
  <si>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</si>
  <si>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</si>
  <si>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</si>
  <si>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</si>
  <si>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</si>
  <si>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</si>
  <si>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</si>
  <si>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</si>
  <si>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</si>
  <si>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</si>
  <si>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</si>
  <si>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</si>
  <si>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</si>
  <si>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</si>
  <si>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</si>
  <si>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</si>
  <si>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</si>
  <si>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</si>
  <si>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</si>
  <si>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</si>
  <si>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</si>
  <si>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</si>
  <si>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</si>
  <si>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</si>
  <si>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</si>
  <si>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</si>
  <si>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</si>
  <si>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</si>
  <si>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</si>
  <si>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</si>
  <si>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</si>
  <si>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</si>
  <si>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</si>
  <si>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</si>
  <si>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</si>
  <si>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</si>
  <si>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</si>
  <si>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</si>
  <si>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</si>
  <si>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</si>
  <si>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</si>
  <si>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</si>
  <si>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</si>
  <si>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</si>
  <si>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</si>
  <si>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</si>
  <si>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</si>
  <si>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</si>
  <si>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</si>
  <si>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</si>
  <si>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</si>
  <si>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</si>
  <si>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</si>
  <si>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</si>
  <si>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</si>
  <si>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</si>
  <si>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</si>
  <si>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</si>
  <si>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</si>
  <si>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</si>
  <si>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</si>
  <si>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</si>
  <si>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</si>
  <si>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</si>
  <si>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</si>
  <si>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</si>
  <si>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</si>
  <si>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</si>
  <si>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</si>
  <si>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</si>
  <si>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</si>
  <si>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</si>
  <si>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</si>
  <si>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</si>
  <si>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</si>
  <si>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</si>
  <si>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</si>
  <si>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</si>
  <si>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</si>
  <si>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</si>
  <si>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</si>
  <si>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</si>
  <si>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</si>
  <si>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</si>
  <si>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</si>
  <si>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</si>
  <si>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</si>
  <si>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</si>
  <si>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</si>
  <si>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</si>
  <si>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</si>
  <si>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</si>
  <si>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</si>
  <si>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</si>
  <si>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</si>
  <si>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</si>
  <si>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</si>
  <si>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</si>
  <si>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</si>
  <si>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</si>
  <si>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</si>
  <si>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</si>
  <si>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</si>
  <si>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</si>
  <si>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</si>
  <si>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</si>
  <si>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</si>
  <si>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</si>
  <si>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</si>
  <si>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</si>
  <si>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</si>
  <si>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</si>
  <si>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</si>
  <si>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</si>
  <si>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</si>
  <si>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</si>
  <si>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</si>
  <si>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</si>
  <si>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</si>
  <si>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</si>
  <si>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</si>
  <si>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</si>
  <si>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</si>
  <si>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</si>
  <si>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</si>
  <si>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</si>
  <si>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</si>
  <si>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</si>
  <si>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</si>
  <si>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</si>
  <si>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</si>
  <si>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</si>
  <si>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</si>
  <si>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</si>
  <si>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</si>
  <si>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</si>
  <si>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</si>
  <si>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</si>
  <si>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</si>
  <si>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</si>
  <si>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</si>
  <si>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</si>
  <si>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</si>
  <si>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</si>
  <si>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</si>
  <si>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</si>
  <si>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</si>
  <si>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</si>
  <si>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</si>
  <si>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</si>
  <si>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</si>
  <si>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</si>
  <si>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</si>
  <si>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</si>
  <si>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</si>
  <si>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</si>
  <si>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</si>
  <si>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</si>
  <si>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</si>
  <si>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</si>
  <si>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</si>
  <si>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</si>
  <si>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</si>
  <si>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</si>
  <si>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</si>
  <si>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</si>
  <si>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</si>
  <si>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</si>
  <si>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</si>
  <si>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</si>
  <si>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</si>
  <si>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</si>
  <si>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</si>
  <si>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</si>
  <si>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</si>
  <si>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</si>
  <si>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</si>
  <si>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</si>
  <si>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</si>
  <si>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</si>
  <si>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</si>
  <si>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</si>
  <si>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</si>
  <si>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</si>
  <si>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</si>
  <si>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</si>
  <si>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</si>
  <si>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</si>
  <si>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</si>
  <si>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</si>
  <si>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</si>
  <si>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</si>
  <si>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</si>
  <si>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</si>
  <si>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</si>
  <si>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</si>
  <si>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</si>
  <si>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</si>
  <si>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</si>
  <si>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</si>
  <si>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</si>
  <si>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</si>
  <si>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</si>
  <si>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</si>
  <si>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</si>
  <si>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</si>
  <si>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</si>
  <si>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</si>
  <si>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</si>
  <si>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</si>
  <si>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</si>
  <si>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</si>
  <si>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</si>
  <si>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</si>
  <si>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</si>
  <si>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</si>
  <si>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</si>
  <si>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</si>
  <si>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</si>
  <si>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</si>
  <si>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</si>
  <si>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</si>
  <si>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</si>
  <si>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</si>
  <si>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</si>
  <si>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</si>
  <si>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</si>
  <si>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</si>
  <si>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</si>
  <si>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</si>
  <si>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</si>
  <si>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</si>
  <si>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</si>
  <si>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</si>
  <si>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</si>
  <si>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</si>
  <si>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</si>
  <si>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</si>
  <si>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</si>
  <si>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</si>
  <si>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</si>
  <si>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</si>
  <si>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</si>
  <si>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</si>
  <si>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</si>
  <si>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</si>
  <si>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</si>
  <si>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</si>
  <si>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</si>
  <si>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</si>
  <si>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</si>
  <si>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</si>
  <si>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</si>
  <si>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</si>
  <si>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</si>
  <si>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</si>
  <si>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</si>
  <si>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</si>
  <si>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</si>
  <si>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</si>
  <si>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</si>
  <si>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</si>
  <si>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</si>
  <si>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</si>
  <si>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</si>
  <si>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</si>
  <si>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</si>
  <si>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</si>
  <si>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</si>
  <si>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</si>
  <si>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</si>
  <si>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</si>
  <si>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</si>
  <si>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</si>
  <si>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</si>
  <si>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</si>
  <si>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</si>
  <si>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</si>
  <si>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</si>
  <si>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</si>
  <si>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</si>
  <si>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</si>
  <si>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</si>
  <si>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</si>
  <si>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</si>
  <si>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</si>
  <si>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</si>
  <si>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</si>
  <si>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</si>
  <si>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</si>
  <si>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</si>
  <si>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</si>
  <si>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</si>
  <si>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</si>
  <si>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</si>
  <si>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</si>
  <si>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</si>
  <si>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</si>
  <si>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</si>
  <si>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</si>
  <si>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</si>
  <si>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</si>
  <si>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</si>
  <si>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</si>
  <si>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</si>
  <si>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</si>
  <si>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</si>
  <si>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</si>
  <si>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</si>
  <si>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</si>
  <si>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</si>
  <si>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</si>
  <si>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</si>
  <si>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</si>
  <si>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</si>
  <si>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</si>
  <si>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</si>
  <si>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</si>
  <si>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</si>
  <si>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</si>
  <si>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</si>
  <si>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</si>
  <si>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</si>
  <si>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</si>
  <si>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</si>
  <si>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</si>
  <si>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</si>
  <si>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</si>
  <si>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</si>
  <si>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</si>
  <si>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</si>
  <si>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</si>
  <si>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</si>
  <si>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</si>
  <si>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</si>
  <si>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</si>
  <si>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</si>
  <si>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</si>
  <si>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</si>
  <si>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</si>
  <si>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</si>
  <si>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</si>
  <si>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</si>
  <si>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</si>
  <si>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</si>
  <si>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</si>
  <si>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</si>
  <si>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</si>
  <si>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</si>
  <si>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</si>
  <si>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</si>
  <si>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</si>
  <si>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</si>
  <si>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</si>
  <si>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</si>
  <si>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</si>
  <si>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</si>
  <si>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</si>
  <si>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</si>
  <si>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</si>
  <si>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</si>
  <si>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</si>
  <si>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</si>
  <si>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</si>
  <si>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</si>
  <si>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</si>
  <si>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</si>
  <si>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</si>
  <si>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</si>
  <si>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</si>
  <si>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</si>
  <si>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</si>
  <si>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</si>
  <si>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</si>
  <si>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</si>
  <si>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</si>
  <si>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</si>
  <si>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</si>
  <si>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</si>
  <si>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</si>
  <si>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</si>
  <si>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</si>
  <si>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</si>
  <si>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</si>
  <si>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</si>
  <si>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</si>
  <si>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</si>
  <si>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</si>
  <si>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</si>
  <si>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</si>
  <si>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</si>
  <si>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</si>
  <si>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</si>
  <si>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</si>
  <si>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</si>
  <si>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</si>
  <si>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</si>
  <si>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</si>
  <si>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</si>
  <si>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</si>
  <si>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</si>
  <si>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</si>
  <si>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</si>
  <si>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</si>
  <si>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</si>
  <si>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</si>
  <si>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</si>
  <si>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</si>
  <si>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</si>
  <si>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</si>
  <si>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</si>
  <si>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</si>
  <si>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</si>
  <si>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</si>
  <si>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</si>
  <si>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</si>
  <si>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</si>
  <si>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</si>
  <si>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</si>
  <si>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</si>
  <si>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</si>
  <si>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</si>
  <si>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</si>
  <si>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</si>
  <si>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</si>
  <si>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</si>
  <si>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</si>
  <si>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</si>
  <si>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</si>
  <si>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</si>
  <si>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</si>
  <si>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</si>
  <si>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</si>
  <si>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</si>
  <si>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</si>
  <si>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</si>
  <si>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</si>
  <si>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</si>
  <si>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</si>
  <si>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</si>
  <si>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</si>
  <si>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</si>
  <si>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</si>
  <si>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</si>
  <si>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</si>
  <si>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</si>
  <si>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</si>
  <si>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</si>
  <si>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</si>
  <si>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</si>
  <si>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</si>
  <si>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</si>
  <si>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</si>
  <si>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</si>
  <si>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</si>
  <si>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</si>
  <si>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</si>
  <si>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</si>
  <si>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</si>
  <si>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</si>
  <si>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</si>
  <si>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</si>
  <si>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</si>
  <si>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</si>
  <si>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</si>
  <si>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</si>
  <si>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</si>
  <si>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</si>
  <si>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</si>
  <si>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</si>
  <si>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</si>
  <si>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</si>
  <si>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</si>
  <si>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</si>
  <si>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</si>
  <si>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</si>
  <si>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</si>
  <si>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</si>
  <si>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</si>
  <si>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</si>
  <si>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</si>
  <si>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</si>
  <si>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</si>
  <si>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</si>
  <si>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</si>
  <si>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</si>
  <si>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</si>
  <si>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</si>
  <si>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</si>
  <si>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</si>
  <si>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</si>
  <si>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</si>
  <si>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</si>
  <si>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</si>
  <si>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</si>
  <si>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</si>
  <si>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</si>
  <si>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</si>
  <si>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</si>
  <si>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</si>
  <si>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</si>
  <si>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</si>
  <si>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</si>
  <si>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</si>
  <si>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</si>
  <si>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</si>
  <si>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</si>
  <si>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</si>
  <si>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</si>
  <si>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</si>
  <si>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</si>
  <si>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</si>
  <si>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</si>
  <si>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</si>
  <si>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</si>
  <si>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</si>
  <si>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</si>
  <si>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</si>
  <si>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</si>
  <si>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</si>
  <si>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</si>
  <si>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</si>
  <si>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</si>
  <si>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</si>
  <si>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</si>
  <si>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</si>
  <si>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</si>
  <si>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</si>
  <si>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</si>
  <si>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</si>
  <si>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</si>
  <si>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</si>
  <si>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</si>
  <si>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</si>
  <si>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</si>
  <si>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</si>
  <si>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</si>
  <si>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</si>
  <si>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</si>
  <si>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</si>
  <si>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</si>
  <si>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</si>
  <si>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</si>
  <si>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</si>
  <si>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</si>
  <si>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</si>
  <si>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</si>
  <si>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</si>
  <si>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</si>
  <si>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</si>
  <si>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</si>
  <si>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</si>
  <si>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</si>
  <si>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</si>
  <si>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</si>
  <si>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</si>
  <si>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</si>
  <si>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</si>
  <si>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</si>
  <si>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</si>
  <si>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</si>
  <si>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</si>
  <si>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</si>
  <si>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</si>
  <si>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</si>
  <si>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</si>
  <si>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</si>
  <si>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</si>
  <si>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</si>
  <si>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</si>
  <si>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</si>
  <si>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</si>
  <si>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</si>
  <si>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</si>
  <si>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</si>
  <si>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</si>
  <si>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</si>
  <si>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</si>
  <si>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</si>
  <si>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</si>
  <si>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</si>
  <si>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</si>
  <si>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</si>
  <si>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</si>
  <si>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</si>
  <si>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</si>
  <si>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</si>
  <si>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</si>
  <si>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</si>
  <si>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</si>
  <si>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</si>
  <si>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</si>
  <si>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</si>
  <si>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</si>
  <si>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</si>
  <si>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</si>
  <si>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</si>
  <si>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</si>
  <si>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</si>
  <si>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</si>
  <si>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</si>
  <si>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</si>
  <si>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</si>
  <si>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</si>
  <si>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</si>
  <si>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</si>
  <si>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</si>
  <si>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</si>
  <si>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</si>
  <si>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</si>
  <si>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</si>
  <si>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</si>
  <si>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</si>
  <si>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</si>
  <si>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</si>
  <si>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</si>
  <si>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</si>
  <si>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</si>
  <si>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</si>
  <si>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</si>
  <si>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</si>
  <si>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</si>
  <si>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</si>
  <si>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</si>
  <si>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</si>
  <si>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</si>
  <si>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</si>
  <si>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</si>
  <si>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</si>
  <si>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</si>
  <si>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</si>
  <si>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</si>
  <si>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</si>
  <si>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</si>
  <si>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</si>
  <si>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</si>
  <si>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</si>
  <si>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</si>
  <si>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</si>
  <si>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</si>
  <si>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</si>
  <si>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</si>
  <si>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</si>
  <si>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</si>
  <si>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</si>
  <si>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</si>
  <si>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</si>
  <si>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</si>
  <si>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</si>
  <si>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</si>
  <si>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</si>
  <si>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</si>
  <si>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</si>
  <si>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</si>
  <si>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</si>
  <si>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</si>
  <si>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</si>
  <si>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</si>
  <si>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</si>
  <si>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</si>
  <si>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</si>
  <si>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</si>
  <si>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</si>
  <si>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</si>
  <si>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</si>
  <si>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</si>
  <si>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</si>
  <si>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</si>
  <si>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</si>
  <si>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</si>
  <si>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</si>
  <si>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</si>
  <si>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</si>
  <si>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</si>
  <si>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</si>
  <si>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</si>
  <si>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</si>
  <si>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</si>
  <si>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</si>
  <si>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</si>
  <si>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</si>
  <si>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</si>
  <si>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</si>
  <si>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</si>
  <si>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</si>
  <si>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</si>
  <si>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</si>
  <si>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</si>
  <si>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</si>
  <si>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</si>
  <si>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</si>
  <si>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</si>
  <si>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</si>
  <si>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</si>
  <si>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</si>
  <si>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</si>
  <si>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</si>
  <si>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</si>
  <si>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</si>
  <si>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</si>
  <si>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</si>
  <si>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</si>
  <si>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</si>
  <si>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</si>
  <si>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</si>
  <si>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</si>
  <si>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</si>
  <si>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</si>
  <si>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</si>
  <si>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</si>
  <si>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</si>
  <si>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</si>
  <si>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</si>
  <si>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</si>
  <si>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</si>
  <si>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</si>
  <si>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</si>
  <si>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</si>
  <si>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</si>
  <si>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</si>
  <si>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</si>
  <si>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</si>
  <si>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</si>
  <si>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</si>
  <si>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</si>
  <si>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</si>
  <si>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</si>
  <si>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</si>
  <si>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</si>
  <si>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</si>
  <si>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</si>
  <si>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</si>
  <si>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</si>
  <si>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</si>
  <si>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</si>
  <si>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</si>
  <si>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</si>
  <si>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</si>
  <si>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</si>
  <si>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</si>
  <si>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</si>
  <si>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</si>
  <si>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</si>
  <si>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</si>
  <si>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</si>
  <si>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</si>
  <si>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</si>
  <si>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</si>
  <si>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</si>
  <si>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</si>
  <si>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</si>
  <si>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</si>
  <si>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</si>
  <si>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</si>
  <si>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</si>
  <si>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</si>
  <si>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</si>
  <si>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</si>
  <si>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</si>
  <si>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</si>
  <si>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</si>
  <si>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</si>
  <si>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</si>
  <si>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</si>
  <si>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</si>
  <si>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</si>
  <si>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</si>
  <si>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</si>
  <si>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</si>
  <si>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</si>
  <si>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</si>
  <si>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</si>
  <si>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</si>
  <si>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</si>
  <si>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</si>
  <si>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</si>
  <si>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</si>
  <si>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</si>
  <si>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</si>
  <si>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</si>
  <si>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</si>
  <si>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</si>
  <si>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</si>
  <si>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</si>
  <si>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</si>
  <si>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</si>
  <si>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</si>
  <si>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</si>
  <si>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</si>
  <si>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</si>
  <si>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</si>
  <si>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</si>
  <si>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</si>
  <si>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</si>
  <si>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</si>
  <si>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</si>
  <si>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</si>
  <si>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</si>
  <si>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</si>
  <si>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</si>
  <si>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</si>
  <si>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</si>
  <si>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</si>
  <si>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</si>
  <si>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</si>
  <si>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</si>
  <si>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</si>
  <si>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</si>
  <si>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</si>
  <si>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</si>
  <si>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</si>
  <si>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</si>
  <si>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</si>
  <si>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</si>
  <si>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</si>
  <si>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</si>
  <si>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</si>
  <si>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</si>
  <si>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</si>
  <si>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</si>
  <si>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</si>
  <si>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</si>
  <si>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</si>
  <si>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</si>
  <si>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</si>
  <si>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</si>
  <si>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</si>
  <si>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</si>
  <si>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</si>
  <si>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</si>
  <si>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</si>
  <si>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</si>
  <si>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</si>
  <si>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</si>
  <si>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</si>
  <si>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</si>
  <si>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</si>
  <si>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</si>
  <si>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</si>
  <si>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</si>
  <si>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</si>
  <si>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</si>
  <si>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</si>
  <si>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</si>
  <si>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</si>
  <si>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</si>
  <si>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</si>
  <si>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</si>
  <si>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</si>
  <si>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</si>
  <si>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</si>
  <si>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</si>
  <si>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</si>
  <si>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</si>
  <si>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</si>
  <si>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</si>
  <si>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</si>
  <si>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</si>
  <si>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</si>
  <si>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</si>
  <si>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</si>
  <si>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</si>
  <si>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</si>
  <si>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</si>
  <si>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</si>
  <si>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</si>
  <si>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</si>
  <si>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</si>
  <si>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</si>
  <si>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</si>
  <si>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</si>
  <si>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</si>
  <si>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</si>
  <si>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</si>
  <si>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</si>
  <si>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</si>
  <si>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</si>
  <si>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</si>
  <si>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template_ada_tablet_proxy</t>
  </si>
  <si>
    <t>Ada Tablet</t>
  </si>
  <si>
    <t>ada-tablet</t>
  </si>
  <si>
    <t>mdi:tablet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</si>
</sst>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4" totalsRowShown="0" headerRowDxfId="54" dataDxfId="52" headerRowBorderDxfId="53">
  <autoFilter ref="A3:AZ734" xr:uid="{00000000-0009-0000-0100-000002000000}"/>
  <sortState xmlns:xlrd2="http://schemas.microsoft.com/office/spreadsheetml/2017/richdata2" ref="A4:AZ734">
    <sortCondition ref="A3:A734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4"/>
  <sheetViews>
    <sheetView tabSelected="1" topLeftCell="AJ278" zoomScale="122" zoomScaleNormal="122" workbookViewId="0">
      <selection activeCell="AR303" sqref="AR303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>IF(ISBLANK(AG276),  "", _xlfn.CONCAT(LOWER(C276), "/", E276))</f>
        <v/>
      </c>
      <c r="AJ276" s="12"/>
      <c r="AK276" s="6"/>
      <c r="AL276" s="33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2550</v>
      </c>
      <c r="B277" s="6" t="s">
        <v>26</v>
      </c>
      <c r="C277" s="6" t="s">
        <v>1217</v>
      </c>
      <c r="D277" s="6" t="s">
        <v>149</v>
      </c>
      <c r="E277" s="6" t="s">
        <v>1223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1217</v>
      </c>
      <c r="D279" s="6" t="s">
        <v>149</v>
      </c>
      <c r="E279" s="6" t="s">
        <v>1224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1217</v>
      </c>
      <c r="D281" s="6" t="s">
        <v>149</v>
      </c>
      <c r="E281" s="6" t="s">
        <v>1225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1217</v>
      </c>
      <c r="D283" s="6" t="s">
        <v>149</v>
      </c>
      <c r="E283" s="6" t="s">
        <v>1226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1217</v>
      </c>
      <c r="D285" s="6" t="s">
        <v>149</v>
      </c>
      <c r="E285" s="6" t="s">
        <v>1227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1217</v>
      </c>
      <c r="D287" s="6" t="s">
        <v>149</v>
      </c>
      <c r="E287" s="6" t="s">
        <v>1228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1217</v>
      </c>
      <c r="D289" s="6" t="s">
        <v>149</v>
      </c>
      <c r="E289" s="6" t="s">
        <v>1229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">
        <v>2564</v>
      </c>
      <c r="B291" s="6" t="s">
        <v>26</v>
      </c>
      <c r="C291" s="6" t="s">
        <v>1217</v>
      </c>
      <c r="D291" s="6" t="s">
        <v>149</v>
      </c>
      <c r="E291" s="6" t="s">
        <v>1230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"60:a4:b7:1f:71:0a"], ["ip", "10.0.6.76"]]</v>
      </c>
    </row>
    <row r="293" spans="1:52" ht="16" customHeight="1">
      <c r="A293" s="6">
        <v>2566</v>
      </c>
      <c r="B293" s="6" t="s">
        <v>26</v>
      </c>
      <c r="C293" s="6" t="s">
        <v>1217</v>
      </c>
      <c r="D293" s="6" t="s">
        <v>149</v>
      </c>
      <c r="E293" s="6" t="s">
        <v>1231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"ac:84:c6:54:96:50"], ["ip", "10.0.6.77"]]</v>
      </c>
    </row>
    <row r="295" spans="1:52" ht="16" customHeight="1">
      <c r="A295" s="6">
        <v>2568</v>
      </c>
      <c r="B295" s="6" t="s">
        <v>26</v>
      </c>
      <c r="C295" s="6" t="s">
        <v>1217</v>
      </c>
      <c r="D295" s="6" t="s">
        <v>149</v>
      </c>
      <c r="E295" s="6" t="s">
        <v>1232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"ac:84:c6:54:9e:cf"], ["ip", "10.0.6.78"]]</v>
      </c>
    </row>
    <row r="297" spans="1:52" ht="16" customHeight="1">
      <c r="A297" s="6">
        <v>2570</v>
      </c>
      <c r="B297" s="6" t="s">
        <v>26</v>
      </c>
      <c r="C297" s="6" t="s">
        <v>1217</v>
      </c>
      <c r="D297" s="6" t="s">
        <v>149</v>
      </c>
      <c r="E297" s="6" t="s">
        <v>1233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"5c:a6:e6:25:64:e9"], ["ip", "10.0.6.71"]]</v>
      </c>
    </row>
    <row r="299" spans="1:52" ht="16" customHeight="1">
      <c r="A299" s="6">
        <v>2572</v>
      </c>
      <c r="B299" s="6" t="s">
        <v>26</v>
      </c>
      <c r="C299" s="6" t="s">
        <v>1217</v>
      </c>
      <c r="D299" s="6" t="s">
        <v>149</v>
      </c>
      <c r="E299" s="6" t="s">
        <v>1234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"5c:a6:e6:25:57:fd"], ["ip", "10.0.6.72"]]</v>
      </c>
    </row>
    <row r="301" spans="1:52" ht="16" customHeight="1">
      <c r="A301" s="6">
        <v>2574</v>
      </c>
      <c r="B301" s="6" t="s">
        <v>26</v>
      </c>
      <c r="C301" s="6" t="s">
        <v>1217</v>
      </c>
      <c r="D301" s="6" t="s">
        <v>134</v>
      </c>
      <c r="E301" s="6" t="s">
        <v>1255</v>
      </c>
      <c r="F301" s="6" t="str">
        <f>IF(ISBLANK(E301), "", Table2[[#This Row],[unique_id]])</f>
        <v>template_ada_tablet_proxy</v>
      </c>
      <c r="G301" s="6" t="s">
        <v>1256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1254</v>
      </c>
      <c r="F302" s="6" t="str">
        <f>IF(ISBLANK(E302), "", Table2[[#This Row],[unique_id]])</f>
        <v>ada_tablet</v>
      </c>
      <c r="G302" s="6" t="s">
        <v>1256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sensor.ada_tablet_current_consumption
energy_sensor_id: sensor.ada_tablet_total_consumption
</v>
      </c>
      <c r="V302" s="8"/>
      <c r="W302" s="8"/>
      <c r="X302" s="8"/>
      <c r="Y302" s="8"/>
      <c r="AD302" s="6" t="s">
        <v>1258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6" t="s">
        <v>1257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1200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"5c:a6:e6:25:59:03"], ["ip", "10.0.6.90"]]</v>
      </c>
    </row>
    <row r="303" spans="1:52" ht="16" customHeight="1">
      <c r="A303" s="6">
        <v>2576</v>
      </c>
      <c r="B303" s="6" t="s">
        <v>26</v>
      </c>
      <c r="C303" s="6" t="s">
        <v>1217</v>
      </c>
      <c r="D303" s="6" t="s">
        <v>149</v>
      </c>
      <c r="E303" s="6" t="s">
        <v>1235</v>
      </c>
      <c r="F303" s="6" t="str">
        <f>IF(ISBLANK(E303), "", Table2[[#This Row],[unique_id]])</f>
        <v>template_server_flo_outlet_proxy</v>
      </c>
      <c r="G303" s="6" t="s">
        <v>1213</v>
      </c>
      <c r="H303" s="6" t="s">
        <v>750</v>
      </c>
      <c r="I303" s="6" t="s">
        <v>335</v>
      </c>
      <c r="O303" s="8" t="s">
        <v>1184</v>
      </c>
      <c r="R303" s="6" t="s">
        <v>1206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1214</v>
      </c>
      <c r="F304" s="6" t="str">
        <f>IF(ISBLANK(E304), "", Table2[[#This Row],[unique_id]])</f>
        <v>server_flo_outlet</v>
      </c>
      <c r="G304" s="6" t="s">
        <v>1213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1206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1209</v>
      </c>
      <c r="AW304" s="6" t="s">
        <v>1203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"5c:a6:e6:25:56:a7"], ["ip", "10.0.6.91"]]</v>
      </c>
    </row>
    <row r="305" spans="1:52" ht="16" customHeight="1">
      <c r="A305" s="6">
        <v>2578</v>
      </c>
      <c r="B305" s="6" t="s">
        <v>26</v>
      </c>
      <c r="C305" s="6" t="s">
        <v>1217</v>
      </c>
      <c r="D305" s="6" t="s">
        <v>149</v>
      </c>
      <c r="E305" s="6" t="s">
        <v>1236</v>
      </c>
      <c r="F305" s="6" t="str">
        <f>IF(ISBLANK(E305), "", Table2[[#This Row],[unique_id]])</f>
        <v>template_server_meg_outlet_proxy</v>
      </c>
      <c r="G305" s="11" t="s">
        <v>1212</v>
      </c>
      <c r="H305" s="6" t="s">
        <v>750</v>
      </c>
      <c r="I305" s="6" t="s">
        <v>335</v>
      </c>
      <c r="O305" s="8" t="s">
        <v>1184</v>
      </c>
      <c r="R305" s="6" t="s">
        <v>1206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1211</v>
      </c>
      <c r="F306" s="6" t="str">
        <f>IF(ISBLANK(E306), "", Table2[[#This Row],[unique_id]])</f>
        <v>server_meg_outlet</v>
      </c>
      <c r="G306" s="11" t="s">
        <v>1212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1206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1208</v>
      </c>
      <c r="AW306" s="6" t="s">
        <v>1204</v>
      </c>
      <c r="AZ306" s="6" t="str">
        <f>IF(AND(ISBLANK(AV306), ISBLANK(AW306)), "", _xlfn.CONCAT("[", IF(ISBLANK(AV306), "", _xlfn.CONCAT("[""mac"", """, AV306, """]")), IF(ISBLANK(AW306), "", _xlfn.CONCAT(", [""ip"", """, AW306, """]")), "]"))</f>
        <v>[["mac", "5c:a6:e6:25:59:c0"], ["ip", "10.0.6.92"]]</v>
      </c>
    </row>
    <row r="307" spans="1:52" ht="16" customHeight="1">
      <c r="A307" s="6">
        <v>2580</v>
      </c>
      <c r="B307" s="6" t="s">
        <v>26</v>
      </c>
      <c r="C307" s="6" t="s">
        <v>1217</v>
      </c>
      <c r="D307" s="6" t="s">
        <v>149</v>
      </c>
      <c r="E307" s="6" t="s">
        <v>1237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"ac:84:c6:54:95:8b"], ["ip", "10.0.6.86"]]</v>
      </c>
    </row>
    <row r="309" spans="1:52" ht="16" customHeight="1">
      <c r="A309" s="6">
        <v>2582</v>
      </c>
      <c r="B309" s="6" t="s">
        <v>26</v>
      </c>
      <c r="C309" s="6" t="s">
        <v>1217</v>
      </c>
      <c r="D309" s="6" t="s">
        <v>149</v>
      </c>
      <c r="E309" s="6" t="s">
        <v>1238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>IF(AND(ISBLANK(AV310), ISBLANK(AW310)), "", _xlfn.CONCAT("[", IF(ISBLANK(AV310), "", _xlfn.CONCAT("[""mac"", """, AV310, """]")), IF(ISBLANK(AW310), "", _xlfn.CONCAT(", [""ip"", """, AW310, """]")), "]"))</f>
        <v>[["mac", "ac:84:c6:0d:20:9e"], ["ip", "10.0.6.84"]]</v>
      </c>
    </row>
    <row r="311" spans="1:52" ht="16" customHeight="1">
      <c r="A311" s="6">
        <v>2584</v>
      </c>
      <c r="B311" s="6" t="s">
        <v>26</v>
      </c>
      <c r="C311" s="6" t="s">
        <v>1217</v>
      </c>
      <c r="D311" s="6" t="s">
        <v>149</v>
      </c>
      <c r="E311" s="6" t="s">
        <v>1239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1207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1207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>IF(AND(ISBLANK(AV312), ISBLANK(AW312)), "", _xlfn.CONCAT("[", IF(ISBLANK(AV312), "", _xlfn.CONCAT("[""mac"", """, AV312, """]")), IF(ISBLANK(AW312), "", _xlfn.CONCAT(", [""ip"", """, AW312, """]")), "]"))</f>
        <v>[["mac", "10:27:f5:31:f6:7e"], ["ip", "10.0.6.85"]]</v>
      </c>
    </row>
    <row r="313" spans="1:52" ht="16" customHeight="1">
      <c r="A313" s="6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1253</v>
      </c>
      <c r="T313" s="9" t="s">
        <v>1252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"0x00178801086168ac"]]</v>
      </c>
    </row>
    <row r="314" spans="1:52" ht="16" customHeight="1">
      <c r="A314" s="6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1253</v>
      </c>
      <c r="T314" s="9" t="s">
        <v>1252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"0x0017880109d4659c"]]</v>
      </c>
    </row>
    <row r="315" spans="1:52" ht="16" customHeight="1">
      <c r="A315" s="6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1253</v>
      </c>
      <c r="T315" s="9" t="s">
        <v>1252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1205</v>
      </c>
      <c r="AZ316" s="6" t="str">
        <f>IF(AND(ISBLANK(AV316), ISBLANK(AW316)), "", _xlfn.CONCAT("[", IF(ISBLANK(AV316), "", _xlfn.CONCAT("[""mac"", """, AV316, """]")), IF(ISBLANK(AW316), "", _xlfn.CONCAT(", [""ip"", """, AW316, """]")), "]"))</f>
        <v>[["mac", "4c:eb:d6:b5:a5:28"], ["ip", "10.0.6.93"]]</v>
      </c>
    </row>
    <row r="317" spans="1:52" ht="16" customHeight="1">
      <c r="A317" s="6">
        <v>2590</v>
      </c>
      <c r="B317" s="6" t="s">
        <v>26</v>
      </c>
      <c r="C317" s="6" t="s">
        <v>647</v>
      </c>
      <c r="D317" s="6" t="s">
        <v>27</v>
      </c>
      <c r="E317" s="6" t="s">
        <v>1248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1251</v>
      </c>
      <c r="V317" s="8"/>
      <c r="W317" s="8" t="s">
        <v>701</v>
      </c>
      <c r="X317" s="8"/>
      <c r="Y317" s="14" t="s">
        <v>1131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"0x2c1165fffec5a3f6"]]</v>
      </c>
    </row>
    <row r="318" spans="1:52" ht="16" customHeight="1">
      <c r="A318" s="6">
        <v>2591</v>
      </c>
      <c r="B318" s="6" t="s">
        <v>26</v>
      </c>
      <c r="C318" s="6" t="s">
        <v>647</v>
      </c>
      <c r="D318" s="6" t="s">
        <v>27</v>
      </c>
      <c r="E318" s="6" t="s">
        <v>1249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1251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"0x2c1165fffebaa93c"]]</v>
      </c>
    </row>
    <row r="319" spans="1:52" ht="16" customHeight="1">
      <c r="A319" s="6">
        <v>2592</v>
      </c>
      <c r="B319" s="6" t="s">
        <v>26</v>
      </c>
      <c r="C319" s="6" t="s">
        <v>647</v>
      </c>
      <c r="D319" s="6" t="s">
        <v>27</v>
      </c>
      <c r="E319" s="6" t="s">
        <v>1250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1253</v>
      </c>
      <c r="T319" s="9" t="s">
        <v>1251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>IF(ISBLANK(AG320),  "", _xlfn.CONCAT(LOWER(C320), "/", E320))</f>
        <v/>
      </c>
      <c r="AK320" s="6"/>
      <c r="AL320" s="34"/>
      <c r="AM320" s="6"/>
      <c r="AN320" s="8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437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510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709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>IF(ISBLANK(AG336),  "", _xlfn.CONCAT(LOWER(C336), "/", E336))</f>
        <v/>
      </c>
      <c r="AJ336" s="10"/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ht="16" customHeight="1">
      <c r="A357" s="6">
        <v>2656</v>
      </c>
      <c r="B357" s="6" t="s">
        <v>26</v>
      </c>
      <c r="C357" s="6" t="s">
        <v>629</v>
      </c>
      <c r="D357" s="6" t="s">
        <v>409</v>
      </c>
      <c r="E357" s="6" t="s">
        <v>408</v>
      </c>
      <c r="F357" s="6" t="str">
        <f>IF(ISBLANK(E357), "", Table2[[#This Row],[unique_id]])</f>
        <v>column_break</v>
      </c>
      <c r="G357" s="6" t="s">
        <v>405</v>
      </c>
      <c r="H357" s="6" t="s">
        <v>1119</v>
      </c>
      <c r="I357" s="6" t="s">
        <v>144</v>
      </c>
      <c r="M357" s="6" t="s">
        <v>406</v>
      </c>
      <c r="N357" s="6" t="s">
        <v>407</v>
      </c>
      <c r="O357" s="54"/>
      <c r="T357" s="6"/>
      <c r="V357" s="8"/>
      <c r="W357" s="8"/>
      <c r="X357" s="8"/>
      <c r="Y357" s="8"/>
      <c r="AF357" s="8"/>
      <c r="AI357" s="6" t="str">
        <f>IF(ISBLANK(AG357),  "", _xlfn.CONCAT(LOWER(C357), "/", E357))</f>
        <v/>
      </c>
      <c r="AK357" s="6"/>
      <c r="AL357" s="34"/>
      <c r="AM357" s="6"/>
      <c r="AN357" s="8"/>
      <c r="AV357" s="6"/>
      <c r="AW357" s="10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6">
        <v>2657</v>
      </c>
      <c r="B358" s="6" t="s">
        <v>26</v>
      </c>
      <c r="C358" s="6" t="s">
        <v>832</v>
      </c>
      <c r="D358" s="6" t="s">
        <v>145</v>
      </c>
      <c r="E358" s="6" t="s">
        <v>912</v>
      </c>
      <c r="F358" s="6" t="str">
        <f>IF(ISBLANK(E358), "", Table2[[#This Row],[unique_id]])</f>
        <v>lg_webos_smart_tv</v>
      </c>
      <c r="G358" s="6" t="s">
        <v>187</v>
      </c>
      <c r="H358" s="6" t="s">
        <v>1119</v>
      </c>
      <c r="I358" s="6" t="s">
        <v>144</v>
      </c>
      <c r="M358" s="6" t="s">
        <v>136</v>
      </c>
      <c r="N358" s="6" t="s">
        <v>302</v>
      </c>
      <c r="R358" s="47"/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lg-lounge-tv</v>
      </c>
      <c r="AN358" s="8" t="s">
        <v>835</v>
      </c>
      <c r="AO358" s="6" t="s">
        <v>448</v>
      </c>
      <c r="AP358" s="6" t="s">
        <v>836</v>
      </c>
      <c r="AQ358" s="6" t="s">
        <v>832</v>
      </c>
      <c r="AS358" s="6" t="s">
        <v>203</v>
      </c>
      <c r="AU358" s="6" t="s">
        <v>547</v>
      </c>
      <c r="AV358" s="13" t="s">
        <v>833</v>
      </c>
      <c r="AW358" s="12" t="s">
        <v>834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"4c:ba:d7:bf:94:d0"], ["ip", "10.0.4.49"]]</v>
      </c>
    </row>
    <row r="359" spans="1:52" ht="16" customHeight="1">
      <c r="A359" s="6">
        <v>2658</v>
      </c>
      <c r="B359" s="6" t="s">
        <v>831</v>
      </c>
      <c r="C359" s="6" t="s">
        <v>296</v>
      </c>
      <c r="D359" s="6" t="s">
        <v>145</v>
      </c>
      <c r="E359" s="6" t="s">
        <v>297</v>
      </c>
      <c r="F359" s="6" t="str">
        <f>IF(ISBLANK(E359), "", Table2[[#This Row],[unique_id]])</f>
        <v>parents_tv</v>
      </c>
      <c r="G359" s="6" t="s">
        <v>295</v>
      </c>
      <c r="H359" s="6" t="s">
        <v>1119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apple-parents-tv</v>
      </c>
      <c r="AN359" s="8" t="s">
        <v>515</v>
      </c>
      <c r="AO359" s="6" t="s">
        <v>448</v>
      </c>
      <c r="AP359" s="6" t="s">
        <v>516</v>
      </c>
      <c r="AQ359" s="6" t="s">
        <v>296</v>
      </c>
      <c r="AS359" s="6" t="s">
        <v>201</v>
      </c>
      <c r="AU359" s="6" t="s">
        <v>547</v>
      </c>
      <c r="AV359" s="13" t="s">
        <v>518</v>
      </c>
      <c r="AW359" s="11" t="s">
        <v>596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"90:dd:5d:ce:1e:96"], ["ip", "10.0.4.47"]]</v>
      </c>
    </row>
    <row r="360" spans="1:52" ht="16" customHeight="1">
      <c r="A360" s="6">
        <v>2659</v>
      </c>
      <c r="B360" s="6" t="s">
        <v>831</v>
      </c>
      <c r="C360" s="6" t="s">
        <v>246</v>
      </c>
      <c r="D360" s="6" t="s">
        <v>145</v>
      </c>
      <c r="E360" s="6" t="s">
        <v>1026</v>
      </c>
      <c r="F360" s="6" t="str">
        <f>IF(ISBLANK(E360), "", Table2[[#This Row],[unique_id]])</f>
        <v>office_tv</v>
      </c>
      <c r="G360" s="6" t="s">
        <v>1027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google-office-tv</v>
      </c>
      <c r="AN360" s="8" t="s">
        <v>508</v>
      </c>
      <c r="AO360" s="6" t="s">
        <v>448</v>
      </c>
      <c r="AP360" s="6" t="s">
        <v>507</v>
      </c>
      <c r="AQ360" s="6" t="s">
        <v>246</v>
      </c>
      <c r="AS360" s="6" t="s">
        <v>222</v>
      </c>
      <c r="AU360" s="6" t="s">
        <v>547</v>
      </c>
      <c r="AV360" s="13" t="s">
        <v>595</v>
      </c>
      <c r="AW360" s="12" t="s">
        <v>589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"48:d6:d5:33:7c:28"], ["ip", "10.0.4.53"]]</v>
      </c>
    </row>
    <row r="361" spans="1:52" ht="16" customHeight="1">
      <c r="A361" s="6">
        <v>2660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">
        <v>2661</v>
      </c>
      <c r="B362" s="6" t="s">
        <v>26</v>
      </c>
      <c r="C362" s="6" t="s">
        <v>189</v>
      </c>
      <c r="D362" s="6" t="s">
        <v>145</v>
      </c>
      <c r="E362" s="6" t="s">
        <v>1107</v>
      </c>
      <c r="F362" s="6" t="str">
        <f>IF(ISBLANK(E362), "", Table2[[#This Row],[unique_id]])</f>
        <v>lounge_arc</v>
      </c>
      <c r="G362" s="6" t="s">
        <v>1110</v>
      </c>
      <c r="H362" s="6" t="s">
        <v>1119</v>
      </c>
      <c r="I362" s="6" t="s">
        <v>144</v>
      </c>
      <c r="M362" s="6" t="s">
        <v>136</v>
      </c>
      <c r="N362" s="6" t="s">
        <v>302</v>
      </c>
      <c r="O362" s="8" t="s">
        <v>1184</v>
      </c>
      <c r="R362" s="47"/>
      <c r="T362" s="6" t="str">
        <f>_xlfn.CONCAT("name: ", Table2[[#This Row],[friendly_name]])</f>
        <v>name: Lounge Arc</v>
      </c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sonos-lounge-arc</v>
      </c>
      <c r="AN362" s="8" t="s">
        <v>454</v>
      </c>
      <c r="AO362" s="6" t="s">
        <v>1244</v>
      </c>
      <c r="AP362" s="6" t="s">
        <v>837</v>
      </c>
      <c r="AQ362" s="6" t="str">
        <f>IF(OR(ISBLANK(AV362), ISBLANK(AW362)), "", Table2[[#This Row],[device_via_device]])</f>
        <v>Sonos</v>
      </c>
      <c r="AS362" s="6" t="s">
        <v>203</v>
      </c>
      <c r="AU362" s="6" t="s">
        <v>547</v>
      </c>
      <c r="AV362" s="6" t="s">
        <v>838</v>
      </c>
      <c r="AW362" s="11" t="s">
        <v>839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"38:42:0b:47:73:dc"], ["ip", "10.0.4.43"]]</v>
      </c>
    </row>
    <row r="363" spans="1:52" ht="16" customHeight="1">
      <c r="A363" s="6">
        <v>2662</v>
      </c>
      <c r="B363" s="6" t="s">
        <v>831</v>
      </c>
      <c r="C363" s="6" t="s">
        <v>1217</v>
      </c>
      <c r="D363" s="6" t="s">
        <v>149</v>
      </c>
      <c r="E363" s="6" t="s">
        <v>1241</v>
      </c>
      <c r="F363" s="6" t="str">
        <f>IF(ISBLANK(E363), "", Table2[[#This Row],[unique_id]])</f>
        <v>template_kitchen_move_proxy</v>
      </c>
      <c r="G363" s="6" t="s">
        <v>1111</v>
      </c>
      <c r="H363" s="6" t="s">
        <v>1119</v>
      </c>
      <c r="I363" s="6" t="s">
        <v>144</v>
      </c>
      <c r="O363" s="8" t="s">
        <v>1184</v>
      </c>
      <c r="P363" s="6" t="s">
        <v>172</v>
      </c>
      <c r="Q363" s="6" t="s">
        <v>1134</v>
      </c>
      <c r="R363" s="47" t="s">
        <v>1119</v>
      </c>
      <c r="S363" s="6" t="str">
        <f>_xlfn.CONCAT( Table2[[#This Row],[device_suggested_area]], " ",Table2[[#This Row],[powercalc_group_3]])</f>
        <v>Kitchen Audio Visual Devices</v>
      </c>
      <c r="T363" s="9" t="s">
        <v>1247</v>
      </c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/>
      <c r="AN363" s="8"/>
      <c r="AO363" s="6" t="s">
        <v>145</v>
      </c>
      <c r="AP363" s="6" t="s">
        <v>456</v>
      </c>
      <c r="AQ363" s="6" t="s">
        <v>189</v>
      </c>
      <c r="AS363" s="6" t="s">
        <v>215</v>
      </c>
      <c r="AV363" s="6"/>
      <c r="AW363" s="11"/>
      <c r="AX363" s="12"/>
      <c r="AY363" s="12"/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" t="s">
        <v>1106</v>
      </c>
      <c r="F364" s="6" t="str">
        <f>IF(ISBLANK(E364), "", Table2[[#This Row],[unique_id]])</f>
        <v>kitchen_move</v>
      </c>
      <c r="G364" s="6" t="s">
        <v>1111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P364" s="6" t="s">
        <v>172</v>
      </c>
      <c r="Q364" s="6" t="s">
        <v>1134</v>
      </c>
      <c r="R364" s="47" t="s">
        <v>1119</v>
      </c>
      <c r="S364" s="6" t="str">
        <f>_xlfn.CONCAT( Table2[[#This Row],[device_suggested_area]], " ",Table2[[#This Row],[powercalc_group_3]])</f>
        <v>Kitchen Audio Visual Devices</v>
      </c>
      <c r="T364" s="6" t="str">
        <f>_xlfn.CONCAT("name: ", Table2[[#This Row],[friendly_name]])</f>
        <v>name: Kitchen Move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sonos-kitchen-move</v>
      </c>
      <c r="AN364" s="8" t="s">
        <v>454</v>
      </c>
      <c r="AO364" s="6" t="s">
        <v>1243</v>
      </c>
      <c r="AP364" s="6" t="s">
        <v>456</v>
      </c>
      <c r="AQ364" s="6" t="str">
        <f>IF(OR(ISBLANK(AV364), ISBLANK(AW364)), "", Table2[[#This Row],[device_via_device]])</f>
        <v>Sonos</v>
      </c>
      <c r="AS364" s="6" t="s">
        <v>215</v>
      </c>
      <c r="AU364" s="6" t="s">
        <v>547</v>
      </c>
      <c r="AV364" s="6" t="s">
        <v>459</v>
      </c>
      <c r="AW364" s="11" t="s">
        <v>623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"48:a6:b8:e2:50:40"], ["ip", "10.0.4.41"]]</v>
      </c>
    </row>
    <row r="365" spans="1:52" ht="16" customHeight="1">
      <c r="A365" s="6">
        <v>2664</v>
      </c>
      <c r="B365" s="6" t="s">
        <v>26</v>
      </c>
      <c r="C365" s="6" t="s">
        <v>189</v>
      </c>
      <c r="D365" s="6" t="s">
        <v>145</v>
      </c>
      <c r="E365" s="6" t="s">
        <v>1105</v>
      </c>
      <c r="F365" s="6" t="str">
        <f>IF(ISBLANK(E365), "", Table2[[#This Row],[unique_id]])</f>
        <v>kitchen_five</v>
      </c>
      <c r="G365" s="6" t="s">
        <v>1112</v>
      </c>
      <c r="H365" s="6" t="s">
        <v>1119</v>
      </c>
      <c r="I365" s="6" t="s">
        <v>144</v>
      </c>
      <c r="M365" s="6" t="s">
        <v>136</v>
      </c>
      <c r="N365" s="6" t="s">
        <v>302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6" t="str">
        <f>_xlfn.CONCAT("name: ", Table2[[#This Row],[friendly_name]])</f>
        <v>name: Kitchen Five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sonos-kitchen-five</v>
      </c>
      <c r="AN365" s="8" t="s">
        <v>454</v>
      </c>
      <c r="AO365" s="6" t="s">
        <v>1245</v>
      </c>
      <c r="AP365" s="6" t="s">
        <v>1246</v>
      </c>
      <c r="AQ365" s="6" t="str">
        <f>IF(OR(ISBLANK(AV365), ISBLANK(AW365)), "", Table2[[#This Row],[device_via_device]])</f>
        <v>Sonos</v>
      </c>
      <c r="AS365" s="6" t="s">
        <v>215</v>
      </c>
      <c r="AU365" s="6" t="s">
        <v>547</v>
      </c>
      <c r="AV365" s="9" t="s">
        <v>458</v>
      </c>
      <c r="AW365" s="11" t="s">
        <v>624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"5c:aa:fd:f1:a3:d4"], ["ip", "10.0.4.42"]]</v>
      </c>
    </row>
    <row r="366" spans="1:52" ht="16" customHeight="1">
      <c r="A366" s="6">
        <v>2665</v>
      </c>
      <c r="B366" s="6" t="s">
        <v>831</v>
      </c>
      <c r="C366" s="6" t="s">
        <v>1217</v>
      </c>
      <c r="D366" s="6" t="s">
        <v>149</v>
      </c>
      <c r="E366" s="6" t="s">
        <v>1242</v>
      </c>
      <c r="F366" s="6" t="str">
        <f>IF(ISBLANK(E366), "", Table2[[#This Row],[unique_id]])</f>
        <v>template_parents_move_proxy</v>
      </c>
      <c r="G366" s="6" t="s">
        <v>1113</v>
      </c>
      <c r="H366" s="6" t="s">
        <v>1119</v>
      </c>
      <c r="I366" s="6" t="s">
        <v>144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Parents Audio Visual Devices</v>
      </c>
      <c r="T366" s="9" t="s">
        <v>1247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O366" s="6" t="s">
        <v>145</v>
      </c>
      <c r="AP366" s="6" t="s">
        <v>456</v>
      </c>
      <c r="AQ366" s="6" t="s">
        <v>189</v>
      </c>
      <c r="AS366" s="6" t="s">
        <v>201</v>
      </c>
      <c r="AV366" s="6"/>
      <c r="AW366" s="12"/>
      <c r="AX366" s="12"/>
      <c r="AY366" s="12"/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" t="s">
        <v>1104</v>
      </c>
      <c r="F367" s="6" t="str">
        <f>IF(ISBLANK(E367), "", Table2[[#This Row],[unique_id]])</f>
        <v>parents_move</v>
      </c>
      <c r="G367" s="6" t="s">
        <v>1113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Parents Audio Visual Devices</v>
      </c>
      <c r="T367" s="6" t="str">
        <f>_xlfn.CONCAT("name: ", Table2[[#This Row],[friendly_name]])</f>
        <v>name: Parents Move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sonos-parents-move</v>
      </c>
      <c r="AN367" s="8" t="s">
        <v>454</v>
      </c>
      <c r="AO367" s="6" t="s">
        <v>1243</v>
      </c>
      <c r="AP367" s="6" t="s">
        <v>456</v>
      </c>
      <c r="AQ367" s="6" t="str">
        <f>IF(OR(ISBLANK(AV367), ISBLANK(AW367)), "", Table2[[#This Row],[device_via_device]])</f>
        <v>Sonos</v>
      </c>
      <c r="AS367" s="6" t="s">
        <v>201</v>
      </c>
      <c r="AU367" s="6" t="s">
        <v>547</v>
      </c>
      <c r="AV367" s="6" t="s">
        <v>457</v>
      </c>
      <c r="AW367" s="12" t="s">
        <v>622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"5c:aa:fd:d1:23:be"], ["ip", "10.0.4.40"]]</v>
      </c>
    </row>
    <row r="368" spans="1:52" ht="16" customHeight="1">
      <c r="A368" s="6">
        <v>2667</v>
      </c>
      <c r="B368" s="6" t="s">
        <v>831</v>
      </c>
      <c r="C368" s="6" t="s">
        <v>296</v>
      </c>
      <c r="D368" s="6" t="s">
        <v>145</v>
      </c>
      <c r="E368" s="6" t="s">
        <v>968</v>
      </c>
      <c r="F368" s="6" t="str">
        <f>IF(ISBLANK(E368), "", Table2[[#This Row],[unique_id]])</f>
        <v>parents_tv_speaker</v>
      </c>
      <c r="G368" s="6" t="s">
        <v>969</v>
      </c>
      <c r="H368" s="6" t="s">
        <v>1119</v>
      </c>
      <c r="I368" s="6" t="s">
        <v>144</v>
      </c>
      <c r="M368" s="6" t="s">
        <v>136</v>
      </c>
      <c r="N368" s="6" t="s">
        <v>302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tr">
        <f>IF(OR(ISBLANK(AV368), ISBLANK(AW368)), "", LOWER(_xlfn.CONCAT(Table2[[#This Row],[device_manufacturer]], "-",Table2[[#This Row],[device_suggested_area]], "-", Table2[[#This Row],[device_identifiers]])))</f>
        <v>apple-parents-tv-speaker</v>
      </c>
      <c r="AN368" s="8" t="s">
        <v>515</v>
      </c>
      <c r="AO368" s="6" t="s">
        <v>970</v>
      </c>
      <c r="AP368" s="6" t="s">
        <v>514</v>
      </c>
      <c r="AQ368" s="6" t="s">
        <v>296</v>
      </c>
      <c r="AS368" s="6" t="s">
        <v>201</v>
      </c>
      <c r="AU368" s="6" t="s">
        <v>547</v>
      </c>
      <c r="AV368" s="13" t="s">
        <v>519</v>
      </c>
      <c r="AW368" s="11" t="s">
        <v>597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"d4:a3:3d:5c:8c:28"], ["ip", "10.0.4.48"]]</v>
      </c>
    </row>
    <row r="369" spans="1:52" ht="16" customHeight="1">
      <c r="A369" s="6">
        <v>2700</v>
      </c>
      <c r="B369" s="6" t="s">
        <v>26</v>
      </c>
      <c r="C369" s="6" t="s">
        <v>151</v>
      </c>
      <c r="D369" s="6" t="s">
        <v>369</v>
      </c>
      <c r="E369" s="6" t="s">
        <v>989</v>
      </c>
      <c r="F369" s="6" t="str">
        <f>IF(ISBLANK(E369), "", Table2[[#This Row],[unique_id]])</f>
        <v>back_door_lock_security</v>
      </c>
      <c r="G369" s="6" t="s">
        <v>985</v>
      </c>
      <c r="H369" s="6" t="s">
        <v>958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1000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">
        <v>2701</v>
      </c>
      <c r="B370" s="6" t="s">
        <v>26</v>
      </c>
      <c r="C370" s="6" t="s">
        <v>151</v>
      </c>
      <c r="D370" s="6" t="s">
        <v>149</v>
      </c>
      <c r="E370" s="6" t="s">
        <v>1002</v>
      </c>
      <c r="F370" s="6" t="str">
        <f>IF(ISBLANK(E370), "", Table2[[#This Row],[unique_id]])</f>
        <v>template_back_door_state</v>
      </c>
      <c r="G370" s="6" t="s">
        <v>329</v>
      </c>
      <c r="H370" s="6" t="s">
        <v>958</v>
      </c>
      <c r="I370" s="6" t="s">
        <v>219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2702</v>
      </c>
      <c r="B371" s="6" t="s">
        <v>26</v>
      </c>
      <c r="C371" s="6" t="s">
        <v>946</v>
      </c>
      <c r="D371" s="6" t="s">
        <v>952</v>
      </c>
      <c r="E371" s="6" t="s">
        <v>953</v>
      </c>
      <c r="F371" s="6" t="str">
        <f>IF(ISBLANK(E371), "", Table2[[#This Row],[unique_id]])</f>
        <v>back_door_lock</v>
      </c>
      <c r="G371" s="6" t="s">
        <v>1004</v>
      </c>
      <c r="H371" s="6" t="s">
        <v>958</v>
      </c>
      <c r="I371" s="6" t="s">
        <v>219</v>
      </c>
      <c r="M371" s="6" t="s">
        <v>136</v>
      </c>
      <c r="T371" s="6"/>
      <c r="V371" s="8"/>
      <c r="W371" s="8" t="s">
        <v>701</v>
      </c>
      <c r="X371" s="8"/>
      <c r="Y371" s="14" t="s">
        <v>1130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 t="s">
        <v>951</v>
      </c>
      <c r="AN371" s="8" t="s">
        <v>949</v>
      </c>
      <c r="AO371" s="6" t="s">
        <v>947</v>
      </c>
      <c r="AP371" s="9" t="s">
        <v>948</v>
      </c>
      <c r="AQ371" s="6" t="s">
        <v>946</v>
      </c>
      <c r="AS371" s="6" t="s">
        <v>795</v>
      </c>
      <c r="AV371" s="6" t="s">
        <v>945</v>
      </c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>[["mac", "0x000d6f0011274420"]]</v>
      </c>
    </row>
    <row r="372" spans="1:52" ht="16" customHeight="1">
      <c r="A372" s="6">
        <v>2703</v>
      </c>
      <c r="B372" s="6" t="s">
        <v>26</v>
      </c>
      <c r="C372" s="6" t="s">
        <v>410</v>
      </c>
      <c r="D372" s="6" t="s">
        <v>149</v>
      </c>
      <c r="E372" s="6" t="s">
        <v>995</v>
      </c>
      <c r="F372" s="6" t="str">
        <f>IF(ISBLANK(E372), "", Table2[[#This Row],[unique_id]])</f>
        <v>template_back_door_sensor_contact_last</v>
      </c>
      <c r="G372" s="6" t="s">
        <v>1003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979</v>
      </c>
      <c r="AN372" s="8" t="s">
        <v>949</v>
      </c>
      <c r="AO372" s="9" t="s">
        <v>976</v>
      </c>
      <c r="AP372" s="9" t="s">
        <v>977</v>
      </c>
      <c r="AQ372" s="6" t="s">
        <v>410</v>
      </c>
      <c r="AS372" s="6" t="s">
        <v>795</v>
      </c>
      <c r="AV372" s="6" t="s">
        <v>980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"0x00124b0029119f9a"]]</v>
      </c>
    </row>
    <row r="373" spans="1:52" ht="16" customHeight="1">
      <c r="A373" s="36">
        <v>2704</v>
      </c>
      <c r="B373" s="36" t="s">
        <v>831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958</v>
      </c>
      <c r="H373" s="36" t="s">
        <v>972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>IF(ISBLANK(AG373),  "", _xlfn.CONCAT("haas/entity/sensor/", LOWER(C373), "/", E373, "/config"))</f>
        <v/>
      </c>
      <c r="AI373" s="36" t="str">
        <f>IF(ISBLANK(AG373),  "", _xlfn.CONCAT(LOWER(C373), "/", E373))</f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">
        <v>2705</v>
      </c>
      <c r="B374" s="6" t="s">
        <v>26</v>
      </c>
      <c r="C374" s="6" t="s">
        <v>151</v>
      </c>
      <c r="D374" s="6" t="s">
        <v>369</v>
      </c>
      <c r="E374" s="6" t="s">
        <v>990</v>
      </c>
      <c r="F374" s="6" t="str">
        <f>IF(ISBLANK(E374), "", Table2[[#This Row],[unique_id]])</f>
        <v>front_door_lock_security</v>
      </c>
      <c r="G374" s="6" t="s">
        <v>985</v>
      </c>
      <c r="H374" s="6" t="s">
        <v>957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2706</v>
      </c>
      <c r="B375" s="6" t="s">
        <v>26</v>
      </c>
      <c r="C375" s="6" t="s">
        <v>151</v>
      </c>
      <c r="D375" s="6" t="s">
        <v>149</v>
      </c>
      <c r="E375" s="6" t="s">
        <v>1001</v>
      </c>
      <c r="F375" s="6" t="str">
        <f>IF(ISBLANK(E375), "", Table2[[#This Row],[unique_id]])</f>
        <v>template_front_door_state</v>
      </c>
      <c r="G375" s="6" t="s">
        <v>329</v>
      </c>
      <c r="H375" s="6" t="s">
        <v>957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2707</v>
      </c>
      <c r="B376" s="6" t="s">
        <v>26</v>
      </c>
      <c r="C376" s="6" t="s">
        <v>946</v>
      </c>
      <c r="D376" s="6" t="s">
        <v>952</v>
      </c>
      <c r="E376" s="6" t="s">
        <v>954</v>
      </c>
      <c r="F376" s="6" t="str">
        <f>IF(ISBLANK(E376), "", Table2[[#This Row],[unique_id]])</f>
        <v>front_door_lock</v>
      </c>
      <c r="G376" s="6" t="s">
        <v>1004</v>
      </c>
      <c r="H376" s="6" t="s">
        <v>957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950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436</v>
      </c>
      <c r="AV376" s="6" t="s">
        <v>955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"0x000d6f001127f08c"]]</v>
      </c>
    </row>
    <row r="377" spans="1:52" ht="16" customHeight="1">
      <c r="A377" s="6">
        <v>2708</v>
      </c>
      <c r="B377" s="6" t="s">
        <v>26</v>
      </c>
      <c r="C377" s="6" t="s">
        <v>410</v>
      </c>
      <c r="D377" s="6" t="s">
        <v>149</v>
      </c>
      <c r="E377" s="6" t="s">
        <v>994</v>
      </c>
      <c r="F377" s="6" t="str">
        <f>IF(ISBLANK(E377), "", Table2[[#This Row],[unique_id]])</f>
        <v>template_front_door_sensor_contact_last</v>
      </c>
      <c r="G377" s="6" t="s">
        <v>1003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975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436</v>
      </c>
      <c r="AV377" s="6" t="s">
        <v>978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"0x00124b0029113713"]]</v>
      </c>
    </row>
    <row r="378" spans="1:52" ht="16" customHeight="1">
      <c r="A378" s="36">
        <v>2709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957</v>
      </c>
      <c r="H378" s="36" t="s">
        <v>971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2710</v>
      </c>
      <c r="B379" s="6" t="s">
        <v>26</v>
      </c>
      <c r="C379" s="6" t="s">
        <v>629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960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2711</v>
      </c>
      <c r="B380" s="6" t="s">
        <v>26</v>
      </c>
      <c r="C380" s="6" t="s">
        <v>245</v>
      </c>
      <c r="D380" s="6" t="s">
        <v>149</v>
      </c>
      <c r="E380" s="6" t="s">
        <v>150</v>
      </c>
      <c r="F380" s="6" t="str">
        <f>IF(ISBLANK(E380), "", Table2[[#This Row],[unique_id]])</f>
        <v>uvc_ada_motion</v>
      </c>
      <c r="G380" s="6" t="s">
        <v>956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2712</v>
      </c>
      <c r="B381" s="6" t="s">
        <v>26</v>
      </c>
      <c r="C381" s="6" t="s">
        <v>245</v>
      </c>
      <c r="D381" s="6" t="s">
        <v>147</v>
      </c>
      <c r="E381" s="6" t="s">
        <v>148</v>
      </c>
      <c r="F381" s="6" t="str">
        <f>IF(ISBLANK(E381), "", Table2[[#This Row],[unique_id]])</f>
        <v>uvc_ada_medium</v>
      </c>
      <c r="G381" s="6" t="s">
        <v>130</v>
      </c>
      <c r="H381" s="6" t="s">
        <v>962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496</v>
      </c>
      <c r="AN381" s="8" t="s">
        <v>498</v>
      </c>
      <c r="AO381" s="6" t="s">
        <v>499</v>
      </c>
      <c r="AP381" s="6" t="s">
        <v>495</v>
      </c>
      <c r="AQ381" s="6" t="s">
        <v>245</v>
      </c>
      <c r="AS381" s="6" t="s">
        <v>130</v>
      </c>
      <c r="AU381" s="6" t="s">
        <v>567</v>
      </c>
      <c r="AV381" s="6" t="s">
        <v>493</v>
      </c>
      <c r="AW381" s="6" t="s">
        <v>522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"74:83:c2:3f:6c:4c"], ["ip", "10.0.6.20"]]</v>
      </c>
    </row>
    <row r="382" spans="1:52" ht="16" customHeight="1">
      <c r="A382" s="6">
        <v>2713</v>
      </c>
      <c r="B382" s="6" t="s">
        <v>26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962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2714</v>
      </c>
      <c r="B383" s="6" t="s">
        <v>26</v>
      </c>
      <c r="C383" s="6" t="s">
        <v>245</v>
      </c>
      <c r="D383" s="6" t="s">
        <v>149</v>
      </c>
      <c r="E383" s="6" t="s">
        <v>218</v>
      </c>
      <c r="F383" s="6" t="str">
        <f>IF(ISBLANK(E383), "", Table2[[#This Row],[unique_id]])</f>
        <v>uvc_edwin_motion</v>
      </c>
      <c r="G383" s="6" t="s">
        <v>956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2715</v>
      </c>
      <c r="B384" s="6" t="s">
        <v>26</v>
      </c>
      <c r="C384" s="6" t="s">
        <v>245</v>
      </c>
      <c r="D384" s="6" t="s">
        <v>147</v>
      </c>
      <c r="E384" s="6" t="s">
        <v>217</v>
      </c>
      <c r="F384" s="6" t="str">
        <f>IF(ISBLANK(E384), "", Table2[[#This Row],[unique_id]])</f>
        <v>uvc_edwin_medium</v>
      </c>
      <c r="G384" s="6" t="s">
        <v>127</v>
      </c>
      <c r="H384" s="6" t="s">
        <v>961</v>
      </c>
      <c r="I384" s="6" t="s">
        <v>219</v>
      </c>
      <c r="M384" s="6" t="s">
        <v>136</v>
      </c>
      <c r="N384" s="6" t="s">
        <v>303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 t="s">
        <v>497</v>
      </c>
      <c r="AN384" s="8" t="s">
        <v>498</v>
      </c>
      <c r="AO384" s="6" t="s">
        <v>499</v>
      </c>
      <c r="AP384" s="6" t="s">
        <v>495</v>
      </c>
      <c r="AQ384" s="6" t="s">
        <v>245</v>
      </c>
      <c r="AS384" s="6" t="s">
        <v>127</v>
      </c>
      <c r="AU384" s="6" t="s">
        <v>567</v>
      </c>
      <c r="AV384" s="6" t="s">
        <v>494</v>
      </c>
      <c r="AW384" s="6" t="s">
        <v>523</v>
      </c>
      <c r="AZ384" s="6" t="str">
        <f>IF(AND(ISBLANK(AV384), ISBLANK(AW384)), "", _xlfn.CONCAT("[", IF(ISBLANK(AV384), "", _xlfn.CONCAT("[""mac"", """, AV384, """]")), IF(ISBLANK(AW384), "", _xlfn.CONCAT(", [""ip"", """, AW384, """]")), "]"))</f>
        <v>[["mac", "74:83:c2:3f:6e:5c"], ["ip", "10.0.6.21"]]</v>
      </c>
    </row>
    <row r="385" spans="1:52" ht="16" customHeight="1">
      <c r="A385" s="6">
        <v>2716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961</v>
      </c>
      <c r="I385" s="6" t="s">
        <v>219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2717</v>
      </c>
      <c r="B386" s="6" t="s">
        <v>26</v>
      </c>
      <c r="C386" s="6" t="s">
        <v>133</v>
      </c>
      <c r="D386" s="6" t="s">
        <v>149</v>
      </c>
      <c r="E386" s="6" t="s">
        <v>907</v>
      </c>
      <c r="F386" s="6" t="str">
        <f>IF(ISBLANK(E386), "", Table2[[#This Row],[unique_id]])</f>
        <v>ada_fan_occupancy</v>
      </c>
      <c r="G386" s="6" t="s">
        <v>130</v>
      </c>
      <c r="H386" s="6" t="s">
        <v>963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2718</v>
      </c>
      <c r="B387" s="6" t="s">
        <v>26</v>
      </c>
      <c r="C387" s="6" t="s">
        <v>133</v>
      </c>
      <c r="D387" s="6" t="s">
        <v>149</v>
      </c>
      <c r="E387" s="6" t="s">
        <v>906</v>
      </c>
      <c r="F387" s="6" t="str">
        <f>IF(ISBLANK(E387), "", Table2[[#This Row],[unique_id]])</f>
        <v>edwin_fan_occupancy</v>
      </c>
      <c r="G387" s="6" t="s">
        <v>127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J387" s="10"/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2719</v>
      </c>
      <c r="B388" s="6" t="s">
        <v>26</v>
      </c>
      <c r="C388" s="6" t="s">
        <v>133</v>
      </c>
      <c r="D388" s="6" t="s">
        <v>149</v>
      </c>
      <c r="E388" s="6" t="s">
        <v>908</v>
      </c>
      <c r="F388" s="6" t="str">
        <f>IF(ISBLANK(E388), "", Table2[[#This Row],[unique_id]])</f>
        <v>parents_fan_occupancy</v>
      </c>
      <c r="G388" s="6" t="s">
        <v>201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10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2720</v>
      </c>
      <c r="B389" s="6" t="s">
        <v>26</v>
      </c>
      <c r="C389" s="6" t="s">
        <v>133</v>
      </c>
      <c r="D389" s="6" t="s">
        <v>149</v>
      </c>
      <c r="E389" s="6" t="s">
        <v>909</v>
      </c>
      <c r="F389" s="6" t="str">
        <f>IF(ISBLANK(E389), "", Table2[[#This Row],[unique_id]])</f>
        <v>lounge_fan_occupancy</v>
      </c>
      <c r="G389" s="6" t="s">
        <v>203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2721</v>
      </c>
      <c r="B390" s="6" t="s">
        <v>26</v>
      </c>
      <c r="C390" s="6" t="s">
        <v>133</v>
      </c>
      <c r="D390" s="6" t="s">
        <v>149</v>
      </c>
      <c r="E390" s="6" t="s">
        <v>910</v>
      </c>
      <c r="F390" s="6" t="str">
        <f>IF(ISBLANK(E390), "", Table2[[#This Row],[unique_id]])</f>
        <v>deck_east_fan_occupancy</v>
      </c>
      <c r="G390" s="6" t="s">
        <v>225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2722</v>
      </c>
      <c r="B391" s="6" t="s">
        <v>26</v>
      </c>
      <c r="C391" s="6" t="s">
        <v>133</v>
      </c>
      <c r="D391" s="6" t="s">
        <v>149</v>
      </c>
      <c r="E391" s="6" t="s">
        <v>911</v>
      </c>
      <c r="F391" s="6" t="str">
        <f>IF(ISBLANK(E391), "", Table2[[#This Row],[unique_id]])</f>
        <v>deck_west_fan_occupancy</v>
      </c>
      <c r="G391" s="6" t="s">
        <v>224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5000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788</v>
      </c>
      <c r="AN392" s="8" t="s">
        <v>529</v>
      </c>
      <c r="AO392" s="6" t="s">
        <v>536</v>
      </c>
      <c r="AP392" s="6" t="s">
        <v>532</v>
      </c>
      <c r="AQ392" s="6" t="s">
        <v>245</v>
      </c>
      <c r="AS392" s="6" t="s">
        <v>28</v>
      </c>
      <c r="AU392" s="6" t="s">
        <v>524</v>
      </c>
      <c r="AV392" s="6" t="s">
        <v>543</v>
      </c>
      <c r="AW392" s="6" t="s">
        <v>539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"74:ac:b9:1c:15:f1"], ["ip", "10.0.0.1"]]</v>
      </c>
    </row>
    <row r="393" spans="1:52" ht="16" customHeight="1">
      <c r="A393" s="6">
        <v>5001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921</v>
      </c>
      <c r="AN393" s="8" t="s">
        <v>922</v>
      </c>
      <c r="AO393" s="6" t="s">
        <v>537</v>
      </c>
      <c r="AP393" s="6" t="s">
        <v>919</v>
      </c>
      <c r="AQ393" s="6" t="s">
        <v>245</v>
      </c>
      <c r="AS393" s="6" t="s">
        <v>28</v>
      </c>
      <c r="AU393" s="6" t="s">
        <v>524</v>
      </c>
      <c r="AV393" s="6" t="s">
        <v>924</v>
      </c>
      <c r="AW393" s="6" t="s">
        <v>540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"78:45:58:cb:14:b5"], ["ip", "10.0.0.2"]]</v>
      </c>
    </row>
    <row r="394" spans="1:52" ht="16" customHeight="1">
      <c r="A394" s="6">
        <v>5002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526</v>
      </c>
      <c r="AN394" s="8" t="s">
        <v>922</v>
      </c>
      <c r="AO394" s="6" t="s">
        <v>538</v>
      </c>
      <c r="AP394" s="6" t="s">
        <v>533</v>
      </c>
      <c r="AQ394" s="6" t="s">
        <v>245</v>
      </c>
      <c r="AS394" s="6" t="s">
        <v>530</v>
      </c>
      <c r="AU394" s="6" t="s">
        <v>524</v>
      </c>
      <c r="AV394" s="6" t="s">
        <v>544</v>
      </c>
      <c r="AW394" s="6" t="s">
        <v>541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"b4:fb:e4:e3:83:32"], ["ip", "10.0.0.3"]]</v>
      </c>
    </row>
    <row r="395" spans="1:52" ht="16" customHeight="1">
      <c r="A395" s="6">
        <v>5003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527</v>
      </c>
      <c r="AN395" s="8" t="s">
        <v>923</v>
      </c>
      <c r="AO395" s="6" t="s">
        <v>537</v>
      </c>
      <c r="AP395" s="6" t="s">
        <v>534</v>
      </c>
      <c r="AQ395" s="6" t="s">
        <v>245</v>
      </c>
      <c r="AS395" s="6" t="s">
        <v>436</v>
      </c>
      <c r="AU395" s="6" t="s">
        <v>524</v>
      </c>
      <c r="AV395" s="6" t="s">
        <v>545</v>
      </c>
      <c r="AW395" s="6" t="s">
        <v>542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"78:8a:20:70:d3:79"], ["ip", "10.0.0.4"]]</v>
      </c>
    </row>
    <row r="396" spans="1:52" ht="16" customHeight="1">
      <c r="A396" s="6">
        <v>5004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528</v>
      </c>
      <c r="AN396" s="8" t="s">
        <v>923</v>
      </c>
      <c r="AO396" s="6" t="s">
        <v>537</v>
      </c>
      <c r="AP396" s="6" t="s">
        <v>535</v>
      </c>
      <c r="AQ396" s="6" t="s">
        <v>245</v>
      </c>
      <c r="AS396" s="6" t="s">
        <v>531</v>
      </c>
      <c r="AU396" s="6" t="s">
        <v>524</v>
      </c>
      <c r="AV396" s="6" t="s">
        <v>546</v>
      </c>
      <c r="AW396" s="6" t="s">
        <v>920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"f0:9f:c2:fc:b0:f7"], ["ip", "10.0.0.5"]]</v>
      </c>
    </row>
    <row r="397" spans="1:52" ht="16" customHeight="1">
      <c r="A397" s="6">
        <v>5005</v>
      </c>
      <c r="B397" s="12" t="s">
        <v>26</v>
      </c>
      <c r="C397" s="12" t="s">
        <v>500</v>
      </c>
      <c r="D397" s="12"/>
      <c r="E397" s="12"/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501</v>
      </c>
      <c r="AN397" s="8" t="s">
        <v>503</v>
      </c>
      <c r="AO397" s="6" t="s">
        <v>505</v>
      </c>
      <c r="AP397" s="6" t="s">
        <v>502</v>
      </c>
      <c r="AQ397" s="6" t="s">
        <v>504</v>
      </c>
      <c r="AS397" s="6" t="s">
        <v>28</v>
      </c>
      <c r="AU397" s="6" t="s">
        <v>547</v>
      </c>
      <c r="AV397" s="13" t="s">
        <v>614</v>
      </c>
      <c r="AW397" s="6" t="s">
        <v>548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"4a:9a:06:5d:53:66"], ["ip", "10.0.4.10"]]</v>
      </c>
    </row>
    <row r="398" spans="1:52" ht="16" customHeight="1">
      <c r="A398" s="6">
        <v>5006</v>
      </c>
      <c r="B398" s="12" t="s">
        <v>26</v>
      </c>
      <c r="C398" s="12" t="s">
        <v>478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477</v>
      </c>
      <c r="AN398" s="8" t="s">
        <v>844</v>
      </c>
      <c r="AO398" s="6" t="s">
        <v>481</v>
      </c>
      <c r="AP398" s="6" t="s">
        <v>484</v>
      </c>
      <c r="AQ398" s="6" t="s">
        <v>296</v>
      </c>
      <c r="AS398" s="6" t="s">
        <v>28</v>
      </c>
      <c r="AU398" s="6" t="s">
        <v>547</v>
      </c>
      <c r="AV398" s="6" t="s">
        <v>856</v>
      </c>
      <c r="AW398" s="6" t="s">
        <v>610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"00:e0:4c:68:07:65"], ["ip", "10.0.4.11"]]</v>
      </c>
    </row>
    <row r="399" spans="1:52" ht="16" customHeight="1">
      <c r="A399" s="6">
        <v>5007</v>
      </c>
      <c r="B399" s="12" t="s">
        <v>26</v>
      </c>
      <c r="C399" s="12" t="s">
        <v>478</v>
      </c>
      <c r="D399" s="12"/>
      <c r="E399" s="12"/>
      <c r="F399" s="6" t="str">
        <f>IF(ISBLANK(E399), "", Table2[[#This Row],[unique_id]])</f>
        <v/>
      </c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525</v>
      </c>
      <c r="AV399" s="6" t="s">
        <v>1152</v>
      </c>
      <c r="AW399" s="6" t="s">
        <v>520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"2a:e0:4c:68:06:a1"], ["ip", "10.0.2.11"]]</v>
      </c>
    </row>
    <row r="400" spans="1:52" ht="16" customHeight="1">
      <c r="A400" s="6">
        <v>5008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567</v>
      </c>
      <c r="AV400" s="6" t="s">
        <v>613</v>
      </c>
      <c r="AW400" s="6" t="s">
        <v>611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"6a:e0:4c:68:06:a1"], ["ip", "10.0.6.11"]]</v>
      </c>
    </row>
    <row r="401" spans="1:52" ht="16" customHeight="1">
      <c r="A401" s="6">
        <v>5009</v>
      </c>
      <c r="B401" s="12" t="s">
        <v>831</v>
      </c>
      <c r="C401" s="12" t="s">
        <v>478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479</v>
      </c>
      <c r="AN401" s="8" t="s">
        <v>844</v>
      </c>
      <c r="AO401" s="6" t="s">
        <v>482</v>
      </c>
      <c r="AP401" s="6" t="s">
        <v>485</v>
      </c>
      <c r="AQ401" s="6" t="s">
        <v>296</v>
      </c>
      <c r="AS401" s="6" t="s">
        <v>28</v>
      </c>
      <c r="AU401" s="6" t="s">
        <v>525</v>
      </c>
      <c r="AV401" s="6" t="s">
        <v>486</v>
      </c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480</v>
      </c>
      <c r="AN402" s="8" t="s">
        <v>844</v>
      </c>
      <c r="AO402" s="6" t="s">
        <v>483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612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842</v>
      </c>
      <c r="AN403" s="8" t="s">
        <v>844</v>
      </c>
      <c r="AO403" s="6" t="s">
        <v>846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848</v>
      </c>
      <c r="AW403" s="11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5012</v>
      </c>
      <c r="B404" s="31" t="s">
        <v>26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843</v>
      </c>
      <c r="AN404" s="8" t="s">
        <v>844</v>
      </c>
      <c r="AO404" s="6" t="s">
        <v>845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847</v>
      </c>
      <c r="AW404" s="11" t="s">
        <v>1151</v>
      </c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"0c:4d:e9:d2:86:6c"], ["ip", "10.0.2.13"]]</v>
      </c>
    </row>
    <row r="405" spans="1:52" ht="16" customHeight="1">
      <c r="A405" s="6">
        <v>5013</v>
      </c>
      <c r="B405" s="12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787</v>
      </c>
      <c r="AN405" s="8" t="s">
        <v>844</v>
      </c>
      <c r="AO405" s="6" t="s">
        <v>786</v>
      </c>
      <c r="AP405" s="6" t="s">
        <v>785</v>
      </c>
      <c r="AQ405" s="6" t="s">
        <v>784</v>
      </c>
      <c r="AS405" s="6" t="s">
        <v>28</v>
      </c>
      <c r="AU405" s="6" t="s">
        <v>525</v>
      </c>
      <c r="AV405" s="6" t="s">
        <v>783</v>
      </c>
      <c r="AW405" s="11" t="s">
        <v>521</v>
      </c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"b8:27:eb:78:74:0e"], ["ip", "10.0.2.12"]]</v>
      </c>
    </row>
    <row r="406" spans="1:52" ht="16" customHeight="1">
      <c r="A406" s="6">
        <v>5014</v>
      </c>
      <c r="B406" s="6" t="s">
        <v>26</v>
      </c>
      <c r="C406" s="6" t="s">
        <v>492</v>
      </c>
      <c r="E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491</v>
      </c>
      <c r="AN406" s="8" t="s">
        <v>1150</v>
      </c>
      <c r="AO406" s="6" t="s">
        <v>489</v>
      </c>
      <c r="AP406" s="6" t="s">
        <v>490</v>
      </c>
      <c r="AQ406" s="6" t="s">
        <v>488</v>
      </c>
      <c r="AS406" s="6" t="s">
        <v>28</v>
      </c>
      <c r="AU406" s="6" t="s">
        <v>567</v>
      </c>
      <c r="AV406" s="6" t="s">
        <v>487</v>
      </c>
      <c r="AW406" s="6" t="s">
        <v>615</v>
      </c>
      <c r="AZ406" s="6" t="str">
        <f>IF(AND(ISBLANK(AV406), ISBLANK(AW406)), "", _xlfn.CONCAT("[", IF(ISBLANK(AV406), "", _xlfn.CONCAT("[""mac"", """, AV406, """]")), IF(ISBLANK(AW406), "", _xlfn.CONCAT(", [""ip"", """, AW406, """]")), "]"))</f>
        <v>[["mac", "30:05:5c:8a:ff:10"], ["ip", "10.0.6.22"]]</v>
      </c>
    </row>
    <row r="407" spans="1:52" ht="16" customHeight="1">
      <c r="A407" s="6">
        <v>5015</v>
      </c>
      <c r="B407" s="6" t="s">
        <v>26</v>
      </c>
      <c r="C407" s="6" t="s">
        <v>654</v>
      </c>
      <c r="E407" s="12"/>
      <c r="F407" s="6" t="str">
        <f>IF(ISBLANK(E407), "", Table2[[#This Row],[unique_id]])</f>
        <v/>
      </c>
      <c r="I407" s="12"/>
      <c r="T407" s="6"/>
      <c r="V407" s="8"/>
      <c r="W407" s="8" t="s">
        <v>701</v>
      </c>
      <c r="X407" s="8"/>
      <c r="Y407" s="14" t="s">
        <v>1130</v>
      </c>
      <c r="Z407" s="14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7" s="6" t="s">
        <v>692</v>
      </c>
      <c r="AN407" s="14" t="s">
        <v>691</v>
      </c>
      <c r="AO407" s="9" t="s">
        <v>689</v>
      </c>
      <c r="AP407" s="9" t="s">
        <v>690</v>
      </c>
      <c r="AQ407" s="6" t="s">
        <v>654</v>
      </c>
      <c r="AS407" s="6" t="s">
        <v>172</v>
      </c>
      <c r="AV407" s="6" t="s">
        <v>688</v>
      </c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"0x00158d0005d9d088"]]</v>
      </c>
    </row>
    <row r="408" spans="1:52" ht="16" customHeight="1">
      <c r="A408" s="6">
        <v>6000</v>
      </c>
      <c r="B408" s="6" t="s">
        <v>26</v>
      </c>
      <c r="C408" s="6" t="s">
        <v>769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616</v>
      </c>
      <c r="AN408" s="8"/>
      <c r="AU408" s="6" t="s">
        <v>547</v>
      </c>
      <c r="AV408" s="6" t="s">
        <v>617</v>
      </c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>[["mac", "bc:09:63:42:09:c0"]]</v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B410" s="12"/>
      <c r="C410" s="12"/>
      <c r="D410" s="12"/>
      <c r="E410" s="12"/>
      <c r="F410" s="6" t="str">
        <f>IF(ISBLANK(E410), "", Table2[[#This Row],[unique_id]])</f>
        <v/>
      </c>
      <c r="G410" s="12"/>
      <c r="H410" s="12"/>
      <c r="I410" s="12"/>
      <c r="K410" s="12"/>
      <c r="L410" s="12"/>
      <c r="M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E415" s="10"/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3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3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H534" s="10"/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G544" s="10"/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2023-06-27T12:17:55Z</dcterms:modified>
</cp:coreProperties>
</file>