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37B1296-1D56-D241-AFA0-E93818A1DDB9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69" i="1" l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32" i="1"/>
  <c r="AB332" i="1"/>
  <c r="AC332" i="1"/>
  <c r="AS332" i="1"/>
  <c r="F337" i="1"/>
  <c r="AB337" i="1"/>
  <c r="AC337" i="1"/>
  <c r="AS337" i="1"/>
  <c r="F305" i="1"/>
  <c r="AS306" i="1"/>
  <c r="AC306" i="1"/>
  <c r="AB306" i="1"/>
  <c r="F30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1" i="1"/>
  <c r="AC331" i="1"/>
  <c r="AB331" i="1"/>
  <c r="F331" i="1"/>
  <c r="F336" i="1"/>
  <c r="AB336" i="1"/>
  <c r="AC336" i="1"/>
  <c r="AS336" i="1"/>
  <c r="AS302" i="1"/>
  <c r="AC302" i="1"/>
  <c r="AB302" i="1"/>
  <c r="F302" i="1"/>
  <c r="F303" i="1"/>
  <c r="AB303" i="1"/>
  <c r="AC303" i="1"/>
  <c r="AS303" i="1"/>
  <c r="AS334" i="1"/>
  <c r="AC334" i="1"/>
  <c r="AB334" i="1"/>
  <c r="F334" i="1"/>
  <c r="F339" i="1"/>
  <c r="AB339" i="1"/>
  <c r="AC339" i="1"/>
  <c r="AS339" i="1"/>
  <c r="F335" i="1"/>
  <c r="AB335" i="1"/>
  <c r="AC335" i="1"/>
  <c r="AS335" i="1"/>
  <c r="F340" i="1"/>
  <c r="AB340" i="1"/>
  <c r="AC340" i="1"/>
  <c r="AS340" i="1"/>
  <c r="AG318" i="1"/>
  <c r="AC318" i="1"/>
  <c r="AB318" i="1"/>
  <c r="F318" i="1"/>
  <c r="AS318" i="1"/>
  <c r="AS341" i="1"/>
  <c r="AC341" i="1"/>
  <c r="F341" i="1"/>
  <c r="AS333" i="1"/>
  <c r="AC333" i="1"/>
  <c r="AB333" i="1"/>
  <c r="F333" i="1"/>
  <c r="AS338" i="1"/>
  <c r="AC338" i="1"/>
  <c r="AB338" i="1"/>
  <c r="F338" i="1"/>
  <c r="F300" i="1"/>
  <c r="AB300" i="1"/>
  <c r="AC300" i="1"/>
  <c r="AS300" i="1"/>
  <c r="F301" i="1"/>
  <c r="AB301" i="1"/>
  <c r="AC301" i="1"/>
  <c r="AS30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55" i="1"/>
  <c r="AC355" i="1"/>
  <c r="AB355" i="1"/>
  <c r="F355" i="1"/>
  <c r="AS358" i="1"/>
  <c r="AC358" i="1"/>
  <c r="AB358" i="1"/>
  <c r="F358" i="1"/>
  <c r="F106" i="1"/>
  <c r="AB106" i="1"/>
  <c r="AC106" i="1"/>
  <c r="AS106" i="1"/>
  <c r="F314" i="1"/>
  <c r="AB314" i="1"/>
  <c r="AC314" i="1"/>
  <c r="AS314" i="1"/>
  <c r="AS294" i="1"/>
  <c r="AG294" i="1"/>
  <c r="F294" i="1"/>
  <c r="AB294" i="1"/>
  <c r="AC294" i="1"/>
  <c r="AS366" i="1"/>
  <c r="AC366" i="1"/>
  <c r="AB366" i="1"/>
  <c r="AS365" i="1"/>
  <c r="AC365" i="1"/>
  <c r="AB365" i="1"/>
  <c r="AS269" i="1"/>
  <c r="AC269" i="1"/>
  <c r="AB269" i="1"/>
  <c r="F269" i="1"/>
  <c r="AS325" i="1"/>
  <c r="AC325" i="1"/>
  <c r="F325" i="1"/>
  <c r="AS321" i="1"/>
  <c r="AC321" i="1"/>
  <c r="F321" i="1"/>
  <c r="F322" i="1"/>
  <c r="AB322" i="1"/>
  <c r="AC322" i="1"/>
  <c r="AG322" i="1"/>
  <c r="AS322" i="1"/>
  <c r="F323" i="1"/>
  <c r="AB323" i="1"/>
  <c r="AC323" i="1"/>
  <c r="AG323" i="1"/>
  <c r="AS323" i="1"/>
  <c r="F326" i="1"/>
  <c r="AB326" i="1"/>
  <c r="AC326" i="1"/>
  <c r="AK326" i="1"/>
  <c r="AG326" i="1" s="1"/>
  <c r="AS326" i="1"/>
  <c r="F330" i="1"/>
  <c r="AB330" i="1"/>
  <c r="AC330" i="1"/>
  <c r="AG330" i="1"/>
  <c r="AS330" i="1"/>
  <c r="F319" i="1"/>
  <c r="AB319" i="1"/>
  <c r="AC319" i="1"/>
  <c r="AG319" i="1"/>
  <c r="AS319" i="1"/>
  <c r="F224" i="1"/>
  <c r="AS195" i="1"/>
  <c r="AC195" i="1"/>
  <c r="AB195" i="1"/>
  <c r="F195" i="1"/>
  <c r="AB224" i="1"/>
  <c r="AC224" i="1"/>
  <c r="AS224" i="1"/>
  <c r="AS328" i="1"/>
  <c r="AK328" i="1"/>
  <c r="AG328" i="1" s="1"/>
  <c r="AC328" i="1"/>
  <c r="AB328" i="1"/>
  <c r="F32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67" i="1"/>
  <c r="AC367" i="1"/>
  <c r="AB36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9" i="1"/>
  <c r="AB369" i="1"/>
  <c r="AC369" i="1"/>
  <c r="AS36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9" i="1"/>
  <c r="AC307" i="1"/>
  <c r="AC308" i="1"/>
  <c r="AC309" i="1"/>
  <c r="AC310" i="1"/>
  <c r="AC304" i="1"/>
  <c r="AC311" i="1"/>
  <c r="AC312" i="1"/>
  <c r="AC313" i="1"/>
  <c r="AC315" i="1"/>
  <c r="AC316" i="1"/>
  <c r="AC317" i="1"/>
  <c r="AC320" i="1"/>
  <c r="AC324" i="1"/>
  <c r="AC329" i="1"/>
  <c r="AC327" i="1"/>
  <c r="AC343" i="1"/>
  <c r="AC342" i="1"/>
  <c r="AC344" i="1"/>
  <c r="AC346" i="1"/>
  <c r="AC345" i="1"/>
  <c r="AC347" i="1"/>
  <c r="AC348" i="1"/>
  <c r="AC349" i="1"/>
  <c r="AC350" i="1"/>
  <c r="AC351" i="1"/>
  <c r="AC352" i="1"/>
  <c r="AC353" i="1"/>
  <c r="AC354" i="1"/>
  <c r="AC356" i="1"/>
  <c r="AC357" i="1"/>
  <c r="AC359" i="1"/>
  <c r="AC360" i="1"/>
  <c r="AC361" i="1"/>
  <c r="AC362" i="1"/>
  <c r="AC363" i="1"/>
  <c r="AC364" i="1"/>
  <c r="AC368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F304" i="1"/>
  <c r="AB304" i="1"/>
  <c r="AS30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64" i="1"/>
  <c r="F361" i="1"/>
  <c r="AB361" i="1"/>
  <c r="AS361" i="1"/>
  <c r="F362" i="1"/>
  <c r="AB362" i="1"/>
  <c r="AS36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54" i="1"/>
  <c r="AS356" i="1"/>
  <c r="AS357" i="1"/>
  <c r="AS360" i="1"/>
  <c r="AS103" i="1"/>
  <c r="AS36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29" i="1"/>
  <c r="AS327" i="1"/>
  <c r="AS316" i="1"/>
  <c r="AS317" i="1"/>
  <c r="AS320" i="1"/>
  <c r="AS324" i="1"/>
  <c r="AS359" i="1"/>
  <c r="AS368" i="1"/>
  <c r="AS343" i="1"/>
  <c r="AS346" i="1"/>
  <c r="AS98" i="1"/>
  <c r="AS299" i="1"/>
  <c r="AS307" i="1"/>
  <c r="AS308" i="1"/>
  <c r="AS309" i="1"/>
  <c r="AS310" i="1"/>
  <c r="AS311" i="1"/>
  <c r="AS312" i="1"/>
  <c r="AS313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42" i="1"/>
  <c r="AS344" i="1"/>
  <c r="AS286" i="1"/>
  <c r="AS345" i="1"/>
  <c r="AS347" i="1"/>
  <c r="AS348" i="1"/>
  <c r="AS349" i="1"/>
  <c r="AS350" i="1"/>
  <c r="AS351" i="1"/>
  <c r="AS352" i="1"/>
  <c r="AS353" i="1"/>
  <c r="AS287" i="1"/>
  <c r="AS288" i="1"/>
  <c r="AS156" i="1"/>
  <c r="AS279" i="1"/>
  <c r="AS281" i="1"/>
  <c r="AS282" i="1"/>
  <c r="AS296" i="1"/>
  <c r="AS297" i="1"/>
  <c r="AS295" i="1"/>
  <c r="AS101" i="1"/>
  <c r="AS237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G9" i="1"/>
  <c r="AG7" i="1"/>
  <c r="F103" i="1"/>
  <c r="AB103" i="1"/>
  <c r="AB111" i="1"/>
  <c r="F111" i="1"/>
  <c r="AB110" i="1"/>
  <c r="F110" i="1"/>
  <c r="F354" i="1"/>
  <c r="AB354" i="1"/>
  <c r="F356" i="1"/>
  <c r="AB356" i="1"/>
  <c r="F357" i="1"/>
  <c r="AB357" i="1"/>
  <c r="AG317" i="1"/>
  <c r="AG320" i="1"/>
  <c r="AG324" i="1"/>
  <c r="AG31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9" i="1"/>
  <c r="F307" i="1"/>
  <c r="F308" i="1"/>
  <c r="F309" i="1"/>
  <c r="F310" i="1"/>
  <c r="F311" i="1"/>
  <c r="F312" i="1"/>
  <c r="F313" i="1"/>
  <c r="F315" i="1"/>
  <c r="F316" i="1"/>
  <c r="F317" i="1"/>
  <c r="F320" i="1"/>
  <c r="F324" i="1"/>
  <c r="F329" i="1"/>
  <c r="F327" i="1"/>
  <c r="F343" i="1"/>
  <c r="F342" i="1"/>
  <c r="F344" i="1"/>
  <c r="F346" i="1"/>
  <c r="F345" i="1"/>
  <c r="F347" i="1"/>
  <c r="F348" i="1"/>
  <c r="F349" i="1"/>
  <c r="F350" i="1"/>
  <c r="F351" i="1"/>
  <c r="F352" i="1"/>
  <c r="F353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AB35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7" i="1"/>
  <c r="AG327" i="1" s="1"/>
  <c r="AK329" i="1"/>
  <c r="AG32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5" i="1"/>
  <c r="AB342" i="1"/>
  <c r="AB329" i="1"/>
  <c r="AB371" i="1"/>
  <c r="AB370" i="1"/>
  <c r="AB368" i="1"/>
  <c r="AB364" i="1"/>
  <c r="AB363" i="1"/>
  <c r="AB360" i="1"/>
  <c r="AB213" i="1"/>
  <c r="AB207" i="1"/>
  <c r="AB179" i="1"/>
  <c r="AB178" i="1"/>
  <c r="AB185" i="1"/>
  <c r="AB214" i="1"/>
  <c r="AB215" i="1"/>
  <c r="AB216" i="1"/>
  <c r="AB373" i="1"/>
  <c r="AB375" i="1"/>
  <c r="AB376" i="1"/>
  <c r="AB377" i="1"/>
  <c r="AB374" i="1"/>
  <c r="AB37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8" i="1"/>
  <c r="AB379" i="1"/>
  <c r="AB380" i="1"/>
  <c r="AB381" i="1"/>
  <c r="AB382" i="1"/>
  <c r="AB383" i="1"/>
  <c r="AB248" i="1"/>
  <c r="AB247" i="1"/>
  <c r="AB246" i="1"/>
  <c r="AB245" i="1"/>
  <c r="AB410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9" i="1"/>
  <c r="AB400" i="1"/>
  <c r="AB401" i="1"/>
  <c r="AB402" i="1"/>
  <c r="AB403" i="1"/>
  <c r="AB404" i="1"/>
  <c r="AB405" i="1"/>
  <c r="AB406" i="1"/>
  <c r="AB407" i="1"/>
  <c r="AB408" i="1"/>
  <c r="AB409" i="1"/>
  <c r="AB398" i="1"/>
  <c r="AB254" i="1"/>
  <c r="AB255" i="1"/>
  <c r="AB256" i="1"/>
  <c r="AB25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353" i="1"/>
  <c r="AB352" i="1"/>
  <c r="AB351" i="1"/>
  <c r="AB350" i="1"/>
  <c r="AB349" i="1"/>
  <c r="AB348" i="1"/>
  <c r="AB346" i="1"/>
  <c r="AB343" i="1"/>
  <c r="AB327" i="1"/>
  <c r="AB324" i="1"/>
  <c r="AB320" i="1"/>
  <c r="AB317" i="1"/>
  <c r="AB316" i="1"/>
  <c r="AB315" i="1"/>
  <c r="AB312" i="1"/>
  <c r="AB311" i="1"/>
  <c r="AB310" i="1"/>
  <c r="AB309" i="1"/>
  <c r="AB308" i="1"/>
  <c r="AB30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<sst xmlns="http://schemas.openxmlformats.org/spreadsheetml/2006/main" count="5012" uniqueCount="1148">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</sst>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696" totalsRowShown="0" headerRowDxfId="47" dataDxfId="45" headerRowBorderDxfId="46">
  <autoFilter ref="A3:AS696" xr:uid="{00000000-0009-0000-0100-000002000000}"/>
  <sortState xmlns:xlrd2="http://schemas.microsoft.com/office/spreadsheetml/2017/richdata2" ref="A4:AS696">
    <sortCondition ref="A3:A69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6"/>
  <sheetViews>
    <sheetView tabSelected="1" topLeftCell="AD278" zoomScale="122" zoomScaleNormal="122" workbookViewId="0">
      <selection activeCell="AF298" sqref="AF29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 t="s">
        <v>1133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1129</v>
      </c>
      <c r="AN1" s="23" t="s">
        <v>712</v>
      </c>
      <c r="AO1" s="23" t="s">
        <v>1125</v>
      </c>
      <c r="AP1" s="23" t="s">
        <v>712</v>
      </c>
      <c r="AQ1" s="23" t="s">
        <v>1134</v>
      </c>
      <c r="AR1" s="23" t="s">
        <v>1134</v>
      </c>
      <c r="AS1" s="23" t="s">
        <v>1126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1122</v>
      </c>
      <c r="L2" s="19" t="s">
        <v>1123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1130</v>
      </c>
      <c r="AN2" s="26" t="s">
        <v>1127</v>
      </c>
      <c r="AO2" s="26" t="s">
        <v>1124</v>
      </c>
      <c r="AP2" s="26" t="s">
        <v>463</v>
      </c>
      <c r="AQ2" s="26" t="s">
        <v>1137</v>
      </c>
      <c r="AR2" s="28" t="s">
        <v>1138</v>
      </c>
      <c r="AS2" s="28" t="s">
        <v>1128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1105</v>
      </c>
      <c r="L3" s="2" t="s">
        <v>1106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1131</v>
      </c>
      <c r="AN3" s="5" t="s">
        <v>574</v>
      </c>
      <c r="AO3" s="5" t="s">
        <v>461</v>
      </c>
      <c r="AP3" s="5" t="s">
        <v>462</v>
      </c>
      <c r="AQ3" s="5" t="s">
        <v>1136</v>
      </c>
      <c r="AR3" s="5" t="s">
        <v>1135</v>
      </c>
      <c r="AS3" s="6" t="s">
        <v>505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1146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1146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1146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1146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1146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1146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1146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1146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1146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1146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1146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1146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1146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1146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1146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1146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1146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1146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1146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1146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1146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1146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1146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1146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1146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1146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1146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1146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1146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1146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1146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1080</v>
      </c>
      <c r="F89" s="8" t="str">
        <f>IF(ISBLANK(E89), "", Table2[[#This Row],[unique_id]])</f>
        <v>home_security</v>
      </c>
      <c r="G89" s="8" t="s">
        <v>1078</v>
      </c>
      <c r="H89" s="8" t="s">
        <v>410</v>
      </c>
      <c r="I89" s="8" t="s">
        <v>132</v>
      </c>
      <c r="J89" s="8" t="s">
        <v>1079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1093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1132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1132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1132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1132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1097</v>
      </c>
      <c r="D93" s="8" t="s">
        <v>1098</v>
      </c>
      <c r="E93" s="8" t="s">
        <v>1099</v>
      </c>
      <c r="F93" s="8" t="str">
        <f>IF(ISBLANK(E93), "", Table2[[#This Row],[unique_id]])</f>
        <v>home_secure_back_door_off</v>
      </c>
      <c r="G93" s="8" t="s">
        <v>1100</v>
      </c>
      <c r="H93" s="8" t="s">
        <v>410</v>
      </c>
      <c r="I93" s="8" t="s">
        <v>132</v>
      </c>
      <c r="K93" s="8" t="s">
        <v>1101</v>
      </c>
      <c r="L93" s="8" t="s">
        <v>1107</v>
      </c>
      <c r="O93" s="8"/>
      <c r="P93" s="10"/>
      <c r="Q93" s="10"/>
      <c r="R93" s="10"/>
      <c r="S93" s="10"/>
      <c r="T93" s="10"/>
      <c r="U93" s="8"/>
      <c r="X93" s="8" t="s">
        <v>1108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1097</v>
      </c>
      <c r="D94" s="8" t="s">
        <v>1098</v>
      </c>
      <c r="E94" s="8" t="s">
        <v>1109</v>
      </c>
      <c r="F94" s="8" t="str">
        <f>IF(ISBLANK(E94), "", Table2[[#This Row],[unique_id]])</f>
        <v>home_secure_front_door_off</v>
      </c>
      <c r="G94" s="8" t="s">
        <v>1110</v>
      </c>
      <c r="H94" s="8" t="s">
        <v>410</v>
      </c>
      <c r="I94" s="8" t="s">
        <v>132</v>
      </c>
      <c r="K94" s="8" t="s">
        <v>1111</v>
      </c>
      <c r="L94" s="8" t="s">
        <v>1107</v>
      </c>
      <c r="O94" s="8"/>
      <c r="P94" s="10"/>
      <c r="Q94" s="10"/>
      <c r="R94" s="10"/>
      <c r="S94" s="10"/>
      <c r="T94" s="10"/>
      <c r="U94" s="8"/>
      <c r="X94" s="8" t="s">
        <v>1108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1097</v>
      </c>
      <c r="D95" s="8" t="s">
        <v>1098</v>
      </c>
      <c r="E95" s="8" t="s">
        <v>1114</v>
      </c>
      <c r="F95" s="8" t="str">
        <f>IF(ISBLANK(E95), "", Table2[[#This Row],[unique_id]])</f>
        <v>home_sleep_on</v>
      </c>
      <c r="G95" s="8" t="s">
        <v>1112</v>
      </c>
      <c r="H95" s="8" t="s">
        <v>410</v>
      </c>
      <c r="I95" s="8" t="s">
        <v>132</v>
      </c>
      <c r="K95" s="8" t="s">
        <v>1116</v>
      </c>
      <c r="L95" s="8" t="s">
        <v>1117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1097</v>
      </c>
      <c r="D96" s="8" t="s">
        <v>1098</v>
      </c>
      <c r="E96" s="8" t="s">
        <v>1115</v>
      </c>
      <c r="F96" s="8" t="str">
        <f>IF(ISBLANK(E96), "", Table2[[#This Row],[unique_id]])</f>
        <v>home_sleep_off</v>
      </c>
      <c r="G96" s="8" t="s">
        <v>1113</v>
      </c>
      <c r="H96" s="8" t="s">
        <v>410</v>
      </c>
      <c r="I96" s="8" t="s">
        <v>132</v>
      </c>
      <c r="K96" s="8" t="s">
        <v>1116</v>
      </c>
      <c r="L96" s="8" t="s">
        <v>1107</v>
      </c>
      <c r="O96" s="8"/>
      <c r="P96" s="10"/>
      <c r="Q96" s="10"/>
      <c r="R96" s="10"/>
      <c r="S96" s="10"/>
      <c r="T96" s="10"/>
      <c r="U96" s="8"/>
      <c r="X96" s="8" t="s">
        <v>1118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1102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1121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1121</v>
      </c>
      <c r="AO109" s="8" t="s">
        <v>789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1103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1121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1121</v>
      </c>
      <c r="AO111" s="8" t="s">
        <v>816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1102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1121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1121</v>
      </c>
      <c r="AO114" s="8" t="s">
        <v>790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1104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1103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1103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1121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1103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1121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1121</v>
      </c>
      <c r="AO133" s="8" t="s">
        <v>867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1104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1103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1103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1103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1104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1104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1104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1081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1081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913</v>
      </c>
      <c r="C173" s="8" t="s">
        <v>1139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1081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">
        <v>458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1139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1081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">
        <v>458</v>
      </c>
      <c r="AL174" s="8" t="s">
        <v>703</v>
      </c>
      <c r="AN174" s="8" t="s">
        <v>625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231</v>
      </c>
      <c r="C186" s="8" t="s">
        <v>1139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913</v>
      </c>
      <c r="C187" s="8" t="s">
        <v>1139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231</v>
      </c>
      <c r="C215" s="8" t="s">
        <v>1139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913</v>
      </c>
      <c r="C216" s="8" t="s">
        <v>1139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4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4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1121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1121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1121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1121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1139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">
        <v>458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713</v>
      </c>
      <c r="D298" s="8" t="s">
        <v>27</v>
      </c>
      <c r="E298" s="8" t="s">
        <v>1143</v>
      </c>
      <c r="F298" s="8" t="str">
        <f>IF(ISBLANK(E298), "", Table2[[#This Row],[unique_id]])</f>
        <v>garden_repeater</v>
      </c>
      <c r="G298" s="8" t="s">
        <v>1145</v>
      </c>
      <c r="H298" s="8" t="s">
        <v>823</v>
      </c>
      <c r="I298" s="8" t="s">
        <v>374</v>
      </c>
      <c r="O298" s="8"/>
      <c r="P298" s="10"/>
      <c r="Q298" s="10" t="s">
        <v>770</v>
      </c>
      <c r="R298" s="10"/>
      <c r="S298" s="16" t="s">
        <v>818</v>
      </c>
      <c r="T298" s="10"/>
      <c r="U298" s="8"/>
      <c r="Z298" s="10"/>
      <c r="AB298" s="8" t="str">
        <f t="shared" ref="AB298" si="27">IF(ISBLANK(AA298),  "", _xlfn.CONCAT("haas/entity/sensor/", LOWER(C298), "/", E298, "/config"))</f>
        <v/>
      </c>
      <c r="AC298" s="8" t="str">
        <f t="shared" ref="AC298" si="28"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1147</v>
      </c>
      <c r="AH298" s="10" t="s">
        <v>1140</v>
      </c>
      <c r="AI298" s="8" t="s">
        <v>1141</v>
      </c>
      <c r="AJ298" s="14" t="s">
        <v>1142</v>
      </c>
      <c r="AK298" s="8" t="s">
        <v>713</v>
      </c>
      <c r="AL298" s="8" t="s">
        <v>895</v>
      </c>
      <c r="AO298" s="8" t="s">
        <v>1144</v>
      </c>
      <c r="AP298" s="8"/>
      <c r="AQ298" s="8"/>
      <c r="AS298" s="8" t="str">
        <f t="shared" ref="AS298" si="29"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2569</v>
      </c>
      <c r="B299" s="8" t="s">
        <v>26</v>
      </c>
      <c r="C299" s="8" t="s">
        <v>694</v>
      </c>
      <c r="D299" s="8" t="s">
        <v>453</v>
      </c>
      <c r="E299" s="8" t="s">
        <v>452</v>
      </c>
      <c r="F299" s="8" t="str">
        <f>IF(ISBLANK(E299), "", Table2[[#This Row],[unique_id]])</f>
        <v>column_break</v>
      </c>
      <c r="G299" s="8" t="s">
        <v>449</v>
      </c>
      <c r="H299" s="8" t="s">
        <v>823</v>
      </c>
      <c r="I299" s="8" t="s">
        <v>374</v>
      </c>
      <c r="M299" s="8" t="s">
        <v>450</v>
      </c>
      <c r="N299" s="8" t="s">
        <v>451</v>
      </c>
      <c r="O299" s="8"/>
      <c r="P299" s="10"/>
      <c r="Q299" s="10"/>
      <c r="R299" s="10"/>
      <c r="S299" s="10"/>
      <c r="T299" s="10"/>
      <c r="U299" s="8"/>
      <c r="Z299" s="10"/>
      <c r="AC299" s="8" t="str">
        <f t="shared" si="23"/>
        <v/>
      </c>
      <c r="AF299" s="39"/>
      <c r="AP299" s="8"/>
      <c r="AQ299" s="8"/>
      <c r="AS299" s="8" t="str">
        <f t="shared" si="24"/>
        <v/>
      </c>
    </row>
    <row r="300" spans="1:45" ht="16" customHeight="1" x14ac:dyDescent="0.2">
      <c r="A300" s="8">
        <v>2570</v>
      </c>
      <c r="B300" s="8" t="s">
        <v>26</v>
      </c>
      <c r="C300" s="8" t="s">
        <v>1038</v>
      </c>
      <c r="D300" s="8" t="s">
        <v>27</v>
      </c>
      <c r="E300" s="8" t="s">
        <v>1089</v>
      </c>
      <c r="F300" s="8" t="str">
        <f>IF(ISBLANK(E300), "", Table2[[#This Row],[unique_id]])</f>
        <v>back_door_lock_battery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/>
      <c r="AS300" s="8" t="str">
        <f t="shared" si="24"/>
        <v/>
      </c>
    </row>
    <row r="301" spans="1:45" ht="16" customHeight="1" x14ac:dyDescent="0.2">
      <c r="A301" s="8">
        <v>2571</v>
      </c>
      <c r="B301" s="8" t="s">
        <v>26</v>
      </c>
      <c r="C301" s="8" t="s">
        <v>1038</v>
      </c>
      <c r="D301" s="8" t="s">
        <v>27</v>
      </c>
      <c r="E301" s="8" t="s">
        <v>1090</v>
      </c>
      <c r="F301" s="8" t="str">
        <f>IF(ISBLANK(E301), "", Table2[[#This Row],[unique_id]])</f>
        <v>front_door_lock_battery</v>
      </c>
      <c r="G301" s="8" t="s">
        <v>1074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2572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template_back_door_sensor_battery_last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2573</v>
      </c>
      <c r="B303" s="8" t="s">
        <v>26</v>
      </c>
      <c r="C303" s="8" t="s">
        <v>458</v>
      </c>
      <c r="D303" s="8" t="s">
        <v>27</v>
      </c>
      <c r="E303" s="8" t="s">
        <v>1091</v>
      </c>
      <c r="F303" s="8" t="str">
        <f>IF(ISBLANK(E303), "", Table2[[#This Row],[unique_id]])</f>
        <v>template_front_door_sensor_battery_last</v>
      </c>
      <c r="G303" s="8" t="s">
        <v>1076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8">
        <v>2574</v>
      </c>
      <c r="B304" s="8" t="s">
        <v>26</v>
      </c>
      <c r="C304" s="8" t="s">
        <v>720</v>
      </c>
      <c r="D304" s="8" t="s">
        <v>27</v>
      </c>
      <c r="E304" s="8" t="s">
        <v>764</v>
      </c>
      <c r="F304" s="8" t="str">
        <f>IF(ISBLANK(E304), "", Table2[[#This Row],[unique_id]])</f>
        <v>home_cube_remote_battery</v>
      </c>
      <c r="G304" s="8" t="s">
        <v>728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 t="shared" si="23"/>
        <v/>
      </c>
      <c r="AD304" s="12"/>
      <c r="AF304" s="39"/>
      <c r="AP304" s="8"/>
      <c r="AQ304" s="8"/>
      <c r="AS304" s="8" t="str">
        <f t="shared" si="24"/>
        <v/>
      </c>
    </row>
    <row r="305" spans="1:45" ht="16" customHeight="1" x14ac:dyDescent="0.2">
      <c r="A305" s="14">
        <v>2575</v>
      </c>
      <c r="B305" s="8" t="s">
        <v>26</v>
      </c>
      <c r="C305" s="8" t="s">
        <v>152</v>
      </c>
      <c r="D305" s="8" t="s">
        <v>27</v>
      </c>
      <c r="E305" s="8" t="s">
        <v>1086</v>
      </c>
      <c r="F305" s="8" t="str">
        <f>IF(ISBLANK(E305), "", Table2[[#This Row],[unique_id]])</f>
        <v>template_weatherstation_console_battery_percent_int</v>
      </c>
      <c r="G305" s="8" t="s">
        <v>1084</v>
      </c>
      <c r="H305" s="8" t="s">
        <v>822</v>
      </c>
      <c r="I305" s="8" t="s">
        <v>374</v>
      </c>
      <c r="M305" s="8" t="s">
        <v>136</v>
      </c>
      <c r="O305" s="8"/>
      <c r="P305" s="10"/>
      <c r="Q305" s="10"/>
      <c r="R305" s="10"/>
      <c r="S305" s="10"/>
      <c r="T305" s="10"/>
      <c r="U305" s="8" t="s">
        <v>31</v>
      </c>
      <c r="V305" s="8" t="s">
        <v>32</v>
      </c>
      <c r="W305" s="8" t="s">
        <v>1085</v>
      </c>
      <c r="Z305" s="10"/>
      <c r="AD305" s="14"/>
      <c r="AF305" s="37"/>
      <c r="AP305" s="8"/>
      <c r="AQ305" s="8"/>
    </row>
    <row r="306" spans="1:45" ht="16" customHeight="1" x14ac:dyDescent="0.2">
      <c r="A306" s="8">
        <v>2575</v>
      </c>
      <c r="B306" s="8" t="s">
        <v>26</v>
      </c>
      <c r="C306" s="8" t="s">
        <v>39</v>
      </c>
      <c r="D306" s="8" t="s">
        <v>27</v>
      </c>
      <c r="E306" s="8" t="s">
        <v>178</v>
      </c>
      <c r="F306" s="8" t="str">
        <f>IF(ISBLANK(E306), "", Table2[[#This Row],[unique_id]])</f>
        <v>weatherstation_console_battery_voltage</v>
      </c>
      <c r="G306" s="8" t="s">
        <v>727</v>
      </c>
      <c r="H306" s="8" t="s">
        <v>822</v>
      </c>
      <c r="I306" s="8" t="s">
        <v>374</v>
      </c>
      <c r="O306" s="8"/>
      <c r="P306" s="10"/>
      <c r="Q306" s="10"/>
      <c r="R306" s="10"/>
      <c r="S306" s="10"/>
      <c r="T306" s="10"/>
      <c r="U306" s="8" t="s">
        <v>31</v>
      </c>
      <c r="V306" s="8" t="s">
        <v>83</v>
      </c>
      <c r="W306" s="8" t="s">
        <v>84</v>
      </c>
      <c r="X306" s="8" t="s">
        <v>342</v>
      </c>
      <c r="Y306" s="8">
        <v>300</v>
      </c>
      <c r="Z306" s="10" t="s">
        <v>34</v>
      </c>
      <c r="AA306" s="8" t="s">
        <v>85</v>
      </c>
      <c r="AB306" s="8" t="str">
        <f t="shared" ref="AB306:AB312" si="30">IF(ISBLANK(AA306),  "", _xlfn.CONCAT("haas/entity/sensor/", LOWER(C306), "/", E306, "/config"))</f>
        <v>haas/entity/sensor/weewx/weatherstation_console_battery_voltage/config</v>
      </c>
      <c r="AC306" s="8" t="str">
        <f t="shared" ref="AC306:AC369" si="31">IF(ISBLANK(AA306),  "", _xlfn.CONCAT(LOWER(C306), "/", E306))</f>
        <v>weewx/weatherstation_console_battery_voltage</v>
      </c>
      <c r="AD306" s="13" t="s">
        <v>385</v>
      </c>
      <c r="AE306" s="8">
        <v>1</v>
      </c>
      <c r="AF306" s="37" t="s">
        <v>1146</v>
      </c>
      <c r="AG306" s="8" t="s">
        <v>522</v>
      </c>
      <c r="AH306" s="10">
        <v>3.15</v>
      </c>
      <c r="AI306" s="8" t="s">
        <v>495</v>
      </c>
      <c r="AJ306" s="8" t="s">
        <v>36</v>
      </c>
      <c r="AK306" s="8" t="s">
        <v>37</v>
      </c>
      <c r="AL306" s="8" t="s">
        <v>28</v>
      </c>
      <c r="AP306" s="8"/>
      <c r="AQ306" s="8"/>
      <c r="AS306" s="8" t="str">
        <f t="shared" ref="AS306:AS369" si="32"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46">
        <v>2576</v>
      </c>
      <c r="B307" s="8" t="s">
        <v>26</v>
      </c>
      <c r="C307" s="8" t="s">
        <v>128</v>
      </c>
      <c r="D307" s="8" t="s">
        <v>27</v>
      </c>
      <c r="E307" s="14" t="s">
        <v>986</v>
      </c>
      <c r="F307" s="8" t="str">
        <f>IF(ISBLANK(E307), "", Table2[[#This Row],[unique_id]])</f>
        <v>bertram_2_office_pantry_battery_percent</v>
      </c>
      <c r="G307" s="8" t="s">
        <v>721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30"/>
        <v/>
      </c>
      <c r="AC307" s="8" t="str">
        <f t="shared" si="31"/>
        <v/>
      </c>
      <c r="AF307" s="39"/>
      <c r="AG307" s="8" t="s">
        <v>748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224</v>
      </c>
      <c r="AP307" s="8"/>
      <c r="AQ307" s="8"/>
      <c r="AS307" s="8" t="str">
        <f t="shared" si="32"/>
        <v/>
      </c>
    </row>
    <row r="308" spans="1:45" ht="16" customHeight="1" x14ac:dyDescent="0.2">
      <c r="A308" s="14">
        <v>2577</v>
      </c>
      <c r="B308" s="8" t="s">
        <v>26</v>
      </c>
      <c r="C308" s="8" t="s">
        <v>128</v>
      </c>
      <c r="D308" s="8" t="s">
        <v>27</v>
      </c>
      <c r="E308" s="14" t="s">
        <v>987</v>
      </c>
      <c r="F308" s="8" t="str">
        <f>IF(ISBLANK(E308), "", Table2[[#This Row],[unique_id]])</f>
        <v>bertram_2_office_lounge_battery_percent</v>
      </c>
      <c r="G308" s="8" t="s">
        <v>722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30"/>
        <v/>
      </c>
      <c r="AC308" s="8" t="str">
        <f t="shared" si="31"/>
        <v/>
      </c>
      <c r="AF308" s="39"/>
      <c r="AG308" s="8" t="s">
        <v>747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206</v>
      </c>
      <c r="AP308" s="8"/>
      <c r="AQ308" s="8"/>
      <c r="AS308" s="8" t="str">
        <f t="shared" si="32"/>
        <v/>
      </c>
    </row>
    <row r="309" spans="1:45" ht="16" customHeight="1" x14ac:dyDescent="0.2">
      <c r="A309" s="46">
        <v>2578</v>
      </c>
      <c r="B309" s="8" t="s">
        <v>26</v>
      </c>
      <c r="C309" s="8" t="s">
        <v>128</v>
      </c>
      <c r="D309" s="8" t="s">
        <v>27</v>
      </c>
      <c r="E309" s="14" t="s">
        <v>988</v>
      </c>
      <c r="F309" s="8" t="str">
        <f>IF(ISBLANK(E309), "", Table2[[#This Row],[unique_id]])</f>
        <v>bertram_2_office_dining_battery_percent</v>
      </c>
      <c r="G309" s="8" t="s">
        <v>723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30"/>
        <v/>
      </c>
      <c r="AC309" s="8" t="str">
        <f t="shared" si="31"/>
        <v/>
      </c>
      <c r="AF309" s="39"/>
      <c r="AG309" s="8" t="s">
        <v>749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205</v>
      </c>
      <c r="AP309" s="8"/>
      <c r="AQ309" s="8"/>
      <c r="AS309" s="8" t="str">
        <f t="shared" si="32"/>
        <v/>
      </c>
    </row>
    <row r="310" spans="1:45" ht="16" customHeight="1" x14ac:dyDescent="0.2">
      <c r="A310" s="45">
        <v>2579</v>
      </c>
      <c r="B310" s="8" t="s">
        <v>26</v>
      </c>
      <c r="C310" s="8" t="s">
        <v>128</v>
      </c>
      <c r="D310" s="8" t="s">
        <v>27</v>
      </c>
      <c r="E310" s="14" t="s">
        <v>989</v>
      </c>
      <c r="F310" s="8" t="str">
        <f>IF(ISBLANK(E310), "", Table2[[#This Row],[unique_id]])</f>
        <v>bertram_2_office_basement_battery_percent</v>
      </c>
      <c r="G310" s="8" t="s">
        <v>724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30"/>
        <v/>
      </c>
      <c r="AC310" s="8" t="str">
        <f t="shared" si="31"/>
        <v/>
      </c>
      <c r="AF310" s="39"/>
      <c r="AG310" s="8" t="s">
        <v>750</v>
      </c>
      <c r="AH310" s="10" t="s">
        <v>664</v>
      </c>
      <c r="AI310" s="8" t="s">
        <v>665</v>
      </c>
      <c r="AJ310" s="8" t="s">
        <v>662</v>
      </c>
      <c r="AK310" s="8" t="s">
        <v>128</v>
      </c>
      <c r="AL310" s="8" t="s">
        <v>223</v>
      </c>
      <c r="AP310" s="8"/>
      <c r="AQ310" s="8"/>
      <c r="AS310" s="8" t="str">
        <f t="shared" si="32"/>
        <v/>
      </c>
    </row>
    <row r="311" spans="1:45" ht="16" customHeight="1" x14ac:dyDescent="0.2">
      <c r="A311" s="45">
        <v>2580</v>
      </c>
      <c r="B311" s="8" t="s">
        <v>26</v>
      </c>
      <c r="C311" s="8" t="s">
        <v>190</v>
      </c>
      <c r="D311" s="8" t="s">
        <v>27</v>
      </c>
      <c r="E311" s="8" t="s">
        <v>1063</v>
      </c>
      <c r="F311" s="8" t="str">
        <f>IF(ISBLANK(E311), "", Table2[[#This Row],[unique_id]])</f>
        <v>parents_speaker_battery</v>
      </c>
      <c r="G311" s="8" t="s">
        <v>725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30"/>
        <v/>
      </c>
      <c r="AC311" s="8" t="str">
        <f t="shared" si="31"/>
        <v/>
      </c>
      <c r="AF311" s="39"/>
      <c r="AP311" s="8"/>
      <c r="AQ311" s="8"/>
      <c r="AS311" s="8" t="str">
        <f t="shared" si="32"/>
        <v/>
      </c>
    </row>
    <row r="312" spans="1:45" ht="16" customHeight="1" x14ac:dyDescent="0.2">
      <c r="A312" s="45">
        <v>2582</v>
      </c>
      <c r="B312" s="8" t="s">
        <v>26</v>
      </c>
      <c r="C312" s="8" t="s">
        <v>190</v>
      </c>
      <c r="D312" s="8" t="s">
        <v>27</v>
      </c>
      <c r="E312" s="8" t="s">
        <v>341</v>
      </c>
      <c r="F312" s="8" t="str">
        <f>IF(ISBLANK(E312), "", Table2[[#This Row],[unique_id]])</f>
        <v>kitchen_home_battery</v>
      </c>
      <c r="G312" s="8" t="s">
        <v>726</v>
      </c>
      <c r="H312" s="8" t="s">
        <v>822</v>
      </c>
      <c r="I312" s="8" t="s">
        <v>374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 t="shared" si="30"/>
        <v/>
      </c>
      <c r="AC312" s="8" t="str">
        <f t="shared" si="31"/>
        <v/>
      </c>
      <c r="AD312" s="12"/>
      <c r="AF312" s="39"/>
      <c r="AP312" s="8"/>
      <c r="AQ312" s="8"/>
      <c r="AS312" s="8" t="str">
        <f t="shared" si="32"/>
        <v/>
      </c>
    </row>
    <row r="313" spans="1:45" ht="16" customHeight="1" x14ac:dyDescent="0.2">
      <c r="A313" s="8">
        <v>2583</v>
      </c>
      <c r="B313" s="8" t="s">
        <v>26</v>
      </c>
      <c r="C313" s="8" t="s">
        <v>694</v>
      </c>
      <c r="D313" s="8" t="s">
        <v>453</v>
      </c>
      <c r="E313" s="8" t="s">
        <v>452</v>
      </c>
      <c r="F313" s="8" t="str">
        <f>IF(ISBLANK(E313), "", Table2[[#This Row],[unique_id]])</f>
        <v>column_break</v>
      </c>
      <c r="G313" s="8" t="s">
        <v>449</v>
      </c>
      <c r="H313" s="8" t="s">
        <v>822</v>
      </c>
      <c r="I313" s="8" t="s">
        <v>374</v>
      </c>
      <c r="M313" s="8" t="s">
        <v>450</v>
      </c>
      <c r="N313" s="8" t="s">
        <v>451</v>
      </c>
      <c r="O313" s="8"/>
      <c r="P313" s="10"/>
      <c r="Q313" s="10"/>
      <c r="R313" s="10"/>
      <c r="S313" s="10"/>
      <c r="T313" s="10"/>
      <c r="U313" s="8"/>
      <c r="Z313" s="10"/>
      <c r="AC313" s="8" t="str">
        <f t="shared" si="31"/>
        <v/>
      </c>
      <c r="AD313" s="14"/>
      <c r="AF313" s="38"/>
      <c r="AP313" s="8"/>
      <c r="AQ313" s="8"/>
      <c r="AS313" s="8" t="str">
        <f t="shared" si="32"/>
        <v/>
      </c>
    </row>
    <row r="314" spans="1:45" ht="16" customHeight="1" x14ac:dyDescent="0.2">
      <c r="A314" s="8">
        <v>2584</v>
      </c>
      <c r="B314" s="8" t="s">
        <v>26</v>
      </c>
      <c r="C314" s="8" t="s">
        <v>152</v>
      </c>
      <c r="D314" s="8" t="s">
        <v>1005</v>
      </c>
      <c r="E314" s="8" t="s">
        <v>1006</v>
      </c>
      <c r="F314" s="8" t="str">
        <f>IF(ISBLANK(E314), "", Table2[[#This Row],[unique_id]])</f>
        <v>synchronize_devices</v>
      </c>
      <c r="G314" s="8" t="s">
        <v>1008</v>
      </c>
      <c r="H314" s="8" t="s">
        <v>1007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 t="shared" ref="AB314:AB320" si="33">IF(ISBLANK(AA314),  "", _xlfn.CONCAT("haas/entity/sensor/", LOWER(C314), "/", E314, "/config"))</f>
        <v/>
      </c>
      <c r="AC314" s="8" t="str">
        <f t="shared" si="31"/>
        <v/>
      </c>
      <c r="AD314" s="14"/>
      <c r="AF314" s="38"/>
      <c r="AP314" s="8"/>
      <c r="AQ314" s="8"/>
      <c r="AS314" s="8" t="str">
        <f t="shared" si="32"/>
        <v/>
      </c>
    </row>
    <row r="315" spans="1:45" ht="16" customHeight="1" x14ac:dyDescent="0.2">
      <c r="A315" s="8">
        <v>2585</v>
      </c>
      <c r="B315" s="8" t="s">
        <v>26</v>
      </c>
      <c r="C315" s="8" t="s">
        <v>39</v>
      </c>
      <c r="D315" s="8" t="s">
        <v>27</v>
      </c>
      <c r="E315" s="8" t="s">
        <v>179</v>
      </c>
      <c r="F315" s="8" t="str">
        <f>IF(ISBLANK(E315), "", Table2[[#This Row],[unique_id]])</f>
        <v>weatherstation_coms_signal_quality</v>
      </c>
      <c r="G315" s="8" t="s">
        <v>845</v>
      </c>
      <c r="H315" s="8" t="s">
        <v>844</v>
      </c>
      <c r="I315" s="8" t="s">
        <v>374</v>
      </c>
      <c r="M315" s="8" t="s">
        <v>136</v>
      </c>
      <c r="O315" s="8"/>
      <c r="P315" s="10"/>
      <c r="Q315" s="10"/>
      <c r="R315" s="10"/>
      <c r="S315" s="10"/>
      <c r="T315" s="10"/>
      <c r="U315" s="8" t="s">
        <v>31</v>
      </c>
      <c r="V315" s="8" t="s">
        <v>32</v>
      </c>
      <c r="X315" s="8" t="s">
        <v>195</v>
      </c>
      <c r="Y315" s="8">
        <v>300</v>
      </c>
      <c r="Z315" s="10" t="s">
        <v>34</v>
      </c>
      <c r="AA315" s="8" t="s">
        <v>86</v>
      </c>
      <c r="AB315" s="8" t="str">
        <f t="shared" si="33"/>
        <v>haas/entity/sensor/weewx/weatherstation_coms_signal_quality/config</v>
      </c>
      <c r="AC315" s="8" t="str">
        <f t="shared" si="31"/>
        <v>weewx/weatherstation_coms_signal_quality</v>
      </c>
      <c r="AD315" s="14" t="s">
        <v>386</v>
      </c>
      <c r="AE315" s="8">
        <v>1</v>
      </c>
      <c r="AF315" s="37" t="s">
        <v>1146</v>
      </c>
      <c r="AG315" s="8" t="s">
        <v>522</v>
      </c>
      <c r="AH315" s="10">
        <v>3.15</v>
      </c>
      <c r="AI315" s="8" t="s">
        <v>495</v>
      </c>
      <c r="AJ315" s="8" t="s">
        <v>36</v>
      </c>
      <c r="AK315" s="8" t="s">
        <v>37</v>
      </c>
      <c r="AL315" s="8" t="s">
        <v>28</v>
      </c>
      <c r="AP315" s="8"/>
      <c r="AQ315" s="8"/>
      <c r="AS315" s="8" t="str">
        <f t="shared" si="32"/>
        <v/>
      </c>
    </row>
    <row r="316" spans="1:45" ht="16" customHeight="1" x14ac:dyDescent="0.2">
      <c r="A316" s="8">
        <v>2600</v>
      </c>
      <c r="B316" s="8" t="s">
        <v>26</v>
      </c>
      <c r="C316" s="8" t="s">
        <v>257</v>
      </c>
      <c r="D316" s="8" t="s">
        <v>145</v>
      </c>
      <c r="E316" s="8" t="s">
        <v>146</v>
      </c>
      <c r="F316" s="8" t="str">
        <f>IF(ISBLANK(E316), "", Table2[[#This Row],[unique_id]])</f>
        <v>ada_home</v>
      </c>
      <c r="G316" s="8" t="s">
        <v>196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3"/>
        <v/>
      </c>
      <c r="AC316" s="8" t="str">
        <f t="shared" si="31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google-ada-home</v>
      </c>
      <c r="AH316" s="10" t="s">
        <v>1059</v>
      </c>
      <c r="AI316" s="8" t="s">
        <v>508</v>
      </c>
      <c r="AJ316" s="8" t="s">
        <v>563</v>
      </c>
      <c r="AK316" s="8" t="s">
        <v>257</v>
      </c>
      <c r="AL316" s="8" t="s">
        <v>130</v>
      </c>
      <c r="AN316" s="8" t="s">
        <v>605</v>
      </c>
      <c r="AO316" s="15" t="s">
        <v>657</v>
      </c>
      <c r="AP316" s="14" t="s">
        <v>649</v>
      </c>
      <c r="AQ316" s="14"/>
      <c r="AR316" s="14"/>
      <c r="AS316" s="8" t="str">
        <f t="shared" si="32"/>
        <v>[["mac", "d4:f5:47:1c:cc:2d"], ["ip", "10.0.4.50"]]</v>
      </c>
    </row>
    <row r="317" spans="1:45" ht="16" customHeight="1" x14ac:dyDescent="0.2">
      <c r="A317" s="8">
        <v>2601</v>
      </c>
      <c r="B317" s="8" t="s">
        <v>26</v>
      </c>
      <c r="C317" s="8" t="s">
        <v>257</v>
      </c>
      <c r="D317" s="8" t="s">
        <v>145</v>
      </c>
      <c r="E317" s="8" t="s">
        <v>322</v>
      </c>
      <c r="F317" s="8" t="str">
        <f>IF(ISBLANK(E317), "", Table2[[#This Row],[unique_id]])</f>
        <v>edwin_home</v>
      </c>
      <c r="G317" s="8" t="s">
        <v>323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3"/>
        <v/>
      </c>
      <c r="AC317" s="8" t="str">
        <f t="shared" si="31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google-edwin-home</v>
      </c>
      <c r="AH317" s="10" t="s">
        <v>1059</v>
      </c>
      <c r="AI317" s="8" t="s">
        <v>508</v>
      </c>
      <c r="AJ317" s="8" t="s">
        <v>563</v>
      </c>
      <c r="AK317" s="8" t="s">
        <v>257</v>
      </c>
      <c r="AL317" s="8" t="s">
        <v>127</v>
      </c>
      <c r="AN317" s="8" t="s">
        <v>605</v>
      </c>
      <c r="AO317" s="15" t="s">
        <v>656</v>
      </c>
      <c r="AP317" s="14" t="s">
        <v>650</v>
      </c>
      <c r="AQ317" s="14"/>
      <c r="AR317" s="14"/>
      <c r="AS317" s="8" t="str">
        <f t="shared" si="32"/>
        <v>[["mac", "d4:f5:47:25:92:d5"], ["ip", "10.0.4.51"]]</v>
      </c>
    </row>
    <row r="318" spans="1:45" ht="16" customHeight="1" x14ac:dyDescent="0.2">
      <c r="A318" s="8">
        <v>2602</v>
      </c>
      <c r="B318" s="8" t="s">
        <v>26</v>
      </c>
      <c r="C318" s="8" t="s">
        <v>257</v>
      </c>
      <c r="D318" s="8" t="s">
        <v>145</v>
      </c>
      <c r="E318" s="8" t="s">
        <v>334</v>
      </c>
      <c r="F318" s="8" t="str">
        <f>IF(ISBLANK(E318), "", Table2[[#This Row],[unique_id]])</f>
        <v>parents_home</v>
      </c>
      <c r="G318" s="8" t="s">
        <v>324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3"/>
        <v/>
      </c>
      <c r="AC318" s="8" t="str">
        <f t="shared" si="31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google-parents-home</v>
      </c>
      <c r="AH318" s="10" t="s">
        <v>1059</v>
      </c>
      <c r="AI318" s="8" t="s">
        <v>508</v>
      </c>
      <c r="AJ318" s="8" t="s">
        <v>1058</v>
      </c>
      <c r="AK318" s="8" t="s">
        <v>257</v>
      </c>
      <c r="AL318" s="8" t="s">
        <v>204</v>
      </c>
      <c r="AN318" s="8" t="s">
        <v>605</v>
      </c>
      <c r="AO318" s="15" t="s">
        <v>1057</v>
      </c>
      <c r="AP318" s="14" t="s">
        <v>1056</v>
      </c>
      <c r="AQ318" s="14"/>
      <c r="AR318" s="14"/>
      <c r="AS318" s="8" t="str">
        <f t="shared" si="32"/>
        <v>[["mac", "dc:e5:5b:a5:a3:0d"], ["ip", "10.0.4.55"]]</v>
      </c>
    </row>
    <row r="319" spans="1:45" ht="16" customHeight="1" x14ac:dyDescent="0.2">
      <c r="A319" s="8">
        <v>2603</v>
      </c>
      <c r="B319" s="8" t="s">
        <v>26</v>
      </c>
      <c r="C319" s="8" t="s">
        <v>257</v>
      </c>
      <c r="D319" s="8" t="s">
        <v>145</v>
      </c>
      <c r="E319" s="8" t="s">
        <v>1009</v>
      </c>
      <c r="F319" s="8" t="str">
        <f>IF(ISBLANK(E319), "", Table2[[#This Row],[unique_id]])</f>
        <v>office_home</v>
      </c>
      <c r="G319" s="8" t="s">
        <v>1010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3"/>
        <v/>
      </c>
      <c r="AC319" s="8" t="str">
        <f t="shared" si="31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google-office-home</v>
      </c>
      <c r="AH319" s="10" t="s">
        <v>1059</v>
      </c>
      <c r="AI319" s="8" t="s">
        <v>508</v>
      </c>
      <c r="AJ319" s="8" t="s">
        <v>563</v>
      </c>
      <c r="AK319" s="8" t="s">
        <v>257</v>
      </c>
      <c r="AL319" s="8" t="s">
        <v>225</v>
      </c>
      <c r="AN319" s="8" t="s">
        <v>605</v>
      </c>
      <c r="AO319" s="15" t="s">
        <v>654</v>
      </c>
      <c r="AP319" s="14" t="s">
        <v>653</v>
      </c>
      <c r="AQ319" s="14"/>
      <c r="AR319" s="14"/>
      <c r="AS319" s="8" t="str">
        <f t="shared" si="32"/>
        <v>[["mac", "d4:f5:47:32:df:7b"], ["ip", "10.0.4.54"]]</v>
      </c>
    </row>
    <row r="320" spans="1:45" ht="16" customHeight="1" x14ac:dyDescent="0.2">
      <c r="A320" s="8">
        <v>2604</v>
      </c>
      <c r="B320" s="8" t="s">
        <v>26</v>
      </c>
      <c r="C320" s="8" t="s">
        <v>257</v>
      </c>
      <c r="D320" s="8" t="s">
        <v>145</v>
      </c>
      <c r="E320" s="8" t="s">
        <v>1066</v>
      </c>
      <c r="F320" s="8" t="str">
        <f>IF(ISBLANK(E320), "", Table2[[#This Row],[unique_id]])</f>
        <v>lounge_home</v>
      </c>
      <c r="G320" s="8" t="s">
        <v>1067</v>
      </c>
      <c r="H320" s="8" t="s">
        <v>339</v>
      </c>
      <c r="I320" s="8" t="s">
        <v>144</v>
      </c>
      <c r="M320" s="8" t="s">
        <v>136</v>
      </c>
      <c r="N320" s="8" t="s">
        <v>338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3"/>
        <v/>
      </c>
      <c r="AC320" s="8" t="str">
        <f t="shared" si="31"/>
        <v/>
      </c>
      <c r="AF320" s="39"/>
      <c r="AG320" s="8" t="str">
        <f>IF(OR(ISBLANK(AO320), ISBLANK(AP320)), "", LOWER(_xlfn.CONCAT(Table2[[#This Row],[device_manufacturer]], "-",Table2[[#This Row],[device_suggested_area]], "-", Table2[[#This Row],[device_identifiers]])))</f>
        <v>google-lounge-home</v>
      </c>
      <c r="AH320" s="10" t="s">
        <v>1059</v>
      </c>
      <c r="AI320" s="8" t="s">
        <v>508</v>
      </c>
      <c r="AJ320" s="8" t="s">
        <v>563</v>
      </c>
      <c r="AK320" s="8" t="s">
        <v>257</v>
      </c>
      <c r="AL320" s="8" t="s">
        <v>206</v>
      </c>
      <c r="AN320" s="8" t="s">
        <v>605</v>
      </c>
      <c r="AO320" s="15" t="s">
        <v>655</v>
      </c>
      <c r="AP320" s="14" t="s">
        <v>651</v>
      </c>
      <c r="AQ320" s="14"/>
      <c r="AR320" s="14"/>
      <c r="AS320" s="8" t="str">
        <f t="shared" si="32"/>
        <v>[["mac", "d4:f5:47:8c:d1:7e"], ["ip", "10.0.4.52"]]</v>
      </c>
    </row>
    <row r="321" spans="1:45" ht="16" customHeight="1" x14ac:dyDescent="0.2">
      <c r="A321" s="8">
        <v>2605</v>
      </c>
      <c r="B321" s="8" t="s">
        <v>26</v>
      </c>
      <c r="C321" s="8" t="s">
        <v>694</v>
      </c>
      <c r="D321" s="8" t="s">
        <v>453</v>
      </c>
      <c r="E321" s="8" t="s">
        <v>452</v>
      </c>
      <c r="F321" s="8" t="str">
        <f>IF(ISBLANK(E321), "", Table2[[#This Row],[unique_id]])</f>
        <v>column_break</v>
      </c>
      <c r="G321" s="8" t="s">
        <v>449</v>
      </c>
      <c r="H321" s="8" t="s">
        <v>339</v>
      </c>
      <c r="I321" s="8" t="s">
        <v>144</v>
      </c>
      <c r="M321" s="8" t="s">
        <v>450</v>
      </c>
      <c r="N321" s="8" t="s">
        <v>451</v>
      </c>
      <c r="O321" s="8"/>
      <c r="P321" s="10"/>
      <c r="Q321" s="10"/>
      <c r="R321" s="10"/>
      <c r="S321" s="10"/>
      <c r="T321" s="10"/>
      <c r="U321" s="8"/>
      <c r="Z321" s="10"/>
      <c r="AC321" s="8" t="str">
        <f t="shared" si="31"/>
        <v/>
      </c>
      <c r="AF321" s="39"/>
      <c r="AP321" s="12"/>
      <c r="AQ321" s="8"/>
      <c r="AS321" s="8" t="str">
        <f t="shared" si="32"/>
        <v/>
      </c>
    </row>
    <row r="322" spans="1:45" ht="16" customHeight="1" x14ac:dyDescent="0.2">
      <c r="A322" s="8">
        <v>2606</v>
      </c>
      <c r="B322" s="8" t="s">
        <v>26</v>
      </c>
      <c r="C322" s="8" t="s">
        <v>914</v>
      </c>
      <c r="D322" s="8" t="s">
        <v>145</v>
      </c>
      <c r="E322" s="8" t="s">
        <v>1004</v>
      </c>
      <c r="F322" s="8" t="str">
        <f>IF(ISBLANK(E322), "", Table2[[#This Row],[unique_id]])</f>
        <v>lg_webos_smart_tv</v>
      </c>
      <c r="G322" s="8" t="s">
        <v>188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31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lg-lounge-tv</v>
      </c>
      <c r="AH322" s="10" t="s">
        <v>917</v>
      </c>
      <c r="AI322" s="8" t="s">
        <v>500</v>
      </c>
      <c r="AJ322" s="8" t="s">
        <v>918</v>
      </c>
      <c r="AK322" s="8" t="s">
        <v>914</v>
      </c>
      <c r="AL322" s="8" t="s">
        <v>206</v>
      </c>
      <c r="AN322" s="8" t="s">
        <v>605</v>
      </c>
      <c r="AO322" s="15" t="s">
        <v>915</v>
      </c>
      <c r="AP322" s="14" t="s">
        <v>916</v>
      </c>
      <c r="AQ322" s="14"/>
      <c r="AR322" s="14"/>
      <c r="AS322" s="8" t="str">
        <f t="shared" si="32"/>
        <v>[["mac", "4c:ba:d7:bf:94:d0"], ["ip", "10.0.4.49"]]</v>
      </c>
    </row>
    <row r="323" spans="1:45" ht="16" customHeight="1" x14ac:dyDescent="0.2">
      <c r="A323" s="8">
        <v>2607</v>
      </c>
      <c r="B323" s="8" t="s">
        <v>26</v>
      </c>
      <c r="C323" s="8" t="s">
        <v>330</v>
      </c>
      <c r="D323" s="8" t="s">
        <v>145</v>
      </c>
      <c r="E323" s="8" t="s">
        <v>332</v>
      </c>
      <c r="F323" s="8" t="str">
        <f>IF(ISBLANK(E323), "", Table2[[#This Row],[unique_id]])</f>
        <v>parents_tv</v>
      </c>
      <c r="G323" s="8" t="s">
        <v>329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31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apple-parents-tv</v>
      </c>
      <c r="AH323" s="10" t="s">
        <v>572</v>
      </c>
      <c r="AI323" s="8" t="s">
        <v>500</v>
      </c>
      <c r="AJ323" s="8" t="s">
        <v>573</v>
      </c>
      <c r="AK323" s="8" t="s">
        <v>330</v>
      </c>
      <c r="AL323" s="8" t="s">
        <v>204</v>
      </c>
      <c r="AN323" s="8" t="s">
        <v>605</v>
      </c>
      <c r="AO323" s="15" t="s">
        <v>575</v>
      </c>
      <c r="AP323" s="13" t="s">
        <v>659</v>
      </c>
      <c r="AQ323" s="14"/>
      <c r="AR323" s="14"/>
      <c r="AS323" s="8" t="str">
        <f t="shared" si="32"/>
        <v>[["mac", "90:dd:5d:ce:1e:96"], ["ip", "10.0.4.47"]]</v>
      </c>
    </row>
    <row r="324" spans="1:45" ht="16" customHeight="1" x14ac:dyDescent="0.2">
      <c r="A324" s="8">
        <v>2608</v>
      </c>
      <c r="B324" s="8" t="s">
        <v>913</v>
      </c>
      <c r="C324" s="8" t="s">
        <v>257</v>
      </c>
      <c r="D324" s="8" t="s">
        <v>145</v>
      </c>
      <c r="E324" s="8" t="s">
        <v>1119</v>
      </c>
      <c r="F324" s="8" t="str">
        <f>IF(ISBLANK(E324), "", Table2[[#This Row],[unique_id]])</f>
        <v>office_tv</v>
      </c>
      <c r="G324" s="8" t="s">
        <v>1120</v>
      </c>
      <c r="H324" s="8" t="s">
        <v>339</v>
      </c>
      <c r="I324" s="8" t="s">
        <v>144</v>
      </c>
      <c r="M324" s="8" t="s">
        <v>136</v>
      </c>
      <c r="N324" s="8" t="s">
        <v>338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 t="shared" si="31"/>
        <v/>
      </c>
      <c r="AF324" s="39"/>
      <c r="AG324" s="8" t="str">
        <f>IF(OR(ISBLANK(AO324), ISBLANK(AP324)), "", LOWER(_xlfn.CONCAT(Table2[[#This Row],[device_manufacturer]], "-",Table2[[#This Row],[device_suggested_area]], "-", Table2[[#This Row],[device_identifiers]])))</f>
        <v>google-office-tv</v>
      </c>
      <c r="AH324" s="10" t="s">
        <v>565</v>
      </c>
      <c r="AI324" s="8" t="s">
        <v>500</v>
      </c>
      <c r="AJ324" s="8" t="s">
        <v>564</v>
      </c>
      <c r="AK324" s="8" t="s">
        <v>257</v>
      </c>
      <c r="AL324" s="8" t="s">
        <v>225</v>
      </c>
      <c r="AN324" s="8" t="s">
        <v>605</v>
      </c>
      <c r="AO324" s="15" t="s">
        <v>658</v>
      </c>
      <c r="AP324" s="14" t="s">
        <v>652</v>
      </c>
      <c r="AQ324" s="14"/>
      <c r="AR324" s="14"/>
      <c r="AS324" s="8" t="str">
        <f t="shared" si="32"/>
        <v>[["mac", "48:d6:d5:33:7c:28"], ["ip", "10.0.4.53"]]</v>
      </c>
    </row>
    <row r="325" spans="1:45" ht="16" customHeight="1" x14ac:dyDescent="0.2">
      <c r="A325" s="8">
        <v>2609</v>
      </c>
      <c r="B325" s="8" t="s">
        <v>26</v>
      </c>
      <c r="C325" s="8" t="s">
        <v>694</v>
      </c>
      <c r="D325" s="8" t="s">
        <v>453</v>
      </c>
      <c r="E325" s="8" t="s">
        <v>452</v>
      </c>
      <c r="F325" s="8" t="str">
        <f>IF(ISBLANK(E325), "", Table2[[#This Row],[unique_id]])</f>
        <v>column_break</v>
      </c>
      <c r="G325" s="8" t="s">
        <v>449</v>
      </c>
      <c r="H325" s="8" t="s">
        <v>339</v>
      </c>
      <c r="I325" s="8" t="s">
        <v>144</v>
      </c>
      <c r="M325" s="8" t="s">
        <v>450</v>
      </c>
      <c r="N325" s="8" t="s">
        <v>451</v>
      </c>
      <c r="O325" s="8"/>
      <c r="P325" s="10"/>
      <c r="Q325" s="10"/>
      <c r="R325" s="10"/>
      <c r="S325" s="10"/>
      <c r="T325" s="10"/>
      <c r="U325" s="8"/>
      <c r="Z325" s="10"/>
      <c r="AC325" s="8" t="str">
        <f t="shared" si="31"/>
        <v/>
      </c>
      <c r="AF325" s="39"/>
      <c r="AP325" s="12"/>
      <c r="AQ325" s="8"/>
      <c r="AS325" s="8" t="str">
        <f t="shared" si="32"/>
        <v/>
      </c>
    </row>
    <row r="326" spans="1:45" ht="16" customHeight="1" x14ac:dyDescent="0.2">
      <c r="A326" s="8">
        <v>2610</v>
      </c>
      <c r="B326" s="8" t="s">
        <v>26</v>
      </c>
      <c r="C326" s="8" t="s">
        <v>190</v>
      </c>
      <c r="D326" s="8" t="s">
        <v>145</v>
      </c>
      <c r="E326" s="8" t="s">
        <v>331</v>
      </c>
      <c r="F326" s="8" t="str">
        <f>IF(ISBLANK(E326), "", Table2[[#This Row],[unique_id]])</f>
        <v>lounge_speaker</v>
      </c>
      <c r="G326" s="8" t="s">
        <v>328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ref="AB326:AB340" si="34">IF(ISBLANK(AA326),  "", _xlfn.CONCAT("haas/entity/sensor/", LOWER(C326), "/", E326, "/config"))</f>
        <v/>
      </c>
      <c r="AC326" s="8" t="str">
        <f t="shared" si="31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sonos-lounge-speaker</v>
      </c>
      <c r="AH326" s="10" t="s">
        <v>506</v>
      </c>
      <c r="AI326" s="8" t="s">
        <v>507</v>
      </c>
      <c r="AJ326" s="8" t="s">
        <v>919</v>
      </c>
      <c r="AK326" s="8" t="str">
        <f>IF(OR(ISBLANK(AO326), ISBLANK(AP326)), "", Table2[[#This Row],[device_via_device]])</f>
        <v>Sonos</v>
      </c>
      <c r="AL326" s="8" t="s">
        <v>206</v>
      </c>
      <c r="AN326" s="8" t="s">
        <v>605</v>
      </c>
      <c r="AO326" s="8" t="s">
        <v>920</v>
      </c>
      <c r="AP326" s="13" t="s">
        <v>921</v>
      </c>
      <c r="AQ326" s="14"/>
      <c r="AR326" s="14"/>
      <c r="AS326" s="8" t="str">
        <f t="shared" si="32"/>
        <v>[["mac", "38:42:0b:47:73:dc"], ["ip", "10.0.4.43"]]</v>
      </c>
    </row>
    <row r="327" spans="1:45" ht="16" customHeight="1" x14ac:dyDescent="0.2">
      <c r="A327" s="8">
        <v>2611</v>
      </c>
      <c r="B327" s="8" t="s">
        <v>26</v>
      </c>
      <c r="C327" s="8" t="s">
        <v>190</v>
      </c>
      <c r="D327" s="8" t="s">
        <v>145</v>
      </c>
      <c r="E327" s="8" t="s">
        <v>327</v>
      </c>
      <c r="F327" s="8" t="str">
        <f>IF(ISBLANK(E327), "", Table2[[#This Row],[unique_id]])</f>
        <v>kitchen_home</v>
      </c>
      <c r="G327" s="8" t="s">
        <v>326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4"/>
        <v/>
      </c>
      <c r="AC327" s="8" t="str">
        <f t="shared" si="31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sonos-kitchen-home</v>
      </c>
      <c r="AH327" s="10" t="s">
        <v>506</v>
      </c>
      <c r="AI327" s="8" t="s">
        <v>508</v>
      </c>
      <c r="AJ327" s="8" t="s">
        <v>509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8" t="s">
        <v>513</v>
      </c>
      <c r="AP327" s="13" t="s">
        <v>688</v>
      </c>
      <c r="AQ327" s="14"/>
      <c r="AR327" s="14"/>
      <c r="AS327" s="8" t="str">
        <f t="shared" si="32"/>
        <v>[["mac", "48:a6:b8:e2:50:40"], ["ip", "10.0.4.41"]]</v>
      </c>
    </row>
    <row r="328" spans="1:45" ht="16" customHeight="1" x14ac:dyDescent="0.2">
      <c r="A328" s="8">
        <v>2612</v>
      </c>
      <c r="B328" s="8" t="s">
        <v>26</v>
      </c>
      <c r="C328" s="8" t="s">
        <v>190</v>
      </c>
      <c r="D328" s="8" t="s">
        <v>145</v>
      </c>
      <c r="E328" s="8" t="s">
        <v>147</v>
      </c>
      <c r="F328" s="8" t="str">
        <f>IF(ISBLANK(E328), "", Table2[[#This Row],[unique_id]])</f>
        <v>kitchen_speaker</v>
      </c>
      <c r="G328" s="8" t="s">
        <v>197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4"/>
        <v/>
      </c>
      <c r="AC328" s="8" t="str">
        <f t="shared" si="31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sonos-kitchen-speaker</v>
      </c>
      <c r="AH328" s="10" t="s">
        <v>506</v>
      </c>
      <c r="AI328" s="8" t="s">
        <v>507</v>
      </c>
      <c r="AJ328" s="8" t="s">
        <v>510</v>
      </c>
      <c r="AK328" s="8" t="str">
        <f>IF(OR(ISBLANK(AO328), ISBLANK(AP328)), "", Table2[[#This Row],[device_via_device]])</f>
        <v>Sonos</v>
      </c>
      <c r="AL328" s="8" t="s">
        <v>218</v>
      </c>
      <c r="AN328" s="8" t="s">
        <v>605</v>
      </c>
      <c r="AO328" s="11" t="s">
        <v>512</v>
      </c>
      <c r="AP328" s="13" t="s">
        <v>689</v>
      </c>
      <c r="AQ328" s="14"/>
      <c r="AR328" s="14"/>
      <c r="AS328" s="8" t="str">
        <f t="shared" si="32"/>
        <v>[["mac", "5c:aa:fd:f1:a3:d4"], ["ip", "10.0.4.42"]]</v>
      </c>
    </row>
    <row r="329" spans="1:45" ht="16" customHeight="1" x14ac:dyDescent="0.2">
      <c r="A329" s="8">
        <v>2613</v>
      </c>
      <c r="B329" s="8" t="s">
        <v>26</v>
      </c>
      <c r="C329" s="8" t="s">
        <v>190</v>
      </c>
      <c r="D329" s="8" t="s">
        <v>145</v>
      </c>
      <c r="E329" s="8" t="s">
        <v>333</v>
      </c>
      <c r="F329" s="8" t="str">
        <f>IF(ISBLANK(E329), "", Table2[[#This Row],[unique_id]])</f>
        <v>parents_speaker</v>
      </c>
      <c r="G329" s="8" t="s">
        <v>325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4"/>
        <v/>
      </c>
      <c r="AC329" s="8" t="str">
        <f t="shared" si="31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sonos-parents-speaker</v>
      </c>
      <c r="AH329" s="10" t="s">
        <v>506</v>
      </c>
      <c r="AI329" s="8" t="s">
        <v>507</v>
      </c>
      <c r="AJ329" s="8" t="s">
        <v>509</v>
      </c>
      <c r="AK329" s="8" t="str">
        <f>IF(OR(ISBLANK(AO329), ISBLANK(AP329)), "", Table2[[#This Row],[device_via_device]])</f>
        <v>Sonos</v>
      </c>
      <c r="AL329" s="8" t="s">
        <v>204</v>
      </c>
      <c r="AN329" s="8" t="s">
        <v>605</v>
      </c>
      <c r="AO329" s="8" t="s">
        <v>511</v>
      </c>
      <c r="AP329" s="14" t="s">
        <v>687</v>
      </c>
      <c r="AQ329" s="14"/>
      <c r="AR329" s="14"/>
      <c r="AS329" s="8" t="str">
        <f t="shared" si="32"/>
        <v>[["mac", "5c:aa:fd:d1:23:be"], ["ip", "10.0.4.40"]]</v>
      </c>
    </row>
    <row r="330" spans="1:45" ht="16" customHeight="1" x14ac:dyDescent="0.2">
      <c r="A330" s="8">
        <v>2614</v>
      </c>
      <c r="B330" s="8" t="s">
        <v>26</v>
      </c>
      <c r="C330" s="8" t="s">
        <v>330</v>
      </c>
      <c r="D330" s="8" t="s">
        <v>145</v>
      </c>
      <c r="E330" s="8" t="s">
        <v>1060</v>
      </c>
      <c r="F330" s="8" t="str">
        <f>IF(ISBLANK(E330), "", Table2[[#This Row],[unique_id]])</f>
        <v>parents_tv_speaker</v>
      </c>
      <c r="G330" s="8" t="s">
        <v>1061</v>
      </c>
      <c r="H330" s="8" t="s">
        <v>339</v>
      </c>
      <c r="I330" s="8" t="s">
        <v>144</v>
      </c>
      <c r="M330" s="8" t="s">
        <v>136</v>
      </c>
      <c r="N330" s="8" t="s">
        <v>338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4"/>
        <v/>
      </c>
      <c r="AC330" s="8" t="str">
        <f t="shared" si="31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apple-parents-tv-speaker</v>
      </c>
      <c r="AH330" s="10" t="s">
        <v>572</v>
      </c>
      <c r="AI330" s="8" t="s">
        <v>1062</v>
      </c>
      <c r="AJ330" s="8" t="s">
        <v>571</v>
      </c>
      <c r="AK330" s="8" t="s">
        <v>330</v>
      </c>
      <c r="AL330" s="8" t="s">
        <v>204</v>
      </c>
      <c r="AN330" s="8" t="s">
        <v>605</v>
      </c>
      <c r="AO330" s="15" t="s">
        <v>576</v>
      </c>
      <c r="AP330" s="13" t="s">
        <v>660</v>
      </c>
      <c r="AQ330" s="14"/>
      <c r="AR330" s="14"/>
      <c r="AS330" s="8" t="str">
        <f t="shared" si="32"/>
        <v>[["mac", "d4:a3:3d:5c:8c:28"], ["ip", "10.0.4.48"]]</v>
      </c>
    </row>
    <row r="331" spans="1:45" ht="16" customHeight="1" x14ac:dyDescent="0.2">
      <c r="A331" s="8">
        <v>2700</v>
      </c>
      <c r="B331" s="8" t="s">
        <v>26</v>
      </c>
      <c r="C331" s="8" t="s">
        <v>152</v>
      </c>
      <c r="D331" s="8" t="s">
        <v>409</v>
      </c>
      <c r="E331" s="8" t="s">
        <v>1082</v>
      </c>
      <c r="F331" s="8" t="str">
        <f>IF(ISBLANK(E331), "", Table2[[#This Row],[unique_id]])</f>
        <v>back_door_lock_security</v>
      </c>
      <c r="G331" s="8" t="s">
        <v>1078</v>
      </c>
      <c r="H331" s="8" t="s">
        <v>1050</v>
      </c>
      <c r="I331" s="8" t="s">
        <v>222</v>
      </c>
      <c r="M331" s="8" t="s">
        <v>136</v>
      </c>
      <c r="O331" s="8"/>
      <c r="P331" s="10"/>
      <c r="Q331" s="10"/>
      <c r="R331" s="10"/>
      <c r="S331" s="10"/>
      <c r="T331" s="10"/>
      <c r="U331" s="8"/>
      <c r="X331" s="8" t="s">
        <v>1093</v>
      </c>
      <c r="Z331" s="10"/>
      <c r="AB331" s="8" t="str">
        <f t="shared" si="34"/>
        <v/>
      </c>
      <c r="AC331" s="8" t="str">
        <f t="shared" si="31"/>
        <v/>
      </c>
      <c r="AF331" s="39"/>
      <c r="AO331" s="15"/>
      <c r="AP331" s="14"/>
      <c r="AQ331" s="14"/>
      <c r="AR331" s="14"/>
      <c r="AS331" s="8" t="str">
        <f t="shared" si="32"/>
        <v/>
      </c>
    </row>
    <row r="332" spans="1:45" ht="16" customHeight="1" x14ac:dyDescent="0.2">
      <c r="A332" s="8">
        <v>2701</v>
      </c>
      <c r="B332" s="8" t="s">
        <v>26</v>
      </c>
      <c r="C332" s="8" t="s">
        <v>152</v>
      </c>
      <c r="D332" s="8" t="s">
        <v>150</v>
      </c>
      <c r="E332" s="8" t="s">
        <v>1095</v>
      </c>
      <c r="F332" s="8" t="str">
        <f>IF(ISBLANK(E332), "", Table2[[#This Row],[unique_id]])</f>
        <v>template_back_door_state</v>
      </c>
      <c r="G332" s="8" t="s">
        <v>368</v>
      </c>
      <c r="H332" s="8" t="s">
        <v>1050</v>
      </c>
      <c r="I332" s="8" t="s">
        <v>222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4"/>
        <v/>
      </c>
      <c r="AC332" s="8" t="str">
        <f t="shared" si="31"/>
        <v/>
      </c>
      <c r="AF332" s="39"/>
      <c r="AO332" s="15"/>
      <c r="AP332" s="14"/>
      <c r="AQ332" s="14"/>
      <c r="AR332" s="14"/>
      <c r="AS332" s="8" t="str">
        <f t="shared" si="32"/>
        <v/>
      </c>
    </row>
    <row r="333" spans="1:45" ht="16" customHeight="1" x14ac:dyDescent="0.2">
      <c r="A333" s="8">
        <v>2702</v>
      </c>
      <c r="B333" s="8" t="s">
        <v>26</v>
      </c>
      <c r="C333" s="8" t="s">
        <v>1038</v>
      </c>
      <c r="D333" s="8" t="s">
        <v>1044</v>
      </c>
      <c r="E333" s="8" t="s">
        <v>1045</v>
      </c>
      <c r="F333" s="8" t="str">
        <f>IF(ISBLANK(E333), "", Table2[[#This Row],[unique_id]])</f>
        <v>back_door_lock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4"/>
        <v/>
      </c>
      <c r="AC333" s="8" t="str">
        <f t="shared" si="31"/>
        <v/>
      </c>
      <c r="AF333" s="39"/>
      <c r="AG333" s="8" t="s">
        <v>1043</v>
      </c>
      <c r="AH333" s="10" t="s">
        <v>1041</v>
      </c>
      <c r="AI333" s="8" t="s">
        <v>1039</v>
      </c>
      <c r="AJ333" s="11" t="s">
        <v>1040</v>
      </c>
      <c r="AK333" s="8" t="s">
        <v>1038</v>
      </c>
      <c r="AL333" s="8" t="s">
        <v>871</v>
      </c>
      <c r="AO333" s="8" t="s">
        <v>1037</v>
      </c>
      <c r="AP333" s="8"/>
      <c r="AQ333" s="8"/>
      <c r="AS333" s="8" t="str">
        <f t="shared" si="32"/>
        <v>[["mac", "0x000d6f0011274420"]]</v>
      </c>
    </row>
    <row r="334" spans="1:45" ht="16" customHeight="1" x14ac:dyDescent="0.2">
      <c r="A334" s="8">
        <v>2703</v>
      </c>
      <c r="B334" s="8" t="s">
        <v>26</v>
      </c>
      <c r="C334" s="8" t="s">
        <v>458</v>
      </c>
      <c r="D334" s="8" t="s">
        <v>150</v>
      </c>
      <c r="E334" s="8" t="s">
        <v>1088</v>
      </c>
      <c r="F334" s="8" t="str">
        <f>IF(ISBLANK(E334), "", Table2[[#This Row],[unique_id]])</f>
        <v>template_back_door_sensor_contact_last</v>
      </c>
      <c r="G334" s="8" t="s">
        <v>1096</v>
      </c>
      <c r="H334" s="8" t="s">
        <v>1050</v>
      </c>
      <c r="I334" s="8" t="s">
        <v>222</v>
      </c>
      <c r="M334" s="8" t="s">
        <v>136</v>
      </c>
      <c r="O334" s="8"/>
      <c r="P334" s="10"/>
      <c r="Q334" s="10" t="s">
        <v>770</v>
      </c>
      <c r="R334" s="10"/>
      <c r="S334" s="16" t="s">
        <v>818</v>
      </c>
      <c r="T334" s="10"/>
      <c r="U334" s="8"/>
      <c r="Z334" s="10"/>
      <c r="AB334" s="8" t="str">
        <f t="shared" si="34"/>
        <v/>
      </c>
      <c r="AC334" s="8" t="str">
        <f t="shared" si="31"/>
        <v/>
      </c>
      <c r="AF334" s="39"/>
      <c r="AG334" s="8" t="s">
        <v>1072</v>
      </c>
      <c r="AH334" s="10" t="s">
        <v>1041</v>
      </c>
      <c r="AI334" s="11" t="s">
        <v>1069</v>
      </c>
      <c r="AJ334" s="11" t="s">
        <v>1070</v>
      </c>
      <c r="AK334" s="8" t="s">
        <v>458</v>
      </c>
      <c r="AL334" s="8" t="s">
        <v>871</v>
      </c>
      <c r="AO334" s="8" t="s">
        <v>1073</v>
      </c>
      <c r="AP334" s="8"/>
      <c r="AQ334" s="8"/>
      <c r="AS334" s="8" t="str">
        <f t="shared" si="32"/>
        <v>[["mac", "0x00124b0029119f9a"]]</v>
      </c>
    </row>
    <row r="335" spans="1:45" s="41" customFormat="1" ht="16" customHeight="1" x14ac:dyDescent="0.2">
      <c r="A335" s="41">
        <v>2704</v>
      </c>
      <c r="B335" s="41" t="s">
        <v>913</v>
      </c>
      <c r="C335" s="41" t="s">
        <v>256</v>
      </c>
      <c r="D335" s="41" t="s">
        <v>148</v>
      </c>
      <c r="F335" s="41" t="str">
        <f>IF(ISBLANK(E335), "", Table2[[#This Row],[unique_id]])</f>
        <v/>
      </c>
      <c r="G335" s="41" t="s">
        <v>1050</v>
      </c>
      <c r="H335" s="41" t="s">
        <v>1065</v>
      </c>
      <c r="I335" s="41" t="s">
        <v>222</v>
      </c>
      <c r="P335" s="42"/>
      <c r="Q335" s="42"/>
      <c r="R335" s="42"/>
      <c r="S335" s="42"/>
      <c r="T335" s="42"/>
      <c r="Z335" s="42"/>
      <c r="AB335" s="41" t="str">
        <f t="shared" si="34"/>
        <v/>
      </c>
      <c r="AC335" s="41" t="str">
        <f t="shared" si="31"/>
        <v/>
      </c>
      <c r="AF335" s="43"/>
      <c r="AH335" s="42"/>
      <c r="AJ335" s="44"/>
      <c r="AS335" s="41" t="str">
        <f t="shared" si="32"/>
        <v/>
      </c>
    </row>
    <row r="336" spans="1:45" ht="16" customHeight="1" x14ac:dyDescent="0.2">
      <c r="A336" s="8">
        <v>2705</v>
      </c>
      <c r="B336" s="8" t="s">
        <v>26</v>
      </c>
      <c r="C336" s="8" t="s">
        <v>152</v>
      </c>
      <c r="D336" s="8" t="s">
        <v>409</v>
      </c>
      <c r="E336" s="8" t="s">
        <v>1083</v>
      </c>
      <c r="F336" s="8" t="str">
        <f>IF(ISBLANK(E336), "", Table2[[#This Row],[unique_id]])</f>
        <v>front_door_lock_security</v>
      </c>
      <c r="G336" s="8" t="s">
        <v>1078</v>
      </c>
      <c r="H336" s="8" t="s">
        <v>1049</v>
      </c>
      <c r="I336" s="8" t="s">
        <v>222</v>
      </c>
      <c r="M336" s="8" t="s">
        <v>136</v>
      </c>
      <c r="O336" s="8"/>
      <c r="P336" s="10"/>
      <c r="Q336" s="10"/>
      <c r="R336" s="10"/>
      <c r="S336" s="10"/>
      <c r="T336" s="10"/>
      <c r="U336" s="8"/>
      <c r="X336" s="8" t="s">
        <v>1093</v>
      </c>
      <c r="Z336" s="10"/>
      <c r="AB336" s="8" t="str">
        <f t="shared" si="34"/>
        <v/>
      </c>
      <c r="AC336" s="8" t="str">
        <f t="shared" si="31"/>
        <v/>
      </c>
      <c r="AF336" s="39"/>
      <c r="AO336" s="15"/>
      <c r="AP336" s="14"/>
      <c r="AQ336" s="14"/>
      <c r="AR336" s="14"/>
      <c r="AS336" s="8" t="str">
        <f t="shared" si="32"/>
        <v/>
      </c>
    </row>
    <row r="337" spans="1:45" ht="16" customHeight="1" x14ac:dyDescent="0.2">
      <c r="A337" s="8">
        <v>2706</v>
      </c>
      <c r="B337" s="8" t="s">
        <v>26</v>
      </c>
      <c r="C337" s="8" t="s">
        <v>152</v>
      </c>
      <c r="D337" s="8" t="s">
        <v>150</v>
      </c>
      <c r="E337" s="8" t="s">
        <v>1094</v>
      </c>
      <c r="F337" s="8" t="str">
        <f>IF(ISBLANK(E337), "", Table2[[#This Row],[unique_id]])</f>
        <v>template_front_door_state</v>
      </c>
      <c r="G337" s="8" t="s">
        <v>368</v>
      </c>
      <c r="H337" s="8" t="s">
        <v>1049</v>
      </c>
      <c r="I337" s="8" t="s">
        <v>222</v>
      </c>
      <c r="O337" s="8"/>
      <c r="P337" s="10"/>
      <c r="Q337" s="10"/>
      <c r="R337" s="10"/>
      <c r="S337" s="10"/>
      <c r="T337" s="10"/>
      <c r="U337" s="8"/>
      <c r="Z337" s="10"/>
      <c r="AB337" s="8" t="str">
        <f t="shared" si="34"/>
        <v/>
      </c>
      <c r="AC337" s="8" t="str">
        <f t="shared" si="31"/>
        <v/>
      </c>
      <c r="AF337" s="39"/>
      <c r="AO337" s="15"/>
      <c r="AP337" s="14"/>
      <c r="AQ337" s="14"/>
      <c r="AR337" s="14"/>
      <c r="AS337" s="8" t="str">
        <f t="shared" si="32"/>
        <v/>
      </c>
    </row>
    <row r="338" spans="1:45" ht="16" customHeight="1" x14ac:dyDescent="0.2">
      <c r="A338" s="8">
        <v>2707</v>
      </c>
      <c r="B338" s="8" t="s">
        <v>26</v>
      </c>
      <c r="C338" s="8" t="s">
        <v>1038</v>
      </c>
      <c r="D338" s="8" t="s">
        <v>1044</v>
      </c>
      <c r="E338" s="8" t="s">
        <v>1046</v>
      </c>
      <c r="F338" s="8" t="str">
        <f>IF(ISBLANK(E338), "", Table2[[#This Row],[unique_id]])</f>
        <v>front_door_lock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4"/>
        <v/>
      </c>
      <c r="AC338" s="8" t="str">
        <f t="shared" si="31"/>
        <v/>
      </c>
      <c r="AF338" s="39"/>
      <c r="AG338" s="8" t="s">
        <v>1042</v>
      </c>
      <c r="AH338" s="10" t="s">
        <v>1041</v>
      </c>
      <c r="AI338" s="8" t="s">
        <v>1039</v>
      </c>
      <c r="AJ338" s="11" t="s">
        <v>1040</v>
      </c>
      <c r="AK338" s="8" t="s">
        <v>1038</v>
      </c>
      <c r="AL338" s="8" t="s">
        <v>488</v>
      </c>
      <c r="AO338" s="8" t="s">
        <v>1047</v>
      </c>
      <c r="AP338" s="8"/>
      <c r="AQ338" s="8"/>
      <c r="AS338" s="8" t="str">
        <f t="shared" si="32"/>
        <v>[["mac", "0x000d6f001127f08c"]]</v>
      </c>
    </row>
    <row r="339" spans="1:45" ht="16" customHeight="1" x14ac:dyDescent="0.2">
      <c r="A339" s="8">
        <v>2708</v>
      </c>
      <c r="B339" s="8" t="s">
        <v>26</v>
      </c>
      <c r="C339" s="8" t="s">
        <v>458</v>
      </c>
      <c r="D339" s="8" t="s">
        <v>150</v>
      </c>
      <c r="E339" s="8" t="s">
        <v>1087</v>
      </c>
      <c r="F339" s="8" t="str">
        <f>IF(ISBLANK(E339), "", Table2[[#This Row],[unique_id]])</f>
        <v>template_front_door_sensor_contact_last</v>
      </c>
      <c r="G339" s="8" t="s">
        <v>1096</v>
      </c>
      <c r="H339" s="8" t="s">
        <v>1049</v>
      </c>
      <c r="I339" s="8" t="s">
        <v>222</v>
      </c>
      <c r="M339" s="8" t="s">
        <v>136</v>
      </c>
      <c r="O339" s="8"/>
      <c r="P339" s="10"/>
      <c r="Q339" s="10" t="s">
        <v>770</v>
      </c>
      <c r="R339" s="10"/>
      <c r="S339" s="16" t="s">
        <v>818</v>
      </c>
      <c r="T339" s="10"/>
      <c r="U339" s="8"/>
      <c r="Z339" s="10"/>
      <c r="AB339" s="8" t="str">
        <f t="shared" si="34"/>
        <v/>
      </c>
      <c r="AC339" s="8" t="str">
        <f t="shared" si="31"/>
        <v/>
      </c>
      <c r="AF339" s="39"/>
      <c r="AG339" s="8" t="s">
        <v>1068</v>
      </c>
      <c r="AH339" s="10" t="s">
        <v>1041</v>
      </c>
      <c r="AI339" s="11" t="s">
        <v>1069</v>
      </c>
      <c r="AJ339" s="11" t="s">
        <v>1070</v>
      </c>
      <c r="AK339" s="8" t="s">
        <v>458</v>
      </c>
      <c r="AL339" s="8" t="s">
        <v>488</v>
      </c>
      <c r="AO339" s="8" t="s">
        <v>1071</v>
      </c>
      <c r="AP339" s="8"/>
      <c r="AQ339" s="8"/>
      <c r="AS339" s="8" t="str">
        <f t="shared" si="32"/>
        <v>[["mac", "0x00124b0029113713"]]</v>
      </c>
    </row>
    <row r="340" spans="1:45" s="41" customFormat="1" ht="16" customHeight="1" x14ac:dyDescent="0.2">
      <c r="A340" s="41">
        <v>2709</v>
      </c>
      <c r="B340" s="41" t="s">
        <v>913</v>
      </c>
      <c r="C340" s="41" t="s">
        <v>256</v>
      </c>
      <c r="D340" s="41" t="s">
        <v>148</v>
      </c>
      <c r="F340" s="41" t="str">
        <f>IF(ISBLANK(E340), "", Table2[[#This Row],[unique_id]])</f>
        <v/>
      </c>
      <c r="G340" s="41" t="s">
        <v>1049</v>
      </c>
      <c r="H340" s="41" t="s">
        <v>1064</v>
      </c>
      <c r="I340" s="41" t="s">
        <v>222</v>
      </c>
      <c r="P340" s="42"/>
      <c r="Q340" s="42"/>
      <c r="R340" s="42"/>
      <c r="S340" s="42"/>
      <c r="T340" s="42"/>
      <c r="Z340" s="42"/>
      <c r="AB340" s="41" t="str">
        <f t="shared" si="34"/>
        <v/>
      </c>
      <c r="AC340" s="41" t="str">
        <f t="shared" si="31"/>
        <v/>
      </c>
      <c r="AF340" s="43"/>
      <c r="AH340" s="42"/>
      <c r="AJ340" s="44"/>
      <c r="AS340" s="41" t="str">
        <f t="shared" si="32"/>
        <v/>
      </c>
    </row>
    <row r="341" spans="1:45" ht="16" customHeight="1" x14ac:dyDescent="0.2">
      <c r="A341" s="8">
        <v>2710</v>
      </c>
      <c r="B341" s="8" t="s">
        <v>26</v>
      </c>
      <c r="C341" s="8" t="s">
        <v>694</v>
      </c>
      <c r="D341" s="8" t="s">
        <v>453</v>
      </c>
      <c r="E341" s="8" t="s">
        <v>452</v>
      </c>
      <c r="F341" s="8" t="str">
        <f>IF(ISBLANK(E341), "", Table2[[#This Row],[unique_id]])</f>
        <v>column_break</v>
      </c>
      <c r="G341" s="8" t="s">
        <v>449</v>
      </c>
      <c r="H341" s="8" t="s">
        <v>1052</v>
      </c>
      <c r="I341" s="8" t="s">
        <v>222</v>
      </c>
      <c r="M341" s="8" t="s">
        <v>450</v>
      </c>
      <c r="N341" s="8" t="s">
        <v>451</v>
      </c>
      <c r="O341" s="8"/>
      <c r="P341" s="10"/>
      <c r="Q341" s="10"/>
      <c r="R341" s="10"/>
      <c r="S341" s="10"/>
      <c r="T341" s="10"/>
      <c r="U341" s="8"/>
      <c r="Z341" s="10"/>
      <c r="AC341" s="8" t="str">
        <f t="shared" si="31"/>
        <v/>
      </c>
      <c r="AF341" s="39"/>
      <c r="AP341" s="8"/>
      <c r="AQ341" s="8"/>
      <c r="AS341" s="8" t="str">
        <f t="shared" si="32"/>
        <v/>
      </c>
    </row>
    <row r="342" spans="1:45" ht="16" customHeight="1" x14ac:dyDescent="0.2">
      <c r="A342" s="8">
        <v>2711</v>
      </c>
      <c r="B342" s="8" t="s">
        <v>26</v>
      </c>
      <c r="C342" s="8" t="s">
        <v>256</v>
      </c>
      <c r="D342" s="8" t="s">
        <v>150</v>
      </c>
      <c r="E342" s="8" t="s">
        <v>151</v>
      </c>
      <c r="F342" s="8" t="str">
        <f>IF(ISBLANK(E342), "", Table2[[#This Row],[unique_id]])</f>
        <v>uvc_ada_motion</v>
      </c>
      <c r="G342" s="8" t="s">
        <v>1048</v>
      </c>
      <c r="H342" s="8" t="s">
        <v>1052</v>
      </c>
      <c r="I342" s="8" t="s">
        <v>222</v>
      </c>
      <c r="M342" s="8" t="s">
        <v>136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31"/>
        <v/>
      </c>
      <c r="AF342" s="39"/>
      <c r="AP342" s="8"/>
      <c r="AQ342" s="8"/>
      <c r="AS342" s="8" t="str">
        <f t="shared" si="32"/>
        <v/>
      </c>
    </row>
    <row r="343" spans="1:45" ht="16" customHeight="1" x14ac:dyDescent="0.2">
      <c r="A343" s="8">
        <v>2712</v>
      </c>
      <c r="B343" s="8" t="s">
        <v>26</v>
      </c>
      <c r="C343" s="8" t="s">
        <v>256</v>
      </c>
      <c r="D343" s="8" t="s">
        <v>148</v>
      </c>
      <c r="E343" s="8" t="s">
        <v>149</v>
      </c>
      <c r="F343" s="8" t="str">
        <f>IF(ISBLANK(E343), "", Table2[[#This Row],[unique_id]])</f>
        <v>uvc_ada_medium</v>
      </c>
      <c r="G343" s="8" t="s">
        <v>130</v>
      </c>
      <c r="H343" s="8" t="s">
        <v>1054</v>
      </c>
      <c r="I343" s="8" t="s">
        <v>222</v>
      </c>
      <c r="M343" s="8" t="s">
        <v>136</v>
      </c>
      <c r="N343" s="8" t="s">
        <v>340</v>
      </c>
      <c r="O343" s="8"/>
      <c r="P343" s="10"/>
      <c r="Q343" s="10"/>
      <c r="R343" s="10"/>
      <c r="S343" s="10"/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 t="shared" si="31"/>
        <v/>
      </c>
      <c r="AD343" s="12"/>
      <c r="AF343" s="39"/>
      <c r="AG343" s="8" t="s">
        <v>553</v>
      </c>
      <c r="AH343" s="10" t="s">
        <v>555</v>
      </c>
      <c r="AI343" s="8" t="s">
        <v>556</v>
      </c>
      <c r="AJ343" s="8" t="s">
        <v>552</v>
      </c>
      <c r="AK343" s="8" t="s">
        <v>256</v>
      </c>
      <c r="AL343" s="8" t="s">
        <v>130</v>
      </c>
      <c r="AN343" s="8" t="s">
        <v>625</v>
      </c>
      <c r="AO343" s="8" t="s">
        <v>550</v>
      </c>
      <c r="AP343" s="8" t="s">
        <v>579</v>
      </c>
      <c r="AQ343" s="8"/>
      <c r="AS343" s="8" t="str">
        <f t="shared" si="32"/>
        <v>[["mac", "74:83:c2:3f:6c:4c"], ["ip", "10.0.6.20"]]</v>
      </c>
    </row>
    <row r="344" spans="1:45" ht="16" customHeight="1" x14ac:dyDescent="0.2">
      <c r="A344" s="8">
        <v>2713</v>
      </c>
      <c r="B344" s="8" t="s">
        <v>26</v>
      </c>
      <c r="C344" s="8" t="s">
        <v>694</v>
      </c>
      <c r="D344" s="8" t="s">
        <v>453</v>
      </c>
      <c r="E344" s="8" t="s">
        <v>452</v>
      </c>
      <c r="F344" s="8" t="str">
        <f>IF(ISBLANK(E344), "", Table2[[#This Row],[unique_id]])</f>
        <v>column_break</v>
      </c>
      <c r="G344" s="8" t="s">
        <v>449</v>
      </c>
      <c r="H344" s="8" t="s">
        <v>1054</v>
      </c>
      <c r="I344" s="8" t="s">
        <v>222</v>
      </c>
      <c r="M344" s="8" t="s">
        <v>450</v>
      </c>
      <c r="N344" s="8" t="s">
        <v>451</v>
      </c>
      <c r="O344" s="8"/>
      <c r="P344" s="10"/>
      <c r="Q344" s="10"/>
      <c r="R344" s="10"/>
      <c r="S344" s="10"/>
      <c r="T344" s="10"/>
      <c r="U344" s="8"/>
      <c r="Z344" s="10"/>
      <c r="AC344" s="8" t="str">
        <f t="shared" si="31"/>
        <v/>
      </c>
      <c r="AF344" s="39"/>
      <c r="AP344" s="8"/>
      <c r="AQ344" s="8"/>
      <c r="AS344" s="8" t="str">
        <f t="shared" si="32"/>
        <v/>
      </c>
    </row>
    <row r="345" spans="1:45" ht="16" customHeight="1" x14ac:dyDescent="0.2">
      <c r="A345" s="8">
        <v>2714</v>
      </c>
      <c r="B345" s="8" t="s">
        <v>26</v>
      </c>
      <c r="C345" s="8" t="s">
        <v>256</v>
      </c>
      <c r="D345" s="8" t="s">
        <v>150</v>
      </c>
      <c r="E345" s="8" t="s">
        <v>221</v>
      </c>
      <c r="F345" s="8" t="str">
        <f>IF(ISBLANK(E345), "", Table2[[#This Row],[unique_id]])</f>
        <v>uvc_edwin_motion</v>
      </c>
      <c r="G345" s="8" t="s">
        <v>1048</v>
      </c>
      <c r="H345" s="8" t="s">
        <v>1051</v>
      </c>
      <c r="I345" s="8" t="s">
        <v>222</v>
      </c>
      <c r="M345" s="8" t="s">
        <v>136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31"/>
        <v/>
      </c>
      <c r="AF345" s="39"/>
      <c r="AP345" s="8"/>
      <c r="AQ345" s="8"/>
      <c r="AS345" s="8" t="str">
        <f t="shared" si="32"/>
        <v/>
      </c>
    </row>
    <row r="346" spans="1:45" ht="16" customHeight="1" x14ac:dyDescent="0.2">
      <c r="A346" s="8">
        <v>2715</v>
      </c>
      <c r="B346" s="8" t="s">
        <v>26</v>
      </c>
      <c r="C346" s="8" t="s">
        <v>256</v>
      </c>
      <c r="D346" s="8" t="s">
        <v>148</v>
      </c>
      <c r="E346" s="8" t="s">
        <v>220</v>
      </c>
      <c r="F346" s="8" t="str">
        <f>IF(ISBLANK(E346), "", Table2[[#This Row],[unique_id]])</f>
        <v>uvc_edwin_medium</v>
      </c>
      <c r="G346" s="8" t="s">
        <v>127</v>
      </c>
      <c r="H346" s="8" t="s">
        <v>1053</v>
      </c>
      <c r="I346" s="8" t="s">
        <v>222</v>
      </c>
      <c r="M346" s="8" t="s">
        <v>136</v>
      </c>
      <c r="N346" s="8" t="s">
        <v>340</v>
      </c>
      <c r="O346" s="8"/>
      <c r="P346" s="10"/>
      <c r="Q346" s="10"/>
      <c r="R346" s="10"/>
      <c r="S346" s="10"/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 t="shared" si="31"/>
        <v/>
      </c>
      <c r="AD346" s="12"/>
      <c r="AF346" s="39"/>
      <c r="AG346" s="8" t="s">
        <v>554</v>
      </c>
      <c r="AH346" s="10" t="s">
        <v>555</v>
      </c>
      <c r="AI346" s="8" t="s">
        <v>556</v>
      </c>
      <c r="AJ346" s="8" t="s">
        <v>552</v>
      </c>
      <c r="AK346" s="8" t="s">
        <v>256</v>
      </c>
      <c r="AL346" s="8" t="s">
        <v>127</v>
      </c>
      <c r="AN346" s="8" t="s">
        <v>625</v>
      </c>
      <c r="AO346" s="8" t="s">
        <v>551</v>
      </c>
      <c r="AP346" s="8" t="s">
        <v>580</v>
      </c>
      <c r="AQ346" s="8"/>
      <c r="AS346" s="8" t="str">
        <f t="shared" si="32"/>
        <v>[["mac", "74:83:c2:3f:6e:5c"], ["ip", "10.0.6.21"]]</v>
      </c>
    </row>
    <row r="347" spans="1:45" ht="16" customHeight="1" x14ac:dyDescent="0.2">
      <c r="A347" s="8">
        <v>2716</v>
      </c>
      <c r="B347" s="8" t="s">
        <v>26</v>
      </c>
      <c r="C347" s="8" t="s">
        <v>694</v>
      </c>
      <c r="D347" s="8" t="s">
        <v>453</v>
      </c>
      <c r="E347" s="8" t="s">
        <v>452</v>
      </c>
      <c r="F347" s="8" t="str">
        <f>IF(ISBLANK(E347), "", Table2[[#This Row],[unique_id]])</f>
        <v>column_break</v>
      </c>
      <c r="G347" s="8" t="s">
        <v>449</v>
      </c>
      <c r="H347" s="8" t="s">
        <v>1053</v>
      </c>
      <c r="I347" s="8" t="s">
        <v>222</v>
      </c>
      <c r="M347" s="8" t="s">
        <v>450</v>
      </c>
      <c r="N347" s="8" t="s">
        <v>451</v>
      </c>
      <c r="O347" s="8"/>
      <c r="P347" s="10"/>
      <c r="Q347" s="10"/>
      <c r="R347" s="10"/>
      <c r="S347" s="10"/>
      <c r="T347" s="10"/>
      <c r="U347" s="8"/>
      <c r="Z347" s="10"/>
      <c r="AC347" s="8" t="str">
        <f t="shared" si="31"/>
        <v/>
      </c>
      <c r="AF347" s="39"/>
      <c r="AP347" s="8"/>
      <c r="AQ347" s="8"/>
      <c r="AS347" s="8" t="str">
        <f t="shared" si="32"/>
        <v/>
      </c>
    </row>
    <row r="348" spans="1:45" ht="16" customHeight="1" x14ac:dyDescent="0.2">
      <c r="A348" s="8">
        <v>2717</v>
      </c>
      <c r="B348" s="8" t="s">
        <v>26</v>
      </c>
      <c r="C348" s="8" t="s">
        <v>133</v>
      </c>
      <c r="D348" s="8" t="s">
        <v>150</v>
      </c>
      <c r="E348" s="8" t="s">
        <v>999</v>
      </c>
      <c r="F348" s="8" t="str">
        <f>IF(ISBLANK(E348), "", Table2[[#This Row],[unique_id]])</f>
        <v>ada_fan_occupancy</v>
      </c>
      <c r="G348" s="8" t="s">
        <v>130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ref="AB348:AB411" si="35">IF(ISBLANK(AA348),  "", _xlfn.CONCAT("haas/entity/sensor/", LOWER(C348), "/", E348, "/config"))</f>
        <v/>
      </c>
      <c r="AC348" s="8" t="str">
        <f t="shared" si="31"/>
        <v/>
      </c>
      <c r="AF348" s="39"/>
      <c r="AP348" s="8"/>
      <c r="AQ348" s="8"/>
      <c r="AS348" s="8" t="str">
        <f t="shared" si="32"/>
        <v/>
      </c>
    </row>
    <row r="349" spans="1:45" ht="16" customHeight="1" x14ac:dyDescent="0.2">
      <c r="A349" s="8">
        <v>2718</v>
      </c>
      <c r="B349" s="8" t="s">
        <v>26</v>
      </c>
      <c r="C349" s="8" t="s">
        <v>133</v>
      </c>
      <c r="D349" s="8" t="s">
        <v>150</v>
      </c>
      <c r="E349" s="8" t="s">
        <v>998</v>
      </c>
      <c r="F349" s="8" t="str">
        <f>IF(ISBLANK(E349), "", Table2[[#This Row],[unique_id]])</f>
        <v>edwin_fan_occupancy</v>
      </c>
      <c r="G349" s="8" t="s">
        <v>127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5"/>
        <v/>
      </c>
      <c r="AC349" s="8" t="str">
        <f t="shared" si="31"/>
        <v/>
      </c>
      <c r="AD349" s="12"/>
      <c r="AF349" s="39"/>
      <c r="AP349" s="8"/>
      <c r="AQ349" s="8"/>
      <c r="AS349" s="8" t="str">
        <f t="shared" si="32"/>
        <v/>
      </c>
    </row>
    <row r="350" spans="1:45" ht="16" customHeight="1" x14ac:dyDescent="0.2">
      <c r="A350" s="8">
        <v>2719</v>
      </c>
      <c r="B350" s="8" t="s">
        <v>26</v>
      </c>
      <c r="C350" s="8" t="s">
        <v>133</v>
      </c>
      <c r="D350" s="8" t="s">
        <v>150</v>
      </c>
      <c r="E350" s="8" t="s">
        <v>1000</v>
      </c>
      <c r="F350" s="8" t="str">
        <f>IF(ISBLANK(E350), "", Table2[[#This Row],[unique_id]])</f>
        <v>parents_fan_occupancy</v>
      </c>
      <c r="G350" s="8" t="s">
        <v>204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5"/>
        <v/>
      </c>
      <c r="AC350" s="8" t="str">
        <f t="shared" si="31"/>
        <v/>
      </c>
      <c r="AD350" s="12"/>
      <c r="AF350" s="39"/>
      <c r="AP350" s="8"/>
      <c r="AQ350" s="8"/>
      <c r="AS350" s="8" t="str">
        <f t="shared" si="32"/>
        <v/>
      </c>
    </row>
    <row r="351" spans="1:45" ht="16" customHeight="1" x14ac:dyDescent="0.2">
      <c r="A351" s="8">
        <v>2720</v>
      </c>
      <c r="B351" s="8" t="s">
        <v>26</v>
      </c>
      <c r="C351" s="8" t="s">
        <v>133</v>
      </c>
      <c r="D351" s="8" t="s">
        <v>150</v>
      </c>
      <c r="E351" s="8" t="s">
        <v>1001</v>
      </c>
      <c r="F351" s="8" t="str">
        <f>IF(ISBLANK(E351), "", Table2[[#This Row],[unique_id]])</f>
        <v>lounge_fan_occupancy</v>
      </c>
      <c r="G351" s="8" t="s">
        <v>206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5"/>
        <v/>
      </c>
      <c r="AC351" s="8" t="str">
        <f t="shared" si="31"/>
        <v/>
      </c>
      <c r="AF351" s="39"/>
      <c r="AP351" s="8"/>
      <c r="AQ351" s="8"/>
      <c r="AS351" s="8" t="str">
        <f t="shared" si="32"/>
        <v/>
      </c>
    </row>
    <row r="352" spans="1:45" ht="16" customHeight="1" x14ac:dyDescent="0.2">
      <c r="A352" s="8">
        <v>2721</v>
      </c>
      <c r="B352" s="8" t="s">
        <v>26</v>
      </c>
      <c r="C352" s="8" t="s">
        <v>133</v>
      </c>
      <c r="D352" s="8" t="s">
        <v>150</v>
      </c>
      <c r="E352" s="8" t="s">
        <v>1002</v>
      </c>
      <c r="F352" s="8" t="str">
        <f>IF(ISBLANK(E352), "", Table2[[#This Row],[unique_id]])</f>
        <v>deck_east_fan_occupancy</v>
      </c>
      <c r="G352" s="8" t="s">
        <v>228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5"/>
        <v/>
      </c>
      <c r="AC352" s="8" t="str">
        <f t="shared" si="31"/>
        <v/>
      </c>
      <c r="AF352" s="39"/>
      <c r="AP352" s="8"/>
      <c r="AQ352" s="8"/>
      <c r="AS352" s="8" t="str">
        <f t="shared" si="32"/>
        <v/>
      </c>
    </row>
    <row r="353" spans="1:45" ht="16" customHeight="1" x14ac:dyDescent="0.2">
      <c r="A353" s="8">
        <v>2722</v>
      </c>
      <c r="B353" s="8" t="s">
        <v>26</v>
      </c>
      <c r="C353" s="8" t="s">
        <v>133</v>
      </c>
      <c r="D353" s="8" t="s">
        <v>150</v>
      </c>
      <c r="E353" s="8" t="s">
        <v>1003</v>
      </c>
      <c r="F353" s="8" t="str">
        <f>IF(ISBLANK(E353), "", Table2[[#This Row],[unique_id]])</f>
        <v>deck_west_fan_occupancy</v>
      </c>
      <c r="G353" s="8" t="s">
        <v>227</v>
      </c>
      <c r="H353" s="8" t="s">
        <v>1055</v>
      </c>
      <c r="I353" s="8" t="s">
        <v>222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5"/>
        <v/>
      </c>
      <c r="AC353" s="8" t="str">
        <f t="shared" si="31"/>
        <v/>
      </c>
      <c r="AF353" s="39"/>
      <c r="AP353" s="8"/>
      <c r="AQ353" s="8"/>
      <c r="AS353" s="8" t="str">
        <f t="shared" si="32"/>
        <v/>
      </c>
    </row>
    <row r="354" spans="1:45" ht="16" customHeight="1" x14ac:dyDescent="0.2">
      <c r="A354" s="8">
        <v>5000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5"/>
        <v/>
      </c>
      <c r="AC354" s="8" t="str">
        <f t="shared" si="31"/>
        <v/>
      </c>
      <c r="AF354" s="39"/>
      <c r="AG354" s="8" t="s">
        <v>864</v>
      </c>
      <c r="AH354" s="10" t="s">
        <v>587</v>
      </c>
      <c r="AI354" s="8" t="s">
        <v>594</v>
      </c>
      <c r="AJ354" s="8" t="s">
        <v>590</v>
      </c>
      <c r="AK354" s="8" t="s">
        <v>256</v>
      </c>
      <c r="AL354" s="8" t="s">
        <v>28</v>
      </c>
      <c r="AN354" s="8" t="s">
        <v>582</v>
      </c>
      <c r="AO354" s="8" t="s">
        <v>601</v>
      </c>
      <c r="AP354" s="8" t="s">
        <v>597</v>
      </c>
      <c r="AQ354" s="8"/>
      <c r="AS354" s="8" t="str">
        <f t="shared" si="32"/>
        <v>[["mac", "74:ac:b9:1c:15:f1"], ["ip", "10.0.0.1"]]</v>
      </c>
    </row>
    <row r="355" spans="1:45" ht="16" customHeight="1" x14ac:dyDescent="0.2">
      <c r="A355" s="8">
        <v>5001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5"/>
        <v/>
      </c>
      <c r="AC355" s="8" t="str">
        <f t="shared" si="31"/>
        <v/>
      </c>
      <c r="AF355" s="39"/>
      <c r="AG355" s="8" t="s">
        <v>1013</v>
      </c>
      <c r="AH355" s="10" t="s">
        <v>1014</v>
      </c>
      <c r="AI355" s="8" t="s">
        <v>595</v>
      </c>
      <c r="AJ355" s="8" t="s">
        <v>1011</v>
      </c>
      <c r="AK355" s="8" t="s">
        <v>256</v>
      </c>
      <c r="AL355" s="8" t="s">
        <v>28</v>
      </c>
      <c r="AN355" s="8" t="s">
        <v>582</v>
      </c>
      <c r="AO355" s="8" t="s">
        <v>1016</v>
      </c>
      <c r="AP355" s="8" t="s">
        <v>598</v>
      </c>
      <c r="AQ355" s="8"/>
      <c r="AS355" s="8" t="str">
        <f t="shared" si="32"/>
        <v>[["mac", "78:45:58:cb:14:b5"], ["ip", "10.0.0.2"]]</v>
      </c>
    </row>
    <row r="356" spans="1:45" ht="16" customHeight="1" x14ac:dyDescent="0.2">
      <c r="A356" s="8">
        <v>5002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5"/>
        <v/>
      </c>
      <c r="AC356" s="8" t="str">
        <f t="shared" si="31"/>
        <v/>
      </c>
      <c r="AF356" s="39"/>
      <c r="AG356" s="8" t="s">
        <v>584</v>
      </c>
      <c r="AH356" s="10" t="s">
        <v>1014</v>
      </c>
      <c r="AI356" s="8" t="s">
        <v>596</v>
      </c>
      <c r="AJ356" s="8" t="s">
        <v>591</v>
      </c>
      <c r="AK356" s="8" t="s">
        <v>256</v>
      </c>
      <c r="AL356" s="8" t="s">
        <v>588</v>
      </c>
      <c r="AN356" s="8" t="s">
        <v>582</v>
      </c>
      <c r="AO356" s="8" t="s">
        <v>602</v>
      </c>
      <c r="AP356" s="8" t="s">
        <v>599</v>
      </c>
      <c r="AQ356" s="8"/>
      <c r="AS356" s="8" t="str">
        <f t="shared" si="32"/>
        <v>[["mac", "b4:fb:e4:e3:83:32"], ["ip", "10.0.0.3"]]</v>
      </c>
    </row>
    <row r="357" spans="1:45" ht="16" customHeight="1" x14ac:dyDescent="0.2">
      <c r="A357" s="8">
        <v>5003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5"/>
        <v/>
      </c>
      <c r="AC357" s="8" t="str">
        <f t="shared" si="31"/>
        <v/>
      </c>
      <c r="AF357" s="39"/>
      <c r="AG357" s="8" t="s">
        <v>585</v>
      </c>
      <c r="AH357" s="10" t="s">
        <v>1015</v>
      </c>
      <c r="AI357" s="8" t="s">
        <v>595</v>
      </c>
      <c r="AJ357" s="8" t="s">
        <v>592</v>
      </c>
      <c r="AK357" s="8" t="s">
        <v>256</v>
      </c>
      <c r="AL357" s="8" t="s">
        <v>488</v>
      </c>
      <c r="AN357" s="8" t="s">
        <v>582</v>
      </c>
      <c r="AO357" s="8" t="s">
        <v>603</v>
      </c>
      <c r="AP357" s="8" t="s">
        <v>600</v>
      </c>
      <c r="AQ357" s="8"/>
      <c r="AS357" s="8" t="str">
        <f t="shared" si="32"/>
        <v>[["mac", "78:8a:20:70:d3:79"], ["ip", "10.0.0.4"]]</v>
      </c>
    </row>
    <row r="358" spans="1:45" ht="16" customHeight="1" x14ac:dyDescent="0.2">
      <c r="A358" s="8">
        <v>5004</v>
      </c>
      <c r="B358" s="14" t="s">
        <v>26</v>
      </c>
      <c r="C358" s="8" t="s">
        <v>256</v>
      </c>
      <c r="F358" s="8" t="str">
        <f>IF(ISBLANK(E358), "", Table2[[#This Row],[unique_id]])</f>
        <v/>
      </c>
      <c r="O358" s="8"/>
      <c r="P358" s="10"/>
      <c r="Q358" s="10"/>
      <c r="R358" s="10"/>
      <c r="S358" s="10"/>
      <c r="T358" s="10"/>
      <c r="U358" s="8"/>
      <c r="Z358" s="10"/>
      <c r="AB358" s="8" t="str">
        <f t="shared" si="35"/>
        <v/>
      </c>
      <c r="AC358" s="8" t="str">
        <f t="shared" si="31"/>
        <v/>
      </c>
      <c r="AF358" s="39"/>
      <c r="AG358" s="8" t="s">
        <v>586</v>
      </c>
      <c r="AH358" s="10" t="s">
        <v>1015</v>
      </c>
      <c r="AI358" s="8" t="s">
        <v>595</v>
      </c>
      <c r="AJ358" s="8" t="s">
        <v>593</v>
      </c>
      <c r="AK358" s="8" t="s">
        <v>256</v>
      </c>
      <c r="AL358" s="8" t="s">
        <v>589</v>
      </c>
      <c r="AN358" s="8" t="s">
        <v>582</v>
      </c>
      <c r="AO358" s="8" t="s">
        <v>604</v>
      </c>
      <c r="AP358" s="8" t="s">
        <v>1012</v>
      </c>
      <c r="AQ358" s="8"/>
      <c r="AS358" s="8" t="str">
        <f t="shared" si="32"/>
        <v>[["mac", "f0:9f:c2:fc:b0:f7"], ["ip", "10.0.0.5"]]</v>
      </c>
    </row>
    <row r="359" spans="1:45" ht="16" customHeight="1" x14ac:dyDescent="0.2">
      <c r="A359" s="8">
        <v>5005</v>
      </c>
      <c r="B359" s="14" t="s">
        <v>26</v>
      </c>
      <c r="C359" s="14" t="s">
        <v>557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5"/>
        <v/>
      </c>
      <c r="AC359" s="8" t="str">
        <f t="shared" si="31"/>
        <v/>
      </c>
      <c r="AF359" s="39"/>
      <c r="AG359" s="8" t="s">
        <v>558</v>
      </c>
      <c r="AH359" s="10" t="s">
        <v>560</v>
      </c>
      <c r="AI359" s="8" t="s">
        <v>562</v>
      </c>
      <c r="AJ359" s="8" t="s">
        <v>559</v>
      </c>
      <c r="AK359" s="8" t="s">
        <v>561</v>
      </c>
      <c r="AL359" s="8" t="s">
        <v>28</v>
      </c>
      <c r="AN359" s="8" t="s">
        <v>605</v>
      </c>
      <c r="AO359" s="15" t="s">
        <v>678</v>
      </c>
      <c r="AP359" s="8" t="s">
        <v>606</v>
      </c>
      <c r="AQ359" s="8"/>
      <c r="AS359" s="8" t="str">
        <f t="shared" si="32"/>
        <v>[["mac", "4a:9a:06:5d:53:66"], ["ip", "10.0.4.10"]]</v>
      </c>
    </row>
    <row r="360" spans="1:45" ht="16" customHeight="1" x14ac:dyDescent="0.2">
      <c r="A360" s="8">
        <v>5006</v>
      </c>
      <c r="B360" s="14" t="s">
        <v>26</v>
      </c>
      <c r="C360" s="14" t="s">
        <v>534</v>
      </c>
      <c r="D360" s="14"/>
      <c r="E360" s="14"/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5"/>
        <v/>
      </c>
      <c r="AC360" s="8" t="str">
        <f t="shared" si="31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583</v>
      </c>
      <c r="AO360" s="8" t="s">
        <v>945</v>
      </c>
      <c r="AP360" s="8" t="s">
        <v>577</v>
      </c>
      <c r="AQ360" s="8"/>
      <c r="AS360" s="8" t="str">
        <f t="shared" si="32"/>
        <v>[["mac", "00:e0:4c:68:07:65"], ["ip", "10.0.2.11"]]</v>
      </c>
    </row>
    <row r="361" spans="1:45" ht="16" customHeight="1" x14ac:dyDescent="0.2">
      <c r="A361" s="8">
        <v>5007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5"/>
        <v/>
      </c>
      <c r="AC361" s="8" t="str">
        <f t="shared" si="31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605</v>
      </c>
      <c r="AO361" s="8" t="s">
        <v>676</v>
      </c>
      <c r="AP361" s="8" t="s">
        <v>673</v>
      </c>
      <c r="AQ361" s="8"/>
      <c r="AS361" s="8" t="str">
        <f t="shared" si="32"/>
        <v>[["mac", "4a:e0:4c:68:06:a1"], ["ip", "10.0.4.11"]]</v>
      </c>
    </row>
    <row r="362" spans="1:45" ht="16" customHeight="1" x14ac:dyDescent="0.2">
      <c r="A362" s="8">
        <v>5008</v>
      </c>
      <c r="B362" s="14" t="s">
        <v>26</v>
      </c>
      <c r="C362" s="14" t="s">
        <v>534</v>
      </c>
      <c r="D362" s="14"/>
      <c r="E362" s="14"/>
      <c r="F362" s="8" t="str">
        <f>IF(ISBLANK(E362), "", Table2[[#This Row],[unique_id]])</f>
        <v/>
      </c>
      <c r="G362" s="14"/>
      <c r="H362" s="14"/>
      <c r="I362" s="14"/>
      <c r="K362" s="14"/>
      <c r="L362" s="14"/>
      <c r="M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5"/>
        <v/>
      </c>
      <c r="AC362" s="8" t="str">
        <f t="shared" si="31"/>
        <v/>
      </c>
      <c r="AF362" s="39"/>
      <c r="AG362" s="8" t="s">
        <v>533</v>
      </c>
      <c r="AH362" s="10" t="s">
        <v>930</v>
      </c>
      <c r="AI362" s="8" t="s">
        <v>537</v>
      </c>
      <c r="AJ362" s="8" t="s">
        <v>540</v>
      </c>
      <c r="AK362" s="8" t="s">
        <v>330</v>
      </c>
      <c r="AL362" s="8" t="s">
        <v>28</v>
      </c>
      <c r="AN362" s="8" t="s">
        <v>625</v>
      </c>
      <c r="AO362" s="8" t="s">
        <v>677</v>
      </c>
      <c r="AP362" s="8" t="s">
        <v>674</v>
      </c>
      <c r="AQ362" s="8"/>
      <c r="AS362" s="8" t="str">
        <f t="shared" si="32"/>
        <v>[["mac", "6a:e0:4c:68:06:a1"], ["ip", "10.0.6.11"]]</v>
      </c>
    </row>
    <row r="363" spans="1:45" ht="16" customHeight="1" x14ac:dyDescent="0.2">
      <c r="A363" s="8">
        <v>5009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1"/>
        <v/>
      </c>
      <c r="AF363" s="39"/>
      <c r="AG363" s="8" t="s">
        <v>535</v>
      </c>
      <c r="AH363" s="10" t="s">
        <v>930</v>
      </c>
      <c r="AI363" s="8" t="s">
        <v>538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542</v>
      </c>
      <c r="AP363" s="8" t="s">
        <v>578</v>
      </c>
      <c r="AQ363" s="8"/>
      <c r="AS363" s="8" t="str">
        <f t="shared" si="32"/>
        <v>[["mac", "00:e0:4c:68:04:21"], ["ip", "10.0.2.12"]]</v>
      </c>
    </row>
    <row r="364" spans="1:45" ht="16" customHeight="1" x14ac:dyDescent="0.2">
      <c r="A364" s="8">
        <v>5010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1"/>
        <v/>
      </c>
      <c r="AF364" s="39"/>
      <c r="AG364" s="8" t="s">
        <v>536</v>
      </c>
      <c r="AH364" s="10" t="s">
        <v>930</v>
      </c>
      <c r="AI364" s="8" t="s">
        <v>539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675</v>
      </c>
      <c r="AP364" s="13" t="s">
        <v>581</v>
      </c>
      <c r="AQ364" s="14"/>
      <c r="AR364" s="14"/>
      <c r="AS364" s="8" t="str">
        <f t="shared" si="32"/>
        <v>[["mac", "00:e0:4c:68:07:0d"], ["ip", "10.0.2.13"]]</v>
      </c>
    </row>
    <row r="365" spans="1:45" ht="16" customHeight="1" x14ac:dyDescent="0.2">
      <c r="A365" s="8">
        <v>5011</v>
      </c>
      <c r="B365" s="14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1"/>
        <v/>
      </c>
      <c r="AF365" s="39"/>
      <c r="AG365" s="8" t="s">
        <v>928</v>
      </c>
      <c r="AH365" s="10" t="s">
        <v>930</v>
      </c>
      <c r="AI365" s="8" t="s">
        <v>931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936</v>
      </c>
      <c r="AP365" s="13" t="s">
        <v>859</v>
      </c>
      <c r="AQ365" s="14"/>
      <c r="AR365" s="14"/>
      <c r="AS365" s="8" t="str">
        <f t="shared" si="32"/>
        <v>[["mac", "40:6c:8f:2a:da:9c"], ["ip", "10.0.2.14"]]</v>
      </c>
    </row>
    <row r="366" spans="1:45" ht="16" customHeight="1" x14ac:dyDescent="0.2">
      <c r="A366" s="8">
        <v>5012</v>
      </c>
      <c r="B366" s="36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1"/>
        <v/>
      </c>
      <c r="AF366" s="39"/>
      <c r="AG366" s="8" t="s">
        <v>929</v>
      </c>
      <c r="AH366" s="10" t="s">
        <v>930</v>
      </c>
      <c r="AI366" s="8" t="s">
        <v>932</v>
      </c>
      <c r="AJ366" s="8" t="s">
        <v>541</v>
      </c>
      <c r="AK366" s="8" t="s">
        <v>330</v>
      </c>
      <c r="AL366" s="8" t="s">
        <v>28</v>
      </c>
      <c r="AN366" s="8" t="s">
        <v>583</v>
      </c>
      <c r="AO366" s="8" t="s">
        <v>935</v>
      </c>
      <c r="AP366" s="13" t="s">
        <v>933</v>
      </c>
      <c r="AQ366" s="14"/>
      <c r="AR366" s="14"/>
      <c r="AS366" s="8" t="str">
        <f t="shared" si="32"/>
        <v>[["mac", "0c:4d:e9:d2:86:6c"], ["ip", "10.0.2.15"]]</v>
      </c>
    </row>
    <row r="367" spans="1:45" ht="16" customHeight="1" x14ac:dyDescent="0.2">
      <c r="A367" s="8">
        <v>5013</v>
      </c>
      <c r="B367" s="14" t="s">
        <v>26</v>
      </c>
      <c r="C367" s="14" t="s">
        <v>534</v>
      </c>
      <c r="D367" s="14"/>
      <c r="E367" s="14"/>
      <c r="G367" s="14"/>
      <c r="H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1"/>
        <v/>
      </c>
      <c r="AF367" s="39"/>
      <c r="AG367" s="8" t="s">
        <v>863</v>
      </c>
      <c r="AH367" s="10" t="s">
        <v>930</v>
      </c>
      <c r="AI367" s="8" t="s">
        <v>862</v>
      </c>
      <c r="AJ367" s="8" t="s">
        <v>861</v>
      </c>
      <c r="AK367" s="8" t="s">
        <v>860</v>
      </c>
      <c r="AL367" s="8" t="s">
        <v>28</v>
      </c>
      <c r="AN367" s="8" t="s">
        <v>583</v>
      </c>
      <c r="AO367" s="8" t="s">
        <v>858</v>
      </c>
      <c r="AP367" s="13" t="s">
        <v>934</v>
      </c>
      <c r="AQ367" s="14"/>
      <c r="AR367" s="14"/>
      <c r="AS367" s="8" t="str">
        <f t="shared" si="32"/>
        <v>[["mac", "b8:27:eb:78:74:0e"], ["ip", "10.0.2.16"]]</v>
      </c>
    </row>
    <row r="368" spans="1:45" ht="16" customHeight="1" x14ac:dyDescent="0.2">
      <c r="A368" s="8">
        <v>5014</v>
      </c>
      <c r="B368" s="8" t="s">
        <v>26</v>
      </c>
      <c r="C368" s="8" t="s">
        <v>549</v>
      </c>
      <c r="E368" s="14"/>
      <c r="I368" s="14"/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1"/>
        <v/>
      </c>
      <c r="AF368" s="39"/>
      <c r="AG368" s="8" t="s">
        <v>548</v>
      </c>
      <c r="AH368" s="10" t="s">
        <v>547</v>
      </c>
      <c r="AI368" s="8" t="s">
        <v>545</v>
      </c>
      <c r="AJ368" s="8" t="s">
        <v>546</v>
      </c>
      <c r="AK368" s="8" t="s">
        <v>544</v>
      </c>
      <c r="AL368" s="8" t="s">
        <v>28</v>
      </c>
      <c r="AN368" s="8" t="s">
        <v>625</v>
      </c>
      <c r="AO368" s="8" t="s">
        <v>543</v>
      </c>
      <c r="AP368" s="8" t="s">
        <v>679</v>
      </c>
      <c r="AQ368" s="8"/>
      <c r="AS368" s="8" t="str">
        <f t="shared" si="32"/>
        <v>[["mac", "30:05:5c:8a:ff:10"], ["ip", "10.0.6.22"]]</v>
      </c>
    </row>
    <row r="369" spans="1:45" ht="16" customHeight="1" x14ac:dyDescent="0.2">
      <c r="A369" s="8">
        <v>5015</v>
      </c>
      <c r="B369" s="8" t="s">
        <v>26</v>
      </c>
      <c r="C369" s="8" t="s">
        <v>720</v>
      </c>
      <c r="E369" s="14"/>
      <c r="F369" s="8" t="str">
        <f>IF(ISBLANK(E369), "", Table2[[#This Row],[unique_id]])</f>
        <v/>
      </c>
      <c r="I369" s="14"/>
      <c r="O369" s="8"/>
      <c r="P369" s="10"/>
      <c r="Q369" s="10" t="s">
        <v>770</v>
      </c>
      <c r="R369" s="10"/>
      <c r="S369" s="16" t="s">
        <v>818</v>
      </c>
      <c r="T369" s="16"/>
      <c r="U369" s="8"/>
      <c r="Z369" s="10"/>
      <c r="AB369" s="8" t="str">
        <f t="shared" si="35"/>
        <v/>
      </c>
      <c r="AC369" s="8" t="str">
        <f t="shared" si="31"/>
        <v/>
      </c>
      <c r="AF3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69" s="8" t="s">
        <v>761</v>
      </c>
      <c r="AH369" s="16" t="s">
        <v>760</v>
      </c>
      <c r="AI369" s="11" t="s">
        <v>758</v>
      </c>
      <c r="AJ369" s="11" t="s">
        <v>759</v>
      </c>
      <c r="AK369" s="8" t="s">
        <v>720</v>
      </c>
      <c r="AL369" s="8" t="s">
        <v>173</v>
      </c>
      <c r="AO369" s="8" t="s">
        <v>757</v>
      </c>
      <c r="AP369" s="8"/>
      <c r="AQ369" s="8"/>
      <c r="AS369" s="8" t="str">
        <f t="shared" si="32"/>
        <v>[["mac", "0x00158d0005d9d088"]]</v>
      </c>
    </row>
    <row r="370" spans="1:45" ht="16" customHeight="1" x14ac:dyDescent="0.2">
      <c r="A370" s="8">
        <v>6000</v>
      </c>
      <c r="B370" s="8" t="s">
        <v>26</v>
      </c>
      <c r="C370" s="8" t="s">
        <v>842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ref="AC370:AC433" si="36">IF(ISBLANK(AA370),  "", _xlfn.CONCAT(LOWER(C370), "/", E370))</f>
        <v/>
      </c>
      <c r="AF370" s="39"/>
      <c r="AG370" s="8" t="s">
        <v>681</v>
      </c>
      <c r="AN370" s="8" t="s">
        <v>605</v>
      </c>
      <c r="AO370" s="8" t="s">
        <v>682</v>
      </c>
      <c r="AP370" s="8"/>
      <c r="AQ370" s="8"/>
      <c r="AS370" s="8" t="str">
        <f t="shared" ref="AS370:AS433" si="37">IF(AND(ISBLANK(AO370), ISBLANK(AP370)), "", _xlfn.CONCAT("[", IF(ISBLANK(AO370), "", _xlfn.CONCAT("[""mac"", """, AO370, """]")), IF(ISBLANK(AP370), "", _xlfn.CONCAT(", [""ip"", """, AP370, """]")), "]"))</f>
        <v>[["mac", "bc:09:63:42:09:c0"]]</v>
      </c>
    </row>
    <row r="371" spans="1:45" ht="16" customHeight="1" x14ac:dyDescent="0.2">
      <c r="F371" s="8" t="str">
        <f>IF(ISBLANK(E371), "", Table2[[#This Row],[unique_id]])</f>
        <v/>
      </c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6"/>
        <v/>
      </c>
      <c r="AF371" s="39"/>
      <c r="AP371" s="8"/>
      <c r="AQ371" s="8"/>
      <c r="AS371" s="8" t="str">
        <f t="shared" si="37"/>
        <v/>
      </c>
    </row>
    <row r="372" spans="1:45" ht="16" customHeight="1" x14ac:dyDescent="0.2">
      <c r="B372" s="14"/>
      <c r="C372" s="14"/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6"/>
        <v/>
      </c>
      <c r="AF372" s="39"/>
      <c r="AP372" s="8"/>
      <c r="AQ372" s="8"/>
      <c r="AS372" s="8" t="str">
        <f t="shared" si="37"/>
        <v/>
      </c>
    </row>
    <row r="373" spans="1:45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6"/>
        <v/>
      </c>
      <c r="AF373" s="39"/>
      <c r="AP373" s="8"/>
      <c r="AQ373" s="8"/>
      <c r="AS373" s="8" t="str">
        <f t="shared" si="37"/>
        <v/>
      </c>
    </row>
    <row r="374" spans="1:45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6"/>
        <v/>
      </c>
      <c r="AF374" s="39"/>
      <c r="AP374" s="8"/>
      <c r="AQ374" s="8"/>
      <c r="AS374" s="8" t="str">
        <f t="shared" si="37"/>
        <v/>
      </c>
    </row>
    <row r="375" spans="1:45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6"/>
        <v/>
      </c>
      <c r="AF375" s="39"/>
      <c r="AP375" s="8"/>
      <c r="AQ375" s="8"/>
      <c r="AS375" s="8" t="str">
        <f t="shared" si="37"/>
        <v/>
      </c>
    </row>
    <row r="376" spans="1:45" ht="16" customHeight="1" x14ac:dyDescent="0.2"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6"/>
        <v/>
      </c>
      <c r="AF376" s="39"/>
      <c r="AP376" s="8"/>
      <c r="AQ376" s="8"/>
      <c r="AS376" s="8" t="str">
        <f t="shared" si="37"/>
        <v/>
      </c>
    </row>
    <row r="377" spans="1:45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6"/>
        <v/>
      </c>
      <c r="AF377" s="39"/>
      <c r="AP377" s="8"/>
      <c r="AQ377" s="8"/>
      <c r="AS377" s="8" t="str">
        <f t="shared" si="37"/>
        <v/>
      </c>
    </row>
    <row r="378" spans="1:45" ht="16" customHeight="1" x14ac:dyDescent="0.2">
      <c r="E378" s="12"/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6"/>
        <v/>
      </c>
      <c r="AF378" s="39"/>
      <c r="AP378" s="8"/>
      <c r="AQ378" s="8"/>
      <c r="AS378" s="8" t="str">
        <f t="shared" si="37"/>
        <v/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6"/>
        <v/>
      </c>
      <c r="AF379" s="39"/>
      <c r="AP379" s="8"/>
      <c r="AQ379" s="8"/>
      <c r="AS379" s="8" t="str">
        <f t="shared" si="37"/>
        <v/>
      </c>
    </row>
    <row r="380" spans="1:45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6"/>
        <v/>
      </c>
      <c r="AF380" s="39"/>
      <c r="AP380" s="8"/>
      <c r="AQ380" s="8"/>
      <c r="AS380" s="8" t="str">
        <f t="shared" si="37"/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5"/>
        <v/>
      </c>
      <c r="AC381" s="8" t="str">
        <f t="shared" si="36"/>
        <v/>
      </c>
      <c r="AF381" s="39"/>
      <c r="AP381" s="8"/>
      <c r="AQ381" s="8"/>
      <c r="AS381" s="8" t="str">
        <f t="shared" si="37"/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6"/>
        <v/>
      </c>
      <c r="AF382" s="39"/>
      <c r="AP382" s="8"/>
      <c r="AQ382" s="8"/>
      <c r="AS382" s="8" t="str">
        <f t="shared" si="37"/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5"/>
        <v/>
      </c>
      <c r="AC383" s="8" t="str">
        <f t="shared" si="36"/>
        <v/>
      </c>
      <c r="AF383" s="39"/>
      <c r="AP383" s="8"/>
      <c r="AQ383" s="8"/>
      <c r="AS383" s="8" t="str">
        <f t="shared" si="37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6"/>
        <v/>
      </c>
      <c r="AF384" s="39"/>
      <c r="AP384" s="8"/>
      <c r="AQ384" s="8"/>
      <c r="AS384" s="8" t="str">
        <f t="shared" si="37"/>
        <v/>
      </c>
    </row>
    <row r="385" spans="6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6"/>
        <v/>
      </c>
      <c r="AF385" s="39"/>
      <c r="AP385" s="8"/>
      <c r="AQ385" s="8"/>
      <c r="AS385" s="8" t="str">
        <f t="shared" si="37"/>
        <v/>
      </c>
    </row>
    <row r="386" spans="6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6"/>
        <v/>
      </c>
      <c r="AF386" s="39"/>
      <c r="AP386" s="8"/>
      <c r="AQ386" s="8"/>
      <c r="AS386" s="8" t="str">
        <f t="shared" si="37"/>
        <v/>
      </c>
    </row>
    <row r="387" spans="6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6"/>
        <v/>
      </c>
      <c r="AF387" s="39"/>
      <c r="AP387" s="8"/>
      <c r="AQ387" s="8"/>
      <c r="AS387" s="8" t="str">
        <f t="shared" si="37"/>
        <v/>
      </c>
    </row>
    <row r="388" spans="6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6"/>
        <v/>
      </c>
      <c r="AF388" s="39"/>
      <c r="AP388" s="8"/>
      <c r="AQ388" s="8"/>
      <c r="AS388" s="8" t="str">
        <f t="shared" si="37"/>
        <v/>
      </c>
    </row>
    <row r="389" spans="6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6"/>
        <v/>
      </c>
      <c r="AF389" s="39"/>
      <c r="AP389" s="8"/>
      <c r="AQ389" s="8"/>
      <c r="AS389" s="8" t="str">
        <f t="shared" si="37"/>
        <v/>
      </c>
    </row>
    <row r="390" spans="6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6"/>
        <v/>
      </c>
      <c r="AF390" s="39"/>
      <c r="AP390" s="8"/>
      <c r="AQ390" s="8"/>
      <c r="AS390" s="8" t="str">
        <f t="shared" si="37"/>
        <v/>
      </c>
    </row>
    <row r="391" spans="6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6"/>
        <v/>
      </c>
      <c r="AF391" s="39"/>
      <c r="AP391" s="8"/>
      <c r="AQ391" s="8"/>
      <c r="AS391" s="8" t="str">
        <f t="shared" si="37"/>
        <v/>
      </c>
    </row>
    <row r="392" spans="6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6"/>
        <v/>
      </c>
      <c r="AF392" s="39"/>
      <c r="AP392" s="8"/>
      <c r="AQ392" s="8"/>
      <c r="AS392" s="8" t="str">
        <f t="shared" si="37"/>
        <v/>
      </c>
    </row>
    <row r="393" spans="6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6"/>
        <v/>
      </c>
      <c r="AF393" s="39"/>
      <c r="AP393" s="8"/>
      <c r="AQ393" s="8"/>
      <c r="AS393" s="8" t="str">
        <f t="shared" si="37"/>
        <v/>
      </c>
    </row>
    <row r="394" spans="6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si="36"/>
        <v/>
      </c>
      <c r="AF394" s="39"/>
      <c r="AP394" s="8"/>
      <c r="AQ394" s="8"/>
      <c r="AS394" s="8" t="str">
        <f t="shared" si="37"/>
        <v/>
      </c>
    </row>
    <row r="395" spans="6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6"/>
        <v/>
      </c>
      <c r="AF395" s="39"/>
      <c r="AP395" s="8"/>
      <c r="AQ395" s="8"/>
      <c r="AS395" s="8" t="str">
        <f t="shared" si="37"/>
        <v/>
      </c>
    </row>
    <row r="396" spans="6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si="36"/>
        <v/>
      </c>
      <c r="AF396" s="39"/>
      <c r="AP396" s="8"/>
      <c r="AQ396" s="8"/>
      <c r="AS396" s="8" t="str">
        <f t="shared" si="37"/>
        <v/>
      </c>
    </row>
    <row r="397" spans="6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6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6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6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8"/>
      <c r="AP410" s="8"/>
      <c r="AQ410" s="8"/>
      <c r="AS410" s="8" t="str">
        <f t="shared" si="37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ref="AB412:AB475" si="38">IF(ISBLANK(AA412),  "", _xlfn.CONCAT("haas/entity/sensor/", LOWER(C412), "/", E412, "/config"))</f>
        <v/>
      </c>
      <c r="AC412" s="8" t="str">
        <f t="shared" si="36"/>
        <v/>
      </c>
      <c r="AF412" s="38"/>
      <c r="AP412" s="8"/>
      <c r="AQ412" s="8"/>
      <c r="AS412" s="8" t="str">
        <f t="shared" si="37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8"/>
        <v/>
      </c>
      <c r="AC413" s="8" t="str">
        <f t="shared" si="36"/>
        <v/>
      </c>
      <c r="AF413" s="38"/>
      <c r="AP413" s="8"/>
      <c r="AQ413" s="8"/>
      <c r="AS413" s="8" t="str">
        <f t="shared" si="37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8"/>
        <v/>
      </c>
      <c r="AC414" s="8" t="str">
        <f t="shared" si="36"/>
        <v/>
      </c>
      <c r="AF414" s="38"/>
      <c r="AP414" s="8"/>
      <c r="AQ414" s="8"/>
      <c r="AS414" s="8" t="str">
        <f t="shared" si="37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8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8"/>
        <v/>
      </c>
      <c r="AC416" s="8" t="str">
        <f t="shared" si="36"/>
        <v/>
      </c>
      <c r="AF416" s="38"/>
      <c r="AP416" s="8"/>
      <c r="AQ416" s="8"/>
      <c r="AS416" s="8" t="str">
        <f t="shared" si="37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8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8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8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8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8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8"/>
        <v/>
      </c>
      <c r="AC422" s="8" t="str">
        <f t="shared" si="36"/>
        <v/>
      </c>
      <c r="AF422" s="39"/>
      <c r="AP422" s="8"/>
      <c r="AQ422" s="8"/>
      <c r="AS422" s="8" t="str">
        <f t="shared" si="37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8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8"/>
        <v/>
      </c>
      <c r="AC424" s="8" t="str">
        <f t="shared" si="36"/>
        <v/>
      </c>
      <c r="AF424" s="39"/>
      <c r="AP424" s="8"/>
      <c r="AQ424" s="8"/>
      <c r="AS424" s="8" t="str">
        <f t="shared" si="37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8"/>
        <v/>
      </c>
      <c r="AC425" s="8" t="str">
        <f t="shared" si="36"/>
        <v/>
      </c>
      <c r="AF425" s="39"/>
      <c r="AP425" s="8"/>
      <c r="AQ425" s="8"/>
      <c r="AS425" s="8" t="str">
        <f t="shared" si="37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8"/>
        <v/>
      </c>
      <c r="AC426" s="8" t="str">
        <f t="shared" si="36"/>
        <v/>
      </c>
      <c r="AF426" s="39"/>
      <c r="AP426" s="8"/>
      <c r="AQ426" s="8"/>
      <c r="AS426" s="8" t="str">
        <f t="shared" si="37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9"/>
      <c r="AP427" s="8"/>
      <c r="AQ427" s="8"/>
      <c r="AS427" s="8" t="str">
        <f t="shared" si="37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9"/>
      <c r="AP428" s="8"/>
      <c r="AQ428" s="8"/>
      <c r="AS428" s="8" t="str">
        <f t="shared" si="37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9"/>
      <c r="AP430" s="8"/>
      <c r="AQ430" s="8"/>
      <c r="AS430" s="8" t="str">
        <f t="shared" si="37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ref="AC434:AC497" si="39">IF(ISBLANK(AA434),  "", _xlfn.CONCAT(LOWER(C434), "/", E434))</f>
        <v/>
      </c>
      <c r="AF434" s="39"/>
      <c r="AP434" s="8"/>
      <c r="AQ434" s="8"/>
      <c r="AS434" s="8" t="str">
        <f t="shared" ref="AS434:AS497" si="40"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9"/>
        <v/>
      </c>
      <c r="AF435" s="39"/>
      <c r="AP435" s="8"/>
      <c r="AQ435" s="8"/>
      <c r="AS435" s="8" t="str">
        <f t="shared" si="40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9"/>
        <v/>
      </c>
      <c r="AF436" s="39"/>
      <c r="AP436" s="8"/>
      <c r="AQ436" s="8"/>
      <c r="AS436" s="8" t="str">
        <f t="shared" si="40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9"/>
        <v/>
      </c>
      <c r="AF437" s="39"/>
      <c r="AP437" s="8"/>
      <c r="AQ437" s="8"/>
      <c r="AS437" s="8" t="str">
        <f t="shared" si="40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9"/>
        <v/>
      </c>
      <c r="AF438" s="39"/>
      <c r="AP438" s="8"/>
      <c r="AQ438" s="8"/>
      <c r="AS438" s="8" t="str">
        <f t="shared" si="40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9"/>
        <v/>
      </c>
      <c r="AF439" s="39"/>
      <c r="AP439" s="8"/>
      <c r="AQ439" s="8"/>
      <c r="AS439" s="8" t="str">
        <f t="shared" si="40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9"/>
        <v/>
      </c>
      <c r="AF440" s="39"/>
      <c r="AP440" s="8"/>
      <c r="AQ440" s="8"/>
      <c r="AS440" s="8" t="str">
        <f t="shared" si="40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9"/>
        <v/>
      </c>
      <c r="AF441" s="39"/>
      <c r="AP441" s="8"/>
      <c r="AQ441" s="8"/>
      <c r="AS441" s="8" t="str">
        <f t="shared" si="40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9"/>
        <v/>
      </c>
      <c r="AF442" s="39"/>
      <c r="AP442" s="8"/>
      <c r="AQ442" s="8"/>
      <c r="AS442" s="8" t="str">
        <f t="shared" si="40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9"/>
        <v/>
      </c>
      <c r="AF443" s="39"/>
      <c r="AP443" s="8"/>
      <c r="AQ443" s="8"/>
      <c r="AS443" s="8" t="str">
        <f t="shared" si="40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9"/>
        <v/>
      </c>
      <c r="AF444" s="39"/>
      <c r="AP444" s="8"/>
      <c r="AQ444" s="8"/>
      <c r="AS444" s="8" t="str">
        <f t="shared" si="40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9"/>
        <v/>
      </c>
      <c r="AF445" s="39"/>
      <c r="AP445" s="8"/>
      <c r="AQ445" s="8"/>
      <c r="AS445" s="8" t="str">
        <f t="shared" si="40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9"/>
        <v/>
      </c>
      <c r="AF446" s="39"/>
      <c r="AP446" s="8"/>
      <c r="AQ446" s="8"/>
      <c r="AS446" s="8" t="str">
        <f t="shared" si="40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9"/>
        <v/>
      </c>
      <c r="AF447" s="39"/>
      <c r="AP447" s="8"/>
      <c r="AQ447" s="8"/>
      <c r="AS447" s="8" t="str">
        <f t="shared" si="40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9"/>
        <v/>
      </c>
      <c r="AF448" s="39"/>
      <c r="AP448" s="8"/>
      <c r="AQ448" s="8"/>
      <c r="AS448" s="8" t="str">
        <f t="shared" si="40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9"/>
        <v/>
      </c>
      <c r="AF449" s="39"/>
      <c r="AP449" s="8"/>
      <c r="AQ449" s="8"/>
      <c r="AS449" s="8" t="str">
        <f t="shared" si="40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9"/>
        <v/>
      </c>
      <c r="AF450" s="39"/>
      <c r="AP450" s="8"/>
      <c r="AQ450" s="8"/>
      <c r="AS450" s="8" t="str">
        <f t="shared" si="40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9"/>
        <v/>
      </c>
      <c r="AF451" s="39"/>
      <c r="AP451" s="8"/>
      <c r="AQ451" s="8"/>
      <c r="AS451" s="8" t="str">
        <f t="shared" si="40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9"/>
        <v/>
      </c>
      <c r="AF452" s="39"/>
      <c r="AP452" s="8"/>
      <c r="AQ452" s="8"/>
      <c r="AS452" s="8" t="str">
        <f t="shared" si="40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9"/>
        <v/>
      </c>
      <c r="AF453" s="39"/>
      <c r="AP453" s="8"/>
      <c r="AQ453" s="8"/>
      <c r="AS453" s="8" t="str">
        <f t="shared" si="40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9"/>
        <v/>
      </c>
      <c r="AF454" s="39"/>
      <c r="AP454" s="8"/>
      <c r="AQ454" s="8"/>
      <c r="AS454" s="8" t="str">
        <f t="shared" si="40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9"/>
        <v/>
      </c>
      <c r="AF455" s="39"/>
      <c r="AP455" s="8"/>
      <c r="AQ455" s="8"/>
      <c r="AS455" s="8" t="str">
        <f t="shared" si="40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9"/>
        <v/>
      </c>
      <c r="AF456" s="39"/>
      <c r="AP456" s="8"/>
      <c r="AQ456" s="8"/>
      <c r="AS456" s="8" t="str">
        <f t="shared" si="40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9"/>
        <v/>
      </c>
      <c r="AF457" s="39"/>
      <c r="AP457" s="8"/>
      <c r="AQ457" s="8"/>
      <c r="AS457" s="8" t="str">
        <f t="shared" si="40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si="39"/>
        <v/>
      </c>
      <c r="AF458" s="39"/>
      <c r="AP458" s="8"/>
      <c r="AQ458" s="8"/>
      <c r="AS458" s="8" t="str">
        <f t="shared" si="40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9"/>
        <v/>
      </c>
      <c r="AF459" s="39"/>
      <c r="AP459" s="8"/>
      <c r="AQ459" s="8"/>
      <c r="AS459" s="8" t="str">
        <f t="shared" si="40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si="39"/>
        <v/>
      </c>
      <c r="AF460" s="39"/>
      <c r="AP460" s="8"/>
      <c r="AQ460" s="8"/>
      <c r="AS460" s="8" t="str">
        <f t="shared" si="40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ref="AB476:AB539" si="41">IF(ISBLANK(AA476),  "", _xlfn.CONCAT("haas/entity/sensor/", LOWER(C476), "/", E476, "/config"))</f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41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41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41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41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41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41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41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41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41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41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41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41"/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41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41"/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customHeight="1" x14ac:dyDescent="0.2">
      <c r="F497" s="8" t="str">
        <f>IF(ISBLANK(E497), "", Table2[[#This Row],[unique_id]])</f>
        <v/>
      </c>
      <c r="H497" s="12"/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ref="AC498:AC561" si="42">IF(ISBLANK(AA498),  "", _xlfn.CONCAT(LOWER(C498), "/", E498))</f>
        <v/>
      </c>
      <c r="AF498" s="39"/>
      <c r="AP498" s="8"/>
      <c r="AQ498" s="8"/>
      <c r="AS498" s="8" t="str">
        <f t="shared" ref="AS498:AS561" si="43"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42"/>
        <v/>
      </c>
      <c r="AF499" s="39"/>
      <c r="AP499" s="8"/>
      <c r="AQ499" s="8"/>
      <c r="AS499" s="8" t="str">
        <f t="shared" si="43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42"/>
        <v/>
      </c>
      <c r="AF500" s="39"/>
      <c r="AP500" s="8"/>
      <c r="AQ500" s="8"/>
      <c r="AS500" s="8" t="str">
        <f t="shared" si="43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42"/>
        <v/>
      </c>
      <c r="AF501" s="39"/>
      <c r="AP501" s="8"/>
      <c r="AQ501" s="8"/>
      <c r="AS501" s="8" t="str">
        <f t="shared" si="43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41"/>
        <v/>
      </c>
      <c r="AC502" s="8" t="str">
        <f t="shared" si="42"/>
        <v/>
      </c>
      <c r="AF502" s="39"/>
      <c r="AP502" s="8"/>
      <c r="AQ502" s="8"/>
      <c r="AS502" s="8" t="str">
        <f t="shared" si="43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41"/>
        <v/>
      </c>
      <c r="AC503" s="8" t="str">
        <f t="shared" si="42"/>
        <v/>
      </c>
      <c r="AF503" s="39"/>
      <c r="AP503" s="8"/>
      <c r="AQ503" s="8"/>
      <c r="AS503" s="8" t="str">
        <f t="shared" si="43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41"/>
        <v/>
      </c>
      <c r="AC504" s="8" t="str">
        <f t="shared" si="42"/>
        <v/>
      </c>
      <c r="AF504" s="39"/>
      <c r="AP504" s="8"/>
      <c r="AQ504" s="8"/>
      <c r="AS504" s="8" t="str">
        <f t="shared" si="43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AB505" s="8" t="str">
        <f t="shared" si="41"/>
        <v/>
      </c>
      <c r="AC505" s="8" t="str">
        <f t="shared" si="42"/>
        <v/>
      </c>
      <c r="AF505" s="39"/>
      <c r="AP505" s="8"/>
      <c r="AQ505" s="8"/>
      <c r="AS505" s="8" t="str">
        <f t="shared" si="43"/>
        <v/>
      </c>
    </row>
    <row r="506" spans="6:45" ht="16" customHeight="1" x14ac:dyDescent="0.2">
      <c r="F506" s="8" t="str">
        <f>IF(ISBLANK(E506), "", Table2[[#This Row],[unique_id]])</f>
        <v/>
      </c>
      <c r="G506" s="12"/>
      <c r="O506" s="8"/>
      <c r="P506" s="10"/>
      <c r="Q506" s="10"/>
      <c r="R506" s="10"/>
      <c r="S506" s="10"/>
      <c r="T506" s="10"/>
      <c r="U506" s="8"/>
      <c r="AB506" s="8" t="str">
        <f t="shared" si="41"/>
        <v/>
      </c>
      <c r="AC506" s="8" t="str">
        <f t="shared" si="42"/>
        <v/>
      </c>
      <c r="AF506" s="39"/>
      <c r="AP506" s="8"/>
      <c r="AQ506" s="8"/>
      <c r="AS506" s="8" t="str">
        <f t="shared" si="43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41"/>
        <v/>
      </c>
      <c r="AC507" s="8" t="str">
        <f t="shared" si="42"/>
        <v/>
      </c>
      <c r="AF507" s="39"/>
      <c r="AP507" s="8"/>
      <c r="AQ507" s="8"/>
      <c r="AS507" s="8" t="str">
        <f t="shared" si="43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41"/>
        <v/>
      </c>
      <c r="AC508" s="8" t="str">
        <f t="shared" si="42"/>
        <v/>
      </c>
      <c r="AF508" s="39"/>
      <c r="AP508" s="8"/>
      <c r="AQ508" s="8"/>
      <c r="AS508" s="8" t="str">
        <f t="shared" si="43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41"/>
        <v/>
      </c>
      <c r="AC509" s="8" t="str">
        <f t="shared" si="42"/>
        <v/>
      </c>
      <c r="AF509" s="39"/>
      <c r="AP509" s="8"/>
      <c r="AQ509" s="8"/>
      <c r="AS509" s="8" t="str">
        <f t="shared" si="43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41"/>
        <v/>
      </c>
      <c r="AC510" s="8" t="str">
        <f t="shared" si="42"/>
        <v/>
      </c>
      <c r="AF510" s="39"/>
      <c r="AP510" s="8"/>
      <c r="AQ510" s="8"/>
      <c r="AS510" s="8" t="str">
        <f t="shared" si="43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41"/>
        <v/>
      </c>
      <c r="AC511" s="8" t="str">
        <f t="shared" si="42"/>
        <v/>
      </c>
      <c r="AF511" s="39"/>
      <c r="AP511" s="8"/>
      <c r="AQ511" s="8"/>
      <c r="AS511" s="8" t="str">
        <f t="shared" si="43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41"/>
        <v/>
      </c>
      <c r="AC512" s="8" t="str">
        <f t="shared" si="42"/>
        <v/>
      </c>
      <c r="AF512" s="39"/>
      <c r="AP512" s="8"/>
      <c r="AQ512" s="8"/>
      <c r="AS512" s="8" t="str">
        <f t="shared" si="43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41"/>
        <v/>
      </c>
      <c r="AC513" s="8" t="str">
        <f t="shared" si="42"/>
        <v/>
      </c>
      <c r="AF513" s="39"/>
      <c r="AP513" s="8"/>
      <c r="AQ513" s="8"/>
      <c r="AS513" s="8" t="str">
        <f t="shared" si="43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41"/>
        <v/>
      </c>
      <c r="AC514" s="8" t="str">
        <f t="shared" si="42"/>
        <v/>
      </c>
      <c r="AF514" s="39"/>
      <c r="AP514" s="8"/>
      <c r="AQ514" s="8"/>
      <c r="AS514" s="8" t="str">
        <f t="shared" si="43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41"/>
        <v/>
      </c>
      <c r="AC515" s="8" t="str">
        <f t="shared" si="42"/>
        <v/>
      </c>
      <c r="AF515" s="39"/>
      <c r="AP515" s="8"/>
      <c r="AQ515" s="8"/>
      <c r="AS515" s="8" t="str">
        <f t="shared" si="43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42"/>
        <v/>
      </c>
      <c r="AF516" s="39"/>
      <c r="AP516" s="8"/>
      <c r="AQ516" s="8"/>
      <c r="AS516" s="8" t="str">
        <f t="shared" si="43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42"/>
        <v/>
      </c>
      <c r="AF517" s="39"/>
      <c r="AP517" s="8"/>
      <c r="AQ517" s="8"/>
      <c r="AS517" s="8" t="str">
        <f t="shared" si="43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42"/>
        <v/>
      </c>
      <c r="AF518" s="39"/>
      <c r="AP518" s="8"/>
      <c r="AQ518" s="8"/>
      <c r="AS518" s="8" t="str">
        <f t="shared" si="43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42"/>
        <v/>
      </c>
      <c r="AF519" s="39"/>
      <c r="AP519" s="8"/>
      <c r="AQ519" s="8"/>
      <c r="AS519" s="8" t="str">
        <f t="shared" si="43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42"/>
        <v/>
      </c>
      <c r="AF520" s="39"/>
      <c r="AP520" s="8"/>
      <c r="AQ520" s="8"/>
      <c r="AS520" s="8" t="str">
        <f t="shared" si="43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42"/>
        <v/>
      </c>
      <c r="AF521" s="39"/>
      <c r="AP521" s="8"/>
      <c r="AQ521" s="8"/>
      <c r="AS521" s="8" t="str">
        <f t="shared" si="43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si="42"/>
        <v/>
      </c>
      <c r="AF522" s="39"/>
      <c r="AP522" s="8"/>
      <c r="AQ522" s="8"/>
      <c r="AS522" s="8" t="str">
        <f t="shared" si="43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42"/>
        <v/>
      </c>
      <c r="AF523" s="39"/>
      <c r="AP523" s="8"/>
      <c r="AQ523" s="8"/>
      <c r="AS523" s="8" t="str">
        <f t="shared" si="43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si="42"/>
        <v/>
      </c>
      <c r="AF524" s="39"/>
      <c r="AP524" s="8"/>
      <c r="AQ524" s="8"/>
      <c r="AS524" s="8" t="str">
        <f t="shared" si="43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ref="AB540:AB603" si="44">IF(ISBLANK(AA540),  "", _xlfn.CONCAT("haas/entity/sensor/", LOWER(C540), "/", E540, "/config"))</f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4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4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4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4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4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4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4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4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4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4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4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4"/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4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4"/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ref="AC562:AC625" si="45">IF(ISBLANK(AA562),  "", _xlfn.CONCAT(LOWER(C562), "/", E562))</f>
        <v/>
      </c>
      <c r="AF562" s="39"/>
      <c r="AP562" s="8"/>
      <c r="AQ562" s="8"/>
      <c r="AS562" s="8" t="str">
        <f t="shared" ref="AS562:AS625" si="46"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5"/>
        <v/>
      </c>
      <c r="AF563" s="39"/>
      <c r="AP563" s="8"/>
      <c r="AQ563" s="8"/>
      <c r="AS563" s="8" t="str">
        <f t="shared" si="46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5"/>
        <v/>
      </c>
      <c r="AF564" s="39"/>
      <c r="AP564" s="8"/>
      <c r="AQ564" s="8"/>
      <c r="AS564" s="8" t="str">
        <f t="shared" si="46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5"/>
        <v/>
      </c>
      <c r="AF565" s="39"/>
      <c r="AP565" s="8"/>
      <c r="AQ565" s="8"/>
      <c r="AS565" s="8" t="str">
        <f t="shared" si="46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5"/>
        <v/>
      </c>
      <c r="AF566" s="39"/>
      <c r="AP566" s="8"/>
      <c r="AQ566" s="8"/>
      <c r="AS566" s="8" t="str">
        <f t="shared" si="46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5"/>
        <v/>
      </c>
      <c r="AF567" s="39"/>
      <c r="AP567" s="8"/>
      <c r="AQ567" s="8"/>
      <c r="AS567" s="8" t="str">
        <f t="shared" si="46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5"/>
        <v/>
      </c>
      <c r="AF568" s="39"/>
      <c r="AP568" s="8"/>
      <c r="AQ568" s="8"/>
      <c r="AS568" s="8" t="str">
        <f t="shared" si="46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5"/>
        <v/>
      </c>
      <c r="AF569" s="39"/>
      <c r="AP569" s="8"/>
      <c r="AQ569" s="8"/>
      <c r="AS569" s="8" t="str">
        <f t="shared" si="46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5"/>
        <v/>
      </c>
      <c r="AF570" s="39"/>
      <c r="AP570" s="8"/>
      <c r="AQ570" s="8"/>
      <c r="AS570" s="8" t="str">
        <f t="shared" si="46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5"/>
        <v/>
      </c>
      <c r="AF571" s="39"/>
      <c r="AP571" s="8"/>
      <c r="AQ571" s="8"/>
      <c r="AS571" s="8" t="str">
        <f t="shared" si="46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5"/>
        <v/>
      </c>
      <c r="AF572" s="39"/>
      <c r="AP572" s="8"/>
      <c r="AQ572" s="8"/>
      <c r="AS572" s="8" t="str">
        <f t="shared" si="46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5"/>
        <v/>
      </c>
      <c r="AF573" s="39"/>
      <c r="AP573" s="8"/>
      <c r="AQ573" s="8"/>
      <c r="AS573" s="8" t="str">
        <f t="shared" si="46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5"/>
        <v/>
      </c>
      <c r="AF574" s="39"/>
      <c r="AP574" s="8"/>
      <c r="AQ574" s="8"/>
      <c r="AS574" s="8" t="str">
        <f t="shared" si="46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5"/>
        <v/>
      </c>
      <c r="AF575" s="39"/>
      <c r="AP575" s="8"/>
      <c r="AQ575" s="8"/>
      <c r="AS575" s="8" t="str">
        <f t="shared" si="46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5"/>
        <v/>
      </c>
      <c r="AF576" s="39"/>
      <c r="AP576" s="8"/>
      <c r="AQ576" s="8"/>
      <c r="AS576" s="8" t="str">
        <f t="shared" si="46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5"/>
        <v/>
      </c>
      <c r="AF577" s="39"/>
      <c r="AP577" s="8"/>
      <c r="AQ577" s="8"/>
      <c r="AS577" s="8" t="str">
        <f t="shared" si="46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5"/>
        <v/>
      </c>
      <c r="AF578" s="39"/>
      <c r="AP578" s="8"/>
      <c r="AQ578" s="8"/>
      <c r="AS578" s="8" t="str">
        <f t="shared" si="46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5"/>
        <v/>
      </c>
      <c r="AF579" s="39"/>
      <c r="AP579" s="8"/>
      <c r="AQ579" s="8"/>
      <c r="AS579" s="8" t="str">
        <f t="shared" si="46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5"/>
        <v/>
      </c>
      <c r="AF580" s="39"/>
      <c r="AP580" s="8"/>
      <c r="AQ580" s="8"/>
      <c r="AS580" s="8" t="str">
        <f t="shared" si="46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5"/>
        <v/>
      </c>
      <c r="AF581" s="39"/>
      <c r="AP581" s="8"/>
      <c r="AQ581" s="8"/>
      <c r="AS581" s="8" t="str">
        <f t="shared" si="46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5"/>
        <v/>
      </c>
      <c r="AF582" s="39"/>
      <c r="AP582" s="8"/>
      <c r="AQ582" s="8"/>
      <c r="AS582" s="8" t="str">
        <f t="shared" si="46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5"/>
        <v/>
      </c>
      <c r="AF583" s="39"/>
      <c r="AP583" s="8"/>
      <c r="AQ583" s="8"/>
      <c r="AS583" s="8" t="str">
        <f t="shared" si="46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5"/>
        <v/>
      </c>
      <c r="AF584" s="39"/>
      <c r="AP584" s="8"/>
      <c r="AQ584" s="8"/>
      <c r="AS584" s="8" t="str">
        <f t="shared" si="46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5"/>
        <v/>
      </c>
      <c r="AF585" s="39"/>
      <c r="AP585" s="8"/>
      <c r="AQ585" s="8"/>
      <c r="AS585" s="8" t="str">
        <f t="shared" si="46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si="45"/>
        <v/>
      </c>
      <c r="AF586" s="39"/>
      <c r="AP586" s="8"/>
      <c r="AQ586" s="8"/>
      <c r="AS586" s="8" t="str">
        <f t="shared" si="46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5"/>
        <v/>
      </c>
      <c r="AF587" s="39"/>
      <c r="AP587" s="8"/>
      <c r="AQ587" s="8"/>
      <c r="AS587" s="8" t="str">
        <f t="shared" si="46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si="45"/>
        <v/>
      </c>
      <c r="AF588" s="39"/>
      <c r="AP588" s="8"/>
      <c r="AQ588" s="8"/>
      <c r="AS588" s="8" t="str">
        <f t="shared" si="46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ref="AB604:AB667" si="47">IF(ISBLANK(AA604),  "", _xlfn.CONCAT("haas/entity/sensor/", LOWER(C604), "/", E604, "/config"))</f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7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7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7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7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7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7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7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7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7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7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7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7"/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7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7"/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ref="AC626:AC689" si="48">IF(ISBLANK(AA626),  "", _xlfn.CONCAT(LOWER(C626), "/", E626))</f>
        <v/>
      </c>
      <c r="AF626" s="39"/>
      <c r="AP626" s="8"/>
      <c r="AQ626" s="8"/>
      <c r="AS626" s="8" t="str">
        <f t="shared" ref="AS626:AS689" si="49"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8"/>
        <v/>
      </c>
      <c r="AF627" s="39"/>
      <c r="AP627" s="8"/>
      <c r="AQ627" s="8"/>
      <c r="AS627" s="8" t="str">
        <f t="shared" si="49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8"/>
        <v/>
      </c>
      <c r="AF628" s="39"/>
      <c r="AP628" s="8"/>
      <c r="AQ628" s="8"/>
      <c r="AS628" s="8" t="str">
        <f t="shared" si="49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8"/>
        <v/>
      </c>
      <c r="AF629" s="39"/>
      <c r="AP629" s="8"/>
      <c r="AQ629" s="8"/>
      <c r="AS629" s="8" t="str">
        <f t="shared" si="49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8"/>
        <v/>
      </c>
      <c r="AF630" s="39"/>
      <c r="AP630" s="8"/>
      <c r="AQ630" s="8"/>
      <c r="AS630" s="8" t="str">
        <f t="shared" si="49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8"/>
        <v/>
      </c>
      <c r="AF631" s="39"/>
      <c r="AP631" s="8"/>
      <c r="AQ631" s="8"/>
      <c r="AS631" s="8" t="str">
        <f t="shared" si="49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8"/>
        <v/>
      </c>
      <c r="AF632" s="39"/>
      <c r="AP632" s="8"/>
      <c r="AQ632" s="8"/>
      <c r="AS632" s="8" t="str">
        <f t="shared" si="49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8"/>
        <v/>
      </c>
      <c r="AF633" s="39"/>
      <c r="AP633" s="8"/>
      <c r="AQ633" s="8"/>
      <c r="AS633" s="8" t="str">
        <f t="shared" si="49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8"/>
        <v/>
      </c>
      <c r="AF634" s="39"/>
      <c r="AP634" s="8"/>
      <c r="AQ634" s="8"/>
      <c r="AS634" s="8" t="str">
        <f t="shared" si="49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8"/>
        <v/>
      </c>
      <c r="AF635" s="39"/>
      <c r="AP635" s="8"/>
      <c r="AQ635" s="8"/>
      <c r="AS635" s="8" t="str">
        <f t="shared" si="49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8"/>
        <v/>
      </c>
      <c r="AF636" s="39"/>
      <c r="AP636" s="8"/>
      <c r="AQ636" s="8"/>
      <c r="AS636" s="8" t="str">
        <f t="shared" si="49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8"/>
        <v/>
      </c>
      <c r="AF637" s="39"/>
      <c r="AP637" s="8"/>
      <c r="AQ637" s="8"/>
      <c r="AS637" s="8" t="str">
        <f t="shared" si="49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8"/>
        <v/>
      </c>
      <c r="AF638" s="39"/>
      <c r="AP638" s="8"/>
      <c r="AQ638" s="8"/>
      <c r="AS638" s="8" t="str">
        <f t="shared" si="49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8"/>
        <v/>
      </c>
      <c r="AF639" s="39"/>
      <c r="AP639" s="8"/>
      <c r="AQ639" s="8"/>
      <c r="AS639" s="8" t="str">
        <f t="shared" si="49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8"/>
        <v/>
      </c>
      <c r="AF640" s="39"/>
      <c r="AP640" s="8"/>
      <c r="AQ640" s="8"/>
      <c r="AS640" s="8" t="str">
        <f t="shared" si="49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8"/>
        <v/>
      </c>
      <c r="AF641" s="39"/>
      <c r="AP641" s="8"/>
      <c r="AQ641" s="8"/>
      <c r="AS641" s="8" t="str">
        <f t="shared" si="49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8"/>
        <v/>
      </c>
      <c r="AF642" s="39"/>
      <c r="AP642" s="8"/>
      <c r="AQ642" s="8"/>
      <c r="AS642" s="8" t="str">
        <f t="shared" si="49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8"/>
        <v/>
      </c>
      <c r="AF643" s="39"/>
      <c r="AP643" s="8"/>
      <c r="AQ643" s="8"/>
      <c r="AS643" s="8" t="str">
        <f t="shared" si="49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8"/>
        <v/>
      </c>
      <c r="AF644" s="39"/>
      <c r="AP644" s="8"/>
      <c r="AQ644" s="8"/>
      <c r="AS644" s="8" t="str">
        <f t="shared" si="49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8"/>
        <v/>
      </c>
      <c r="AF645" s="39"/>
      <c r="AP645" s="8"/>
      <c r="AQ645" s="8"/>
      <c r="AS645" s="8" t="str">
        <f t="shared" si="49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8"/>
        <v/>
      </c>
      <c r="AF646" s="39"/>
      <c r="AP646" s="8"/>
      <c r="AQ646" s="8"/>
      <c r="AS646" s="8" t="str">
        <f t="shared" si="49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8"/>
        <v/>
      </c>
      <c r="AF647" s="39"/>
      <c r="AP647" s="8"/>
      <c r="AQ647" s="8"/>
      <c r="AS647" s="8" t="str">
        <f t="shared" si="49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8"/>
        <v/>
      </c>
      <c r="AF648" s="39"/>
      <c r="AP648" s="8"/>
      <c r="AQ648" s="8"/>
      <c r="AS648" s="8" t="str">
        <f t="shared" si="49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8"/>
        <v/>
      </c>
      <c r="AF649" s="39"/>
      <c r="AP649" s="8"/>
      <c r="AQ649" s="8"/>
      <c r="AS649" s="8" t="str">
        <f t="shared" si="49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si="48"/>
        <v/>
      </c>
      <c r="AF650" s="39"/>
      <c r="AP650" s="8"/>
      <c r="AQ650" s="8"/>
      <c r="AS650" s="8" t="str">
        <f t="shared" si="49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8"/>
        <v/>
      </c>
      <c r="AF651" s="39"/>
      <c r="AP651" s="8"/>
      <c r="AQ651" s="8"/>
      <c r="AS651" s="8" t="str">
        <f t="shared" si="49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si="48"/>
        <v/>
      </c>
      <c r="AF652" s="39"/>
      <c r="AP652" s="8"/>
      <c r="AQ652" s="8"/>
      <c r="AS652" s="8" t="str">
        <f t="shared" si="49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ref="AB668:AB696" si="50">IF(ISBLANK(AA668),  "", _xlfn.CONCAT("haas/entity/sensor/", LOWER(C668), "/", E668, "/config"))</f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50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50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50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50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50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50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50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50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50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50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50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50"/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50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50"/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ref="AC690:AC696" si="51">IF(ISBLANK(AA690),  "", _xlfn.CONCAT(LOWER(C690), "/", E690))</f>
        <v/>
      </c>
      <c r="AF690" s="39"/>
      <c r="AP690" s="8"/>
      <c r="AQ690" s="8"/>
      <c r="AS690" s="8" t="str">
        <f t="shared" ref="AS690:AS696" si="52"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51"/>
        <v/>
      </c>
      <c r="AF691" s="39"/>
      <c r="AP691" s="8"/>
      <c r="AQ691" s="8"/>
      <c r="AS691" s="8" t="str">
        <f t="shared" si="52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51"/>
        <v/>
      </c>
      <c r="AF692" s="39"/>
      <c r="AP692" s="8"/>
      <c r="AQ692" s="8"/>
      <c r="AS692" s="8" t="str">
        <f t="shared" si="52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51"/>
        <v/>
      </c>
      <c r="AF693" s="39"/>
      <c r="AP693" s="8"/>
      <c r="AQ693" s="8"/>
      <c r="AS693" s="8" t="str">
        <f t="shared" si="52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51"/>
        <v/>
      </c>
      <c r="AF694" s="39"/>
      <c r="AP694" s="8"/>
      <c r="AQ694" s="8"/>
      <c r="AS694" s="8" t="str">
        <f t="shared" si="52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51"/>
        <v/>
      </c>
      <c r="AF695" s="39"/>
      <c r="AP695" s="8"/>
      <c r="AQ695" s="8"/>
      <c r="AS695" s="8" t="str">
        <f t="shared" si="52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51"/>
        <v/>
      </c>
      <c r="AF696" s="39"/>
      <c r="AP696" s="8"/>
      <c r="AQ696" s="8"/>
      <c r="AS696" s="8" t="str">
        <f t="shared" si="52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5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6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2023-03-15T02:14:49Z</dcterms:modified>
</cp:coreProperties>
</file>