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62922E1B-897F-944C-B59F-BF7C5F335DEF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52" i="1" l="1"/>
  <c r="Z253" i="1"/>
  <c r="AI272" i="1"/>
  <c r="W272" i="1"/>
  <c r="V272" i="1"/>
  <c r="E272" i="1"/>
  <c r="F272" i="1" s="1"/>
  <c r="Z242" i="1"/>
  <c r="Z244" i="1"/>
  <c r="Z245" i="1"/>
  <c r="Z251" i="1"/>
  <c r="Z241" i="1"/>
  <c r="E267" i="1"/>
  <c r="F267" i="1" s="1"/>
  <c r="E268" i="1"/>
  <c r="F268" i="1" s="1"/>
  <c r="E269" i="1"/>
  <c r="F269" i="1" s="1"/>
  <c r="E271" i="1"/>
  <c r="E266" i="1"/>
  <c r="F26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71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266" i="1"/>
  <c r="W266" i="1"/>
  <c r="V266" i="1"/>
  <c r="AD148" i="1"/>
  <c r="Z148" i="1" s="1"/>
  <c r="AD147" i="1"/>
  <c r="Z147" i="1" s="1"/>
  <c r="AI146" i="1"/>
  <c r="AD157" i="1"/>
  <c r="Z157" i="1" s="1"/>
  <c r="AD156" i="1"/>
  <c r="Z156" i="1" s="1"/>
  <c r="AD155" i="1"/>
  <c r="Z155" i="1" s="1"/>
  <c r="AI154" i="1"/>
  <c r="AI153" i="1"/>
  <c r="AI152" i="1"/>
  <c r="AI267" i="1"/>
  <c r="E270" i="1"/>
  <c r="F270" i="1" s="1"/>
  <c r="V270" i="1"/>
  <c r="W270" i="1"/>
  <c r="AI270" i="1"/>
  <c r="AD80" i="1"/>
  <c r="Z80" i="1" s="1"/>
  <c r="AD81" i="1"/>
  <c r="Z81" i="1" s="1"/>
  <c r="AD79" i="1"/>
  <c r="Z79" i="1" s="1"/>
  <c r="AD77" i="1"/>
  <c r="Z77" i="1" s="1"/>
  <c r="AD76" i="1"/>
  <c r="Z76" i="1" s="1"/>
  <c r="AD75" i="1"/>
  <c r="Z75" i="1" s="1"/>
  <c r="AI75" i="1"/>
  <c r="AD249" i="1"/>
  <c r="Z249" i="1" s="1"/>
  <c r="AD248" i="1"/>
  <c r="Z248" i="1" s="1"/>
  <c r="AD246" i="1"/>
  <c r="Z246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168" i="1"/>
  <c r="Z168" i="1" s="1"/>
  <c r="V168" i="1"/>
  <c r="W168" i="1"/>
  <c r="AI168" i="1"/>
  <c r="AD167" i="1"/>
  <c r="Z167" i="1" s="1"/>
  <c r="AD166" i="1"/>
  <c r="Z166" i="1" s="1"/>
  <c r="AD164" i="1"/>
  <c r="Z164" i="1" s="1"/>
  <c r="AD163" i="1"/>
  <c r="Z163" i="1" s="1"/>
  <c r="AD162" i="1"/>
  <c r="Z162" i="1" s="1"/>
  <c r="AD161" i="1"/>
  <c r="Z161" i="1" s="1"/>
  <c r="AD160" i="1"/>
  <c r="Z160" i="1" s="1"/>
  <c r="AD159" i="1"/>
  <c r="Z159" i="1" s="1"/>
  <c r="AD158" i="1"/>
  <c r="Z158" i="1" s="1"/>
  <c r="AD146" i="1"/>
  <c r="Z146" i="1" s="1"/>
  <c r="V164" i="1"/>
  <c r="W164" i="1"/>
  <c r="AI164" i="1"/>
  <c r="V166" i="1"/>
  <c r="W166" i="1"/>
  <c r="AI166" i="1"/>
  <c r="V167" i="1"/>
  <c r="W167" i="1"/>
  <c r="AI16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158" i="1"/>
  <c r="AI159" i="1"/>
  <c r="AI160" i="1"/>
  <c r="AI161" i="1"/>
  <c r="AI162" i="1"/>
  <c r="AI163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8" i="1"/>
  <c r="AI269" i="1"/>
  <c r="AI27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148" i="1"/>
  <c r="V148" i="1"/>
  <c r="W147" i="1"/>
  <c r="V147" i="1"/>
  <c r="W146" i="1"/>
  <c r="V146" i="1"/>
  <c r="W175" i="1"/>
  <c r="V175" i="1"/>
  <c r="W174" i="1"/>
  <c r="V174" i="1"/>
  <c r="W173" i="1"/>
  <c r="V173" i="1"/>
  <c r="W258" i="1"/>
  <c r="V258" i="1"/>
  <c r="W255" i="1"/>
  <c r="V255" i="1"/>
  <c r="W246" i="1"/>
  <c r="V246" i="1"/>
  <c r="V82" i="1"/>
  <c r="W82" i="1"/>
  <c r="V274" i="1"/>
  <c r="W274" i="1"/>
  <c r="V273" i="1"/>
  <c r="W273" i="1"/>
  <c r="V271" i="1"/>
  <c r="W271" i="1"/>
  <c r="V269" i="1"/>
  <c r="W269" i="1"/>
  <c r="V268" i="1"/>
  <c r="W268" i="1"/>
  <c r="V267" i="1"/>
  <c r="W267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5" i="1"/>
  <c r="V245" i="1"/>
  <c r="W244" i="1"/>
  <c r="V244" i="1"/>
  <c r="W242" i="1"/>
  <c r="V242" i="1"/>
  <c r="W241" i="1"/>
  <c r="V241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147" i="1" l="1"/>
  <c r="AI148" i="1"/>
  <c r="AI157" i="1"/>
  <c r="AI156" i="1"/>
  <c r="AD153" i="1"/>
  <c r="Z153" i="1" s="1"/>
  <c r="AI155" i="1"/>
  <c r="AD154" i="1"/>
  <c r="Z154" i="1" s="1"/>
</calcChain>
</file>

<file path=xl/sharedStrings.xml><?xml version="1.0" encoding="utf-8"?>
<sst xmlns="http://schemas.openxmlformats.org/spreadsheetml/2006/main" count="3203" uniqueCount="789">
  <si>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</si>
  <si>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</si>
  <si>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</si>
  <si>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</si>
  <si>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</si>
  <si>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</si>
  <si>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</si>
  <si>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</si>
  <si>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</si>
  <si>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</si>
  <si>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</si>
  <si>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</si>
  <si>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</si>
  <si>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</si>
  <si>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</si>
  <si>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</si>
  <si>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</si>
  <si>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</si>
  <si>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</si>
  <si>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</si>
  <si>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</si>
  <si>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</si>
  <si>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</si>
  <si>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</si>
  <si>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</si>
  <si>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</si>
  <si>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</si>
  <si>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</si>
  <si>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</si>
  <si>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</si>
  <si>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</si>
  <si>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</si>
  <si>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</si>
  <si>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</si>
  <si>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</si>
  <si>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</si>
  <si>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</si>
  <si>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</si>
  <si>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</si>
  <si>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</si>
  <si>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</si>
  <si>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</si>
  <si>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</si>
  <si>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</si>
  <si>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</si>
  <si>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</si>
  <si>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</si>
  <si>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</si>
  <si>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</si>
  <si>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</si>
  <si>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</si>
  <si>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</si>
  <si>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</si>
  <si>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</si>
  <si>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</si>
  <si>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</si>
  <si>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</si>
  <si>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</si>
  <si>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</si>
  <si>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</si>
  <si>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</si>
  <si>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</si>
  <si>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</si>
  <si>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</si>
  <si>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</si>
  <si>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</si>
  <si>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</si>
  <si>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</si>
  <si>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</si>
  <si>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</si>
  <si>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</si>
  <si>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</si>
  <si>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</si>
  <si>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</si>
  <si>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</si>
  <si>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</si>
  <si>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</si>
  <si>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</si>
  <si>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</si>
  <si>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</si>
  <si>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</si>
  <si>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</si>
  <si>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</si>
  <si>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</si>
  <si>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</si>
  <si>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</si>
  <si>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</si>
  <si>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</si>
  <si>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</si>
  <si>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</si>
  <si>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</si>
  <si>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</si>
  <si>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</si>
  <si>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</si>
  <si>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</si>
  <si>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</si>
  <si>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</si>
  <si>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</si>
  <si>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</si>
  <si>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</si>
  <si>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</si>
  <si>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</si>
  <si>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</si>
  <si>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</si>
  <si>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</si>
  <si>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</si>
  <si>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</si>
  <si>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</si>
  <si>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</si>
  <si>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</si>
  <si>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</si>
  <si>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</si>
  <si>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</si>
  <si>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</si>
  <si>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</si>
  <si>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</si>
  <si>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</si>
  <si>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</si>
  <si>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</si>
  <si>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</si>
  <si>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</si>
  <si>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</si>
  <si>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</si>
  <si>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</si>
  <si>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</si>
  <si>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</si>
  <si>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</si>
  <si>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</si>
  <si>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</si>
  <si>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</si>
  <si>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</si>
  <si>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</si>
  <si>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</si>
  <si>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</si>
  <si>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</si>
  <si>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</si>
  <si>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</si>
  <si>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</si>
  <si>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</si>
  <si>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</si>
  <si>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</si>
  <si>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</si>
  <si>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</si>
  <si>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</si>
  <si>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</si>
  <si>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</si>
  <si>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</si>
  <si>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</si>
  <si>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</si>
  <si>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</si>
  <si>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</si>
  <si>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</si>
  <si>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</si>
  <si>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</si>
  <si>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</si>
  <si>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</si>
  <si>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</si>
  <si>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</si>
  <si>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</si>
  <si>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</si>
  <si>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</si>
  <si>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</si>
  <si>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</si>
  <si>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</si>
  <si>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</si>
  <si>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</si>
  <si>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</si>
  <si>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</si>
  <si>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</si>
  <si>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</si>
  <si>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</si>
  <si>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</si>
  <si>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</si>
  <si>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</si>
  <si>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</si>
  <si>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</si>
  <si>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</si>
  <si>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</si>
  <si>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</si>
  <si>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</si>
  <si>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</si>
  <si>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</si>
  <si>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</si>
  <si>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</si>
  <si>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</si>
  <si>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</si>
  <si>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</si>
  <si>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</si>
  <si>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</si>
  <si>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</si>
  <si>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</si>
  <si>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</si>
  <si>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</si>
  <si>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</si>
  <si>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</si>
  <si>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</si>
  <si>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</si>
  <si>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</si>
  <si>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</si>
  <si>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</si>
  <si>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</si>
  <si>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</si>
  <si>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</si>
  <si>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</si>
  <si>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</si>
  <si>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</si>
  <si>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</si>
  <si>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</si>
  <si>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</si>
  <si>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</si>
  <si>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</si>
  <si>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</si>
  <si>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</si>
  <si>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</si>
  <si>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</si>
  <si>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</si>
  <si>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</si>
  <si>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</si>
  <si>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</si>
  <si>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</si>
  <si>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</si>
  <si>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</si>
  <si>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</si>
  <si>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</si>
  <si>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</si>
  <si>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</si>
  <si>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</si>
  <si>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</si>
  <si>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</si>
  <si>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</si>
  <si>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</si>
  <si>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</si>
  <si>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</si>
  <si>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</si>
  <si>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</si>
  <si>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</si>
  <si>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</si>
  <si>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</si>
  <si>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</si>
  <si>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</si>
  <si>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</si>
  <si>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</si>
  <si>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</si>
  <si>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</si>
  <si>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</si>
  <si>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</si>
  <si>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</si>
  <si>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</si>
  <si>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</si>
  <si>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</si>
  <si>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</si>
  <si>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</si>
  <si>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</si>
  <si>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</si>
  <si>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</si>
  <si>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</si>
  <si>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</si>
  <si>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</si>
  <si>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</si>
  <si>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</si>
  <si>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</si>
  <si>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</si>
  <si>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</si>
  <si>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</si>
  <si>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</si>
  <si>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</si>
  <si>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</si>
  <si>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</si>
  <si>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</si>
  <si>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</si>
  <si>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</si>
  <si>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</si>
  <si>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</si>
  <si>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</si>
  <si>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</si>
  <si>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</si>
  <si>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</si>
  <si>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</si>
  <si>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</si>
  <si>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</si>
  <si>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</si>
  <si>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</si>
  <si>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</si>
  <si>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</si>
  <si>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</si>
  <si>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</si>
  <si>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</si>
  <si>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</si>
  <si>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</si>
  <si>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</si>
  <si>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</si>
  <si>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</si>
  <si>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</si>
  <si>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</si>
  <si>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</si>
  <si>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</si>
  <si>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</si>
  <si>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</si>
  <si>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</si>
  <si>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</si>
  <si>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</si>
  <si>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</si>
  <si>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</si>
  <si>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</si>
  <si>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</si>
  <si>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</si>
  <si>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</si>
  <si>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</si>
  <si>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</si>
  <si>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</si>
  <si>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</si>
  <si>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</si>
  <si>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</si>
  <si>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</si>
  <si>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</si>
  <si>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</si>
  <si>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</si>
  <si>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</si>
  <si>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</si>
  <si>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</si>
  <si>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</si>
  <si>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</si>
  <si>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</si>
  <si>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</si>
  <si>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</si>
  <si>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</si>
  <si>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</si>
  <si>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</si>
  <si>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</si>
  <si>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</si>
  <si>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</si>
  <si>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</si>
  <si>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</si>
  <si>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</si>
  <si>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</si>
  <si>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</si>
  <si>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</si>
  <si>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</si>
  <si>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</si>
  <si>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</si>
  <si>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</si>
  <si>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</si>
  <si>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</si>
  <si>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</si>
  <si>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</si>
  <si>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</si>
  <si>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</si>
  <si>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</si>
  <si>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</si>
  <si>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</si>
  <si>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</si>
  <si>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</si>
  <si>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</si>
  <si>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</si>
  <si>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</si>
  <si>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</si>
  <si>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</si>
  <si>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</si>
  <si>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</si>
  <si>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</si>
  <si>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</si>
  <si>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</si>
  <si>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</si>
  <si>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</si>
  <si>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</si>
  <si>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</si>
  <si>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</si>
  <si>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</si>
  <si>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</si>
  <si>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</si>
  <si>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</si>
  <si>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</si>
  <si>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</si>
  <si>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</si>
  <si>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</si>
  <si>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</si>
  <si>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</si>
  <si>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</si>
  <si>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</si>
  <si>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</si>
  <si>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</si>
  <si>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</si>
  <si>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</si>
  <si>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</si>
  <si>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</si>
  <si>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</si>
  <si>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</si>
  <si>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</si>
  <si>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</si>
  <si>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</si>
  <si>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</si>
  <si>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</si>
  <si>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</si>
  <si>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</si>
  <si>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</si>
  <si>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</si>
  <si>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</si>
  <si>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</si>
  <si>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</si>
  <si>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</si>
  <si>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</si>
  <si>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</si>
  <si>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</si>
  <si>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</si>
  <si>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</si>
  <si>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</si>
  <si>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</si>
  <si>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</si>
  <si>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</si>
  <si>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</si>
  <si>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</si>
  <si>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</si>
  <si>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</si>
  <si>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</si>
  <si>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</si>
  <si>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</si>
  <si>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</si>
  <si>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</si>
  <si>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</si>
  <si>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</si>
  <si>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</si>
  <si>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</si>
  <si>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</si>
  <si>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</si>
  <si>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</si>
  <si>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</si>
  <si>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</si>
  <si>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</si>
  <si>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</si>
  <si>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</si>
  <si>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</si>
  <si>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</si>
  <si>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</si>
  <si>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</si>
  <si>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</si>
  <si>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</si>
  <si>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</si>
  <si>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</si>
  <si>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</si>
  <si>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</si>
  <si>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</si>
  <si>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</si>
  <si>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</si>
  <si>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</si>
  <si>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</si>
  <si>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</si>
  <si>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</si>
  <si>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</si>
  <si>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</si>
  <si>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</si>
  <si>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</si>
  <si>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</si>
  <si>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</si>
  <si>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</si>
  <si>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</si>
  <si>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</si>
  <si>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</si>
  <si>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</si>
  <si>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</si>
  <si>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</si>
  <si>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</si>
  <si>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</si>
  <si>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</si>
  <si>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</si>
  <si>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</si>
  <si>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</si>
  <si>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</si>
  <si>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</si>
  <si>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</si>
  <si>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</si>
  <si>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</si>
  <si>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</si>
  <si>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</si>
  <si>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</si>
  <si>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</si>
  <si>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</si>
  <si>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</si>
  <si>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</si>
  <si>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</si>
  <si>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</si>
  <si>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</si>
  <si>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</si>
  <si>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</si>
  <si>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</si>
  <si>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</si>
  <si>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</si>
  <si>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</si>
  <si>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</si>
  <si>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</si>
  <si>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</si>
  <si>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</si>
  <si>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</si>
  <si>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</si>
  <si>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</si>
  <si>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</si>
  <si>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</si>
  <si>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</si>
  <si>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</si>
  <si>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</si>
  <si>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</si>
  <si>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</si>
  <si>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</si>
  <si>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</si>
  <si>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</si>
  <si>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</si>
  <si>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</si>
  <si>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</si>
  <si>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</si>
  <si>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</si>
  <si>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</si>
  <si>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</si>
  <si>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</si>
  <si>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</si>
  <si>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</si>
  <si>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</si>
  <si>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</si>
  <si>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</si>
  <si>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</si>
  <si>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</si>
  <si>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</si>
  <si>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</si>
  <si>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</si>
  <si>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</si>
  <si>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</si>
  <si>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</si>
  <si>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</si>
  <si>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</si>
  <si>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</si>
  <si>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</si>
  <si>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</si>
  <si>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</si>
  <si>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</si>
  <si>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</si>
  <si>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</si>
  <si>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</si>
  <si>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</si>
  <si>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</si>
  <si>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</si>
  <si>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</si>
  <si>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</si>
  <si>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</si>
  <si>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</si>
  <si>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</si>
  <si>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</si>
  <si>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</si>
  <si>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</si>
  <si>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</si>
  <si>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</si>
  <si>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</si>
  <si>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</si>
  <si>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</si>
  <si>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</si>
  <si>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</si>
  <si>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</si>
  <si>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</si>
  <si>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</si>
  <si>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</si>
  <si>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</si>
  <si>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</si>
  <si>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</si>
  <si>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</si>
  <si>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</si>
  <si>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</si>
  <si>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</si>
  <si>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</si>
  <si>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</si>
  <si>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</si>
  <si>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</si>
  <si>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</si>
  <si>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</si>
  <si>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</si>
  <si>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</si>
  <si>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</si>
  <si>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</si>
  <si>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</si>
  <si>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</si>
  <si>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</si>
  <si>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</si>
  <si>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</si>
  <si>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</si>
  <si>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</si>
  <si>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</si>
  <si>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</si>
  <si>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</si>
  <si>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</si>
  <si>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</si>
  <si>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</si>
  <si>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</si>
  <si>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</si>
  <si>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</si>
  <si>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</si>
  <si>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</si>
  <si>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</si>
  <si>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</si>
  <si>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</si>
  <si>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</si>
  <si>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</si>
  <si>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</si>
  <si>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</si>
  <si>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</si>
  <si>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</si>
  <si>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</si>
  <si>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</si>
  <si>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</si>
  <si>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</si>
  <si>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</si>
  <si>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</si>
  <si>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</si>
  <si>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</si>
  <si>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</si>
  <si>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</si>
  <si>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</si>
  <si>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</si>
  <si>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</si>
  <si>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</si>
  <si>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</si>
  <si>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</si>
  <si>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</si>
  <si>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</si>
  <si>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</si>
  <si>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</si>
  <si>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</si>
  <si>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</si>
  <si>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</si>
  <si>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</si>
  <si>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</si>
  <si>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</si>
  <si>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</si>
  <si>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</si>
  <si>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</si>
  <si>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</si>
  <si>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</si>
  <si>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</si>
  <si>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</si>
  <si>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</si>
  <si>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</si>
  <si>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</si>
  <si>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</si>
  <si>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</si>
  <si>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</si>
  <si>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</si>
  <si>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</si>
  <si>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</si>
  <si>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</si>
  <si>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</si>
  <si>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</si>
  <si>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</si>
  <si>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</si>
  <si>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</si>
  <si>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</si>
  <si>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</si>
  <si>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</si>
  <si>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</si>
  <si>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</si>
  <si>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</si>
  <si>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</si>
  <si>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</si>
  <si>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</si>
  <si>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</si>
  <si>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</si>
  <si>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</si>
  <si>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</si>
  <si>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</si>
  <si>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</si>
  <si>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</si>
  <si>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</si>
  <si>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</si>
  <si>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</si>
  <si>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</si>
  <si>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</si>
  <si>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</si>
  <si>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</si>
  <si>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</si>
  <si>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</si>
  <si>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</si>
  <si>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</si>
  <si>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</si>
  <si>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server</t>
  </si>
  <si>
    <t>1.49.1949203030</t>
  </si>
  <si>
    <t>Hue Bridge</t>
  </si>
  <si>
    <t>hue-bridge</t>
  </si>
  <si>
    <t>Phillips</t>
  </si>
  <si>
    <t>ec:b5:fa:03:5d:88</t>
  </si>
  <si>
    <t>Debian</t>
  </si>
  <si>
    <t>macbook-flo</t>
  </si>
  <si>
    <t>MacBook Flo</t>
  </si>
  <si>
    <t>Server</t>
  </si>
  <si>
    <t>Infrastructure</t>
  </si>
  <si>
    <t>macmini-liz</t>
  </si>
  <si>
    <t>macmini-nel</t>
  </si>
  <si>
    <t>MacMini Liz</t>
  </si>
  <si>
    <t>MacMini 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</si>
  <si>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</si>
  <si>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</si>
  <si>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</si>
  <si>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</si>
  <si>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</si>
  <si>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</si>
  <si>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</si>
  <si>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</si>
  <si>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</si>
  <si>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</si>
  <si>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</si>
  <si>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</si>
  <si>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</si>
  <si>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</si>
  <si>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</si>
  <si>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</si>
  <si>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Brother 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</si>
  <si>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</si>
  <si>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</si>
  <si>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</si>
  <si>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</si>
  <si>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</si>
  <si>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</si>
  <si>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</si>
  <si>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</si>
  <si>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</si>
  <si>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</si>
  <si>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</si>
  <si>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</si>
  <si>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</si>
  <si>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</si>
  <si>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</si>
  <si>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</si>
  <si>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</si>
  <si>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</si>
  <si>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</si>
  <si>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</si>
  <si>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</si>
  <si>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</si>
  <si>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</si>
  <si>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</si>
  <si>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</si>
  <si>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</si>
  <si>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</si>
  <si>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</si>
  <si>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</si>
  <si>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</si>
  <si>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</si>
  <si>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</si>
  <si>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</si>
  <si>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</si>
  <si>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</si>
  <si>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</si>
  <si>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</si>
  <si>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</si>
  <si>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</si>
  <si>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</si>
  <si>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</si>
  <si>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</si>
  <si>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</si>
  <si>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</si>
  <si>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</si>
  <si>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</si>
  <si>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</si>
  <si>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</si>
  <si>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</si>
  <si>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Scales</t>
  </si>
  <si>
    <t>Ensuite Scales</t>
  </si>
  <si>
    <t>withings-scales</t>
  </si>
  <si>
    <t>192.168.3.22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</si>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</sst>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0" borderId="5" xfId="0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4:AJ599">
    <sortCondition ref="A3:A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topLeftCell="Y1" zoomScale="122" zoomScaleNormal="122" workbookViewId="0">
      <selection activeCell="AH272" sqref="AH272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773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771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1450</v>
      </c>
      <c r="B75" s="1" t="s">
        <v>28</v>
      </c>
      <c r="C75" s="1" t="s">
        <v>136</v>
      </c>
      <c r="D75" s="1" t="s">
        <v>131</v>
      </c>
      <c r="E75" s="1" t="s">
        <v>132</v>
      </c>
      <c r="F75" s="1" t="str">
        <f>IF(ISBLANK(E75), "", Table2[[#This Row],[unique_id]])</f>
        <v>ada</v>
      </c>
      <c r="G75" s="1" t="s">
        <v>133</v>
      </c>
      <c r="H75" s="1" t="s">
        <v>134</v>
      </c>
      <c r="I75" s="1" t="s">
        <v>135</v>
      </c>
      <c r="K75" s="1" t="s">
        <v>139</v>
      </c>
      <c r="R75" s="1" t="s">
        <v>347</v>
      </c>
      <c r="T75" s="2"/>
      <c r="V75" s="1" t="str">
        <f t="shared" ref="V75:V106" si="10">IF(ISBLANK(U75),  "", _xlfn.CONCAT("haas/entity/sensor/", LOWER(C75), "/", E75, "/config"))</f>
        <v/>
      </c>
      <c r="W75" s="1" t="str">
        <f t="shared" ref="W75:W106" si="11"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659</v>
      </c>
      <c r="AB75" s="1" t="s">
        <v>131</v>
      </c>
      <c r="AC75" s="1" t="s">
        <v>660</v>
      </c>
      <c r="AD75" s="1" t="str">
        <f>IF(OR(ISBLANK(AG75), ISBLANK(AH75)), "", Table2[[#This Row],[device_via_device]])</f>
        <v>SenseMe</v>
      </c>
      <c r="AE75" s="1" t="s">
        <v>133</v>
      </c>
      <c r="AF75" s="1" t="s">
        <v>774</v>
      </c>
      <c r="AG75" s="1" t="s">
        <v>661</v>
      </c>
      <c r="AH75" s="1" t="s">
        <v>735</v>
      </c>
      <c r="AI75" s="28" t="str">
        <f t="shared" si="9"/>
        <v>[["mac", "20:f8:5e:d7:19:e0"], ["ip", "192.168.3.60"]]</v>
      </c>
    </row>
    <row r="76" spans="1:36" x14ac:dyDescent="0.2">
      <c r="A76" s="1">
        <v>1451</v>
      </c>
      <c r="B76" s="1" t="s">
        <v>28</v>
      </c>
      <c r="C76" s="1" t="s">
        <v>136</v>
      </c>
      <c r="D76" s="1" t="s">
        <v>131</v>
      </c>
      <c r="E76" s="1" t="s">
        <v>260</v>
      </c>
      <c r="F76" s="1" t="str">
        <f>IF(ISBLANK(E76), "", Table2[[#This Row],[unique_id]])</f>
        <v>edwin</v>
      </c>
      <c r="G76" s="1" t="s">
        <v>129</v>
      </c>
      <c r="H76" s="1" t="s">
        <v>134</v>
      </c>
      <c r="I76" s="1" t="s">
        <v>135</v>
      </c>
      <c r="K76" s="1" t="s">
        <v>139</v>
      </c>
      <c r="R76" s="1" t="s">
        <v>347</v>
      </c>
      <c r="T76" s="2"/>
      <c r="V76" s="1" t="str">
        <f t="shared" si="10"/>
        <v/>
      </c>
      <c r="W76" s="1" t="str">
        <f t="shared" si="11"/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659</v>
      </c>
      <c r="AB76" s="1" t="s">
        <v>131</v>
      </c>
      <c r="AC76" s="1" t="s">
        <v>660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774</v>
      </c>
      <c r="AG76" s="1" t="s">
        <v>662</v>
      </c>
      <c r="AH76" s="1" t="s">
        <v>736</v>
      </c>
      <c r="AI76" s="28" t="str">
        <f t="shared" si="9"/>
        <v>[["mac", "20:f8:5e:d7:26:1c"], ["ip", "192.168.3.61"]]</v>
      </c>
    </row>
    <row r="77" spans="1:36" x14ac:dyDescent="0.2">
      <c r="A77" s="1">
        <v>1452</v>
      </c>
      <c r="B77" s="1" t="s">
        <v>28</v>
      </c>
      <c r="C77" s="1" t="s">
        <v>136</v>
      </c>
      <c r="D77" s="1" t="s">
        <v>131</v>
      </c>
      <c r="E77" s="1" t="s">
        <v>259</v>
      </c>
      <c r="F77" s="1" t="str">
        <f>IF(ISBLANK(E77), "", Table2[[#This Row],[unique_id]])</f>
        <v>parents</v>
      </c>
      <c r="G77" s="1" t="s">
        <v>244</v>
      </c>
      <c r="H77" s="1" t="s">
        <v>134</v>
      </c>
      <c r="I77" s="1" t="s">
        <v>135</v>
      </c>
      <c r="K77" s="1" t="s">
        <v>139</v>
      </c>
      <c r="R77" s="1" t="s">
        <v>347</v>
      </c>
      <c r="T77" s="2"/>
      <c r="V77" s="1" t="str">
        <f t="shared" si="10"/>
        <v/>
      </c>
      <c r="W77" s="1" t="str">
        <f t="shared" si="11"/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659</v>
      </c>
      <c r="AB77" s="1" t="s">
        <v>131</v>
      </c>
      <c r="AC77" s="1" t="s">
        <v>660</v>
      </c>
      <c r="AD77" s="1" t="str">
        <f>IF(OR(ISBLANK(AG77), ISBLANK(AH77)), "", Table2[[#This Row],[device_via_device]])</f>
        <v>SenseMe</v>
      </c>
      <c r="AE77" s="1" t="s">
        <v>244</v>
      </c>
      <c r="AF77" s="1" t="s">
        <v>774</v>
      </c>
      <c r="AG77" s="1" t="s">
        <v>665</v>
      </c>
      <c r="AH77" s="1" t="s">
        <v>737</v>
      </c>
      <c r="AI77" s="28" t="str">
        <f t="shared" si="9"/>
        <v>[["mac", "20:f8:5e:d8:a5:6b"], ["ip", "192.168.3.62"]]</v>
      </c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 t="shared" si="10"/>
        <v/>
      </c>
      <c r="W78" s="1" t="str">
        <f t="shared" si="11"/>
        <v/>
      </c>
      <c r="AI78" s="28" t="str">
        <f t="shared" si="9"/>
        <v/>
      </c>
    </row>
    <row r="79" spans="1:36" x14ac:dyDescent="0.2">
      <c r="A79" s="1">
        <v>1454</v>
      </c>
      <c r="B79" s="1" t="s">
        <v>28</v>
      </c>
      <c r="C79" s="1" t="s">
        <v>136</v>
      </c>
      <c r="D79" s="1" t="s">
        <v>131</v>
      </c>
      <c r="E79" s="1" t="s">
        <v>504</v>
      </c>
      <c r="F79" s="1" t="str">
        <f>IF(ISBLANK(E79), "", Table2[[#This Row],[unique_id]])</f>
        <v>lounge</v>
      </c>
      <c r="G79" s="1" t="s">
        <v>246</v>
      </c>
      <c r="H79" s="1" t="s">
        <v>134</v>
      </c>
      <c r="I79" s="1" t="s">
        <v>135</v>
      </c>
      <c r="K79" s="1" t="s">
        <v>139</v>
      </c>
      <c r="R79" s="1" t="s">
        <v>347</v>
      </c>
      <c r="T79" s="2"/>
      <c r="V79" s="1" t="str">
        <f t="shared" si="10"/>
        <v/>
      </c>
      <c r="W79" s="1" t="str">
        <f t="shared" si="11"/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659</v>
      </c>
      <c r="AB79" s="1" t="s">
        <v>131</v>
      </c>
      <c r="AC79" s="1" t="s">
        <v>660</v>
      </c>
      <c r="AD79" s="1" t="str">
        <f>IF(OR(ISBLANK(AG79), ISBLANK(AH79)), "", Table2[[#This Row],[device_via_device]])</f>
        <v>SenseMe</v>
      </c>
      <c r="AE79" s="1" t="s">
        <v>246</v>
      </c>
      <c r="AF79" s="1" t="s">
        <v>774</v>
      </c>
      <c r="AG79" s="1" t="s">
        <v>666</v>
      </c>
      <c r="AH79" s="1" t="s">
        <v>738</v>
      </c>
      <c r="AI79" s="28" t="str">
        <f t="shared" si="9"/>
        <v>[["mac", "20:f8:5e:d9:11:77"], ["ip", "192.168.3.63"]]</v>
      </c>
    </row>
    <row r="80" spans="1:36" x14ac:dyDescent="0.2">
      <c r="A80" s="1">
        <v>1455</v>
      </c>
      <c r="B80" s="1" t="s">
        <v>28</v>
      </c>
      <c r="C80" s="1" t="s">
        <v>136</v>
      </c>
      <c r="D80" s="1" t="s">
        <v>131</v>
      </c>
      <c r="E80" s="1" t="s">
        <v>344</v>
      </c>
      <c r="F80" s="1" t="str">
        <f>IF(ISBLANK(E80), "", Table2[[#This Row],[unique_id]])</f>
        <v>deck_east</v>
      </c>
      <c r="G80" s="1" t="s">
        <v>274</v>
      </c>
      <c r="H80" s="1" t="s">
        <v>134</v>
      </c>
      <c r="I80" s="1" t="s">
        <v>135</v>
      </c>
      <c r="K80" s="1" t="s">
        <v>139</v>
      </c>
      <c r="R80" s="1" t="s">
        <v>347</v>
      </c>
      <c r="T80" s="2"/>
      <c r="V80" s="1" t="str">
        <f t="shared" si="10"/>
        <v/>
      </c>
      <c r="W80" s="1" t="str">
        <f t="shared" si="11"/>
        <v/>
      </c>
      <c r="Z80" s="1" t="str">
        <f>IF(OR(ISBLANK(AG80), ISBLANK(AH80)), "", LOWER(_xlfn.CONCAT(Table2[[#This Row],[device_manufacturer]], "-",Table2[[#This Row],[device_suggested_area]], "-", Table2[[#This Row],[device_identifiers]])))</f>
        <v>senseme-deck-east-fan</v>
      </c>
      <c r="AA80" s="2" t="s">
        <v>659</v>
      </c>
      <c r="AB80" s="1" t="s">
        <v>668</v>
      </c>
      <c r="AC80" s="1" t="s">
        <v>660</v>
      </c>
      <c r="AD80" s="1" t="str">
        <f>IF(OR(ISBLANK(AG80), ISBLANK(AH80)), "", Table2[[#This Row],[device_via_device]])</f>
        <v>SenseMe</v>
      </c>
      <c r="AE80" s="1" t="s">
        <v>629</v>
      </c>
      <c r="AF80" s="1" t="s">
        <v>774</v>
      </c>
      <c r="AG80" s="1" t="s">
        <v>663</v>
      </c>
      <c r="AH80" s="1" t="s">
        <v>739</v>
      </c>
      <c r="AI80" s="28" t="str">
        <f t="shared" si="9"/>
        <v>[["mac", "20:f8:5e:1e:ea:a0"], ["ip", "192.168.3.64"]]</v>
      </c>
    </row>
    <row r="81" spans="1:35" x14ac:dyDescent="0.2">
      <c r="A81" s="1">
        <v>1456</v>
      </c>
      <c r="B81" s="1" t="s">
        <v>28</v>
      </c>
      <c r="C81" s="1" t="s">
        <v>136</v>
      </c>
      <c r="D81" s="1" t="s">
        <v>131</v>
      </c>
      <c r="E81" s="1" t="s">
        <v>345</v>
      </c>
      <c r="F81" s="1" t="str">
        <f>IF(ISBLANK(E81), "", Table2[[#This Row],[unique_id]])</f>
        <v>deck_west</v>
      </c>
      <c r="G81" s="1" t="s">
        <v>273</v>
      </c>
      <c r="H81" s="1" t="s">
        <v>134</v>
      </c>
      <c r="I81" s="1" t="s">
        <v>135</v>
      </c>
      <c r="K81" s="1" t="s">
        <v>139</v>
      </c>
      <c r="R81" s="1" t="s">
        <v>347</v>
      </c>
      <c r="T81" s="2"/>
      <c r="V81" s="1" t="str">
        <f t="shared" si="10"/>
        <v/>
      </c>
      <c r="W81" s="1" t="str">
        <f t="shared" si="11"/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senseme-deck-west-fan</v>
      </c>
      <c r="AA81" s="2" t="s">
        <v>659</v>
      </c>
      <c r="AB81" s="1" t="s">
        <v>669</v>
      </c>
      <c r="AC81" s="1" t="s">
        <v>660</v>
      </c>
      <c r="AD81" s="1" t="str">
        <f>IF(OR(ISBLANK(AG81), ISBLANK(AH81)), "", Table2[[#This Row],[device_via_device]])</f>
        <v>SenseMe</v>
      </c>
      <c r="AE81" s="1" t="s">
        <v>629</v>
      </c>
      <c r="AF81" s="1" t="s">
        <v>774</v>
      </c>
      <c r="AG81" s="1" t="s">
        <v>664</v>
      </c>
      <c r="AH81" s="12" t="s">
        <v>740</v>
      </c>
      <c r="AI81" s="28" t="str">
        <f t="shared" si="9"/>
        <v>[["mac", "20:f8:5e:1e:da:35"], ["ip", "192.168.3.65"]]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 t="shared" si="10"/>
        <v/>
      </c>
      <c r="W82" s="1" t="str">
        <f t="shared" si="11"/>
        <v/>
      </c>
      <c r="AI82" s="28" t="str">
        <f t="shared" si="9"/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 t="shared" si="10"/>
        <v/>
      </c>
      <c r="W83" s="1" t="str">
        <f t="shared" si="11"/>
        <v/>
      </c>
      <c r="AI83" s="28" t="str">
        <f t="shared" si="9"/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 t="shared" si="10"/>
        <v/>
      </c>
      <c r="W84" s="1" t="str">
        <f t="shared" si="11"/>
        <v/>
      </c>
      <c r="AI84" s="28" t="str">
        <f t="shared" si="9"/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 t="shared" si="10"/>
        <v/>
      </c>
      <c r="W85" s="1" t="str">
        <f t="shared" si="11"/>
        <v/>
      </c>
      <c r="AI85" s="28" t="str">
        <f t="shared" si="9"/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 t="shared" si="10"/>
        <v/>
      </c>
      <c r="W86" s="1" t="str">
        <f t="shared" si="11"/>
        <v/>
      </c>
      <c r="AI86" s="28" t="str">
        <f t="shared" si="9"/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 t="shared" si="10"/>
        <v/>
      </c>
      <c r="W87" s="1" t="str">
        <f t="shared" si="11"/>
        <v/>
      </c>
      <c r="AI87" s="28" t="str">
        <f t="shared" si="9"/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 t="shared" si="10"/>
        <v/>
      </c>
      <c r="W88" s="1" t="str">
        <f t="shared" si="11"/>
        <v/>
      </c>
      <c r="AI88" s="28" t="str">
        <f t="shared" si="9"/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 t="shared" si="10"/>
        <v/>
      </c>
      <c r="W89" s="1" t="str">
        <f t="shared" si="11"/>
        <v/>
      </c>
      <c r="AI89" s="28" t="str">
        <f t="shared" si="9"/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 t="shared" si="10"/>
        <v/>
      </c>
      <c r="W90" s="1" t="str">
        <f t="shared" si="11"/>
        <v/>
      </c>
      <c r="AI90" s="28" t="str">
        <f t="shared" si="9"/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 t="shared" si="10"/>
        <v/>
      </c>
      <c r="W91" s="1" t="str">
        <f t="shared" si="11"/>
        <v/>
      </c>
      <c r="AI91" s="28" t="str">
        <f t="shared" si="9"/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 t="shared" si="10"/>
        <v/>
      </c>
      <c r="W92" s="1" t="str">
        <f t="shared" si="11"/>
        <v/>
      </c>
      <c r="AI92" s="28" t="str">
        <f t="shared" si="9"/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 t="shared" si="10"/>
        <v/>
      </c>
      <c r="W93" s="1" t="str">
        <f t="shared" si="11"/>
        <v/>
      </c>
      <c r="AI93" s="28" t="str">
        <f t="shared" si="9"/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 t="shared" si="10"/>
        <v/>
      </c>
      <c r="W94" s="1" t="str">
        <f t="shared" si="11"/>
        <v/>
      </c>
      <c r="AI94" s="28" t="str">
        <f t="shared" si="9"/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 t="shared" si="10"/>
        <v/>
      </c>
      <c r="W95" s="1" t="str">
        <f t="shared" si="11"/>
        <v/>
      </c>
      <c r="AI95" s="28" t="str">
        <f t="shared" si="9"/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 t="shared" si="10"/>
        <v/>
      </c>
      <c r="W96" s="1" t="str">
        <f t="shared" si="11"/>
        <v/>
      </c>
      <c r="AI96" s="28" t="str">
        <f t="shared" si="9"/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 t="shared" si="10"/>
        <v/>
      </c>
      <c r="W97" s="1" t="str">
        <f t="shared" si="11"/>
        <v/>
      </c>
      <c r="AI97" s="28" t="str">
        <f t="shared" si="9"/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 t="shared" si="10"/>
        <v/>
      </c>
      <c r="W98" s="1" t="str">
        <f t="shared" si="11"/>
        <v/>
      </c>
      <c r="AI98" s="28" t="str">
        <f t="shared" si="9"/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 t="shared" si="10"/>
        <v/>
      </c>
      <c r="W99" s="1" t="str">
        <f t="shared" si="11"/>
        <v/>
      </c>
      <c r="AI99" s="28" t="str">
        <f t="shared" si="9"/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 t="shared" si="10"/>
        <v/>
      </c>
      <c r="W100" s="1" t="str">
        <f t="shared" si="11"/>
        <v/>
      </c>
      <c r="AI100" s="28" t="str">
        <f t="shared" si="9"/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 t="shared" si="10"/>
        <v/>
      </c>
      <c r="W101" s="1" t="str">
        <f t="shared" si="11"/>
        <v/>
      </c>
      <c r="AI101" s="28" t="str">
        <f t="shared" si="9"/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 t="shared" si="10"/>
        <v/>
      </c>
      <c r="W102" s="1" t="str">
        <f t="shared" si="11"/>
        <v/>
      </c>
      <c r="AI102" s="28" t="str">
        <f t="shared" si="9"/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 t="shared" si="10"/>
        <v/>
      </c>
      <c r="W103" s="1" t="str">
        <f t="shared" si="11"/>
        <v/>
      </c>
      <c r="AI103" s="28" t="str">
        <f t="shared" si="9"/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 t="shared" si="10"/>
        <v/>
      </c>
      <c r="W104" s="1" t="str">
        <f t="shared" si="11"/>
        <v/>
      </c>
      <c r="AI104" s="28" t="str">
        <f t="shared" si="9"/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 t="shared" si="10"/>
        <v/>
      </c>
      <c r="W105" s="1" t="str">
        <f t="shared" si="11"/>
        <v/>
      </c>
      <c r="AI105" s="28" t="str">
        <f t="shared" si="9"/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 t="shared" si="10"/>
        <v/>
      </c>
      <c r="W106" s="1" t="str">
        <f t="shared" si="11"/>
        <v/>
      </c>
      <c r="AI106" s="28" t="str">
        <f t="shared" si="9"/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 t="shared" ref="V107:V138" si="12">IF(ISBLANK(U107),  "", _xlfn.CONCAT("haas/entity/sensor/", LOWER(C107), "/", E107, "/config"))</f>
        <v/>
      </c>
      <c r="W107" s="1" t="str">
        <f t="shared" ref="W107:W129" si="13">IF(ISBLANK(U107),  "", _xlfn.CONCAT("haas/entity/sensor/", LOWER(C107), "/", E107))</f>
        <v/>
      </c>
      <c r="AI107" s="28" t="str">
        <f t="shared" si="9"/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 t="shared" si="12"/>
        <v/>
      </c>
      <c r="W108" s="1" t="str">
        <f t="shared" si="13"/>
        <v/>
      </c>
      <c r="AI108" s="28" t="str">
        <f t="shared" si="9"/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 t="shared" si="12"/>
        <v/>
      </c>
      <c r="W109" s="1" t="str">
        <f t="shared" si="13"/>
        <v/>
      </c>
      <c r="AI109" s="28" t="str">
        <f t="shared" si="9"/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 t="shared" si="12"/>
        <v/>
      </c>
      <c r="W110" s="1" t="str">
        <f t="shared" si="13"/>
        <v/>
      </c>
      <c r="AI110" s="28" t="str">
        <f t="shared" si="9"/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 t="shared" si="12"/>
        <v/>
      </c>
      <c r="W111" s="1" t="str">
        <f t="shared" si="13"/>
        <v/>
      </c>
      <c r="AI111" s="28" t="str">
        <f t="shared" si="9"/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 t="shared" si="12"/>
        <v/>
      </c>
      <c r="W112" s="1" t="str">
        <f t="shared" si="13"/>
        <v/>
      </c>
      <c r="AI112" s="28" t="str">
        <f t="shared" si="9"/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 t="shared" si="12"/>
        <v/>
      </c>
      <c r="W113" s="1" t="str">
        <f t="shared" si="13"/>
        <v/>
      </c>
      <c r="AI113" s="28" t="str">
        <f t="shared" si="9"/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 t="shared" si="12"/>
        <v/>
      </c>
      <c r="W114" s="1" t="str">
        <f t="shared" si="13"/>
        <v/>
      </c>
      <c r="AI114" s="28" t="str">
        <f t="shared" si="9"/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 t="shared" si="12"/>
        <v/>
      </c>
      <c r="W115" s="1" t="str">
        <f t="shared" si="13"/>
        <v/>
      </c>
      <c r="AI115" s="28" t="str">
        <f t="shared" si="9"/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 t="shared" si="12"/>
        <v/>
      </c>
      <c r="W116" s="1" t="str">
        <f t="shared" si="13"/>
        <v/>
      </c>
      <c r="AI116" s="28" t="str">
        <f t="shared" si="9"/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 t="shared" si="12"/>
        <v/>
      </c>
      <c r="W117" s="1" t="str">
        <f t="shared" si="13"/>
        <v/>
      </c>
      <c r="AI117" s="28" t="str">
        <f t="shared" si="9"/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 t="shared" si="12"/>
        <v/>
      </c>
      <c r="W118" s="1" t="str">
        <f t="shared" si="13"/>
        <v/>
      </c>
      <c r="AI118" s="28" t="str">
        <f t="shared" si="9"/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 t="shared" si="12"/>
        <v/>
      </c>
      <c r="W119" s="1" t="str">
        <f t="shared" si="13"/>
        <v/>
      </c>
      <c r="AI119" s="28" t="str">
        <f t="shared" si="9"/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 t="shared" si="12"/>
        <v/>
      </c>
      <c r="W120" s="1" t="str">
        <f t="shared" si="13"/>
        <v/>
      </c>
      <c r="AI120" s="28" t="str">
        <f t="shared" si="9"/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 t="shared" si="12"/>
        <v/>
      </c>
      <c r="W121" s="1" t="str">
        <f t="shared" si="13"/>
        <v/>
      </c>
      <c r="AI121" s="28" t="str">
        <f t="shared" si="9"/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 t="shared" si="12"/>
        <v/>
      </c>
      <c r="W122" s="1" t="str">
        <f t="shared" si="13"/>
        <v/>
      </c>
      <c r="AI122" s="28" t="str">
        <f t="shared" si="9"/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 t="shared" si="12"/>
        <v/>
      </c>
      <c r="W123" s="1" t="str">
        <f t="shared" si="13"/>
        <v/>
      </c>
      <c r="AI123" s="28" t="str">
        <f t="shared" si="9"/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 t="shared" si="12"/>
        <v/>
      </c>
      <c r="W124" s="1" t="str">
        <f t="shared" si="13"/>
        <v/>
      </c>
      <c r="AI124" s="28" t="str">
        <f t="shared" si="9"/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 t="shared" si="12"/>
        <v/>
      </c>
      <c r="W125" s="1" t="str">
        <f t="shared" si="13"/>
        <v/>
      </c>
      <c r="AI125" s="28" t="str">
        <f t="shared" si="9"/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 t="shared" si="12"/>
        <v/>
      </c>
      <c r="W126" s="1" t="str">
        <f t="shared" si="13"/>
        <v/>
      </c>
      <c r="AI126" s="28" t="str">
        <f t="shared" si="9"/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 t="shared" si="12"/>
        <v/>
      </c>
      <c r="W127" s="1" t="str">
        <f t="shared" si="13"/>
        <v/>
      </c>
      <c r="AI127" s="28" t="str">
        <f t="shared" si="9"/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 t="shared" si="12"/>
        <v/>
      </c>
      <c r="W128" s="1" t="str">
        <f t="shared" si="13"/>
        <v/>
      </c>
      <c r="AI128" s="28" t="str">
        <f t="shared" si="9"/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 t="shared" si="12"/>
        <v/>
      </c>
      <c r="W129" s="1" t="str">
        <f t="shared" si="13"/>
        <v/>
      </c>
      <c r="AI129" s="28" t="str">
        <f t="shared" si="9"/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 t="shared" si="9"/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 t="shared" ref="V131:V164" si="14">IF(ISBLANK(U131),  "", _xlfn.CONCAT("haas/entity/sensor/", LOWER(C131), "/", E131, "/config"))</f>
        <v/>
      </c>
      <c r="W131" s="1" t="str">
        <f t="shared" ref="W131:W164" si="15">IF(ISBLANK(U131),  "", _xlfn.CONCAT("haas/entity/sensor/", LOWER(C131), "/", E131))</f>
        <v/>
      </c>
      <c r="AI131" s="28" t="str">
        <f t="shared" si="9"/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 t="shared" si="14"/>
        <v/>
      </c>
      <c r="W132" s="1" t="str">
        <f t="shared" si="15"/>
        <v/>
      </c>
      <c r="AI132" s="28" t="str">
        <f t="shared" ref="AI132:AI195" si="16"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 t="shared" si="14"/>
        <v/>
      </c>
      <c r="W133" s="1" t="str">
        <f t="shared" si="15"/>
        <v/>
      </c>
      <c r="AI133" s="28" t="str">
        <f t="shared" si="16"/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 t="shared" si="14"/>
        <v/>
      </c>
      <c r="W134" s="1" t="str">
        <f t="shared" si="15"/>
        <v/>
      </c>
      <c r="AI134" s="28" t="str">
        <f t="shared" si="16"/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 t="shared" si="14"/>
        <v/>
      </c>
      <c r="W135" s="1" t="str">
        <f t="shared" si="15"/>
        <v/>
      </c>
      <c r="AI135" s="28" t="str">
        <f t="shared" si="16"/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 t="shared" si="14"/>
        <v/>
      </c>
      <c r="W136" s="1" t="str">
        <f t="shared" si="15"/>
        <v/>
      </c>
      <c r="AI136" s="28" t="str">
        <f t="shared" si="16"/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 t="shared" si="14"/>
        <v/>
      </c>
      <c r="W137" s="1" t="str">
        <f t="shared" si="15"/>
        <v/>
      </c>
      <c r="AI137" s="28" t="str">
        <f t="shared" si="16"/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 t="shared" si="14"/>
        <v/>
      </c>
      <c r="W138" s="1" t="str">
        <f t="shared" si="15"/>
        <v/>
      </c>
      <c r="AI138" s="28" t="str">
        <f t="shared" si="16"/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 t="shared" si="14"/>
        <v/>
      </c>
      <c r="W139" s="1" t="str">
        <f t="shared" si="15"/>
        <v/>
      </c>
      <c r="AI139" s="28" t="str">
        <f t="shared" si="16"/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 t="shared" si="14"/>
        <v/>
      </c>
      <c r="W140" s="1" t="str">
        <f t="shared" si="15"/>
        <v/>
      </c>
      <c r="AI140" s="28" t="str">
        <f t="shared" si="16"/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 t="shared" si="14"/>
        <v/>
      </c>
      <c r="W141" s="1" t="str">
        <f t="shared" si="15"/>
        <v/>
      </c>
      <c r="AI141" s="28" t="str">
        <f t="shared" si="16"/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 t="shared" si="14"/>
        <v/>
      </c>
      <c r="W142" s="1" t="str">
        <f t="shared" si="15"/>
        <v/>
      </c>
      <c r="AI142" s="28" t="str">
        <f t="shared" si="16"/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 t="shared" si="14"/>
        <v/>
      </c>
      <c r="W143" s="1" t="str">
        <f t="shared" si="15"/>
        <v/>
      </c>
      <c r="AI143" s="28" t="str">
        <f t="shared" si="16"/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 t="shared" si="14"/>
        <v/>
      </c>
      <c r="W144" s="1" t="str">
        <f t="shared" si="15"/>
        <v/>
      </c>
      <c r="AI144" s="28" t="str">
        <f t="shared" si="16"/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 t="shared" si="14"/>
        <v/>
      </c>
      <c r="W145" s="1" t="str">
        <f t="shared" si="15"/>
        <v/>
      </c>
      <c r="AI145" s="28" t="str">
        <f t="shared" si="16"/>
        <v/>
      </c>
    </row>
    <row r="146" spans="1:36" x14ac:dyDescent="0.2">
      <c r="A146" s="1">
        <v>2103</v>
      </c>
      <c r="B146" s="1" t="s">
        <v>28</v>
      </c>
      <c r="C146" s="1" t="s">
        <v>302</v>
      </c>
      <c r="D146" s="1" t="s">
        <v>29</v>
      </c>
      <c r="E146" s="1" t="s">
        <v>306</v>
      </c>
      <c r="F146" s="1" t="str">
        <f>IF(ISBLANK(E146), "", Table2[[#This Row],[unique_id]])</f>
        <v>various_adhoc_outlet_current_consumption</v>
      </c>
      <c r="G146" s="1" t="s">
        <v>296</v>
      </c>
      <c r="H146" s="1" t="s">
        <v>339</v>
      </c>
      <c r="I146" s="1" t="s">
        <v>146</v>
      </c>
      <c r="K146" s="1" t="s">
        <v>139</v>
      </c>
      <c r="P146" s="1" t="s">
        <v>577</v>
      </c>
      <c r="R146" s="1" t="s">
        <v>341</v>
      </c>
      <c r="T146" s="2"/>
      <c r="V146" s="1" t="str">
        <f t="shared" si="14"/>
        <v/>
      </c>
      <c r="W146" s="1" t="str">
        <f t="shared" si="15"/>
        <v/>
      </c>
      <c r="Z146" s="1" t="str">
        <f>IF(OR(ISBLANK(AG146), ISBLANK(AH146)), "", LOWER(_xlfn.CONCAT(Table2[[#This Row],[device_manufacturer]], "-",Table2[[#This Row],[device_suggested_area]], "-", Table2[[#This Row],[device_identifiers]])))</f>
        <v>tplink-various-adhoc-outlet</v>
      </c>
      <c r="AA146" s="2" t="s">
        <v>633</v>
      </c>
      <c r="AB146" s="1" t="s">
        <v>670</v>
      </c>
      <c r="AC146" s="7" t="s">
        <v>632</v>
      </c>
      <c r="AD146" s="1" t="str">
        <f>IF(OR(ISBLANK(AG146), ISBLANK(AH146)), "", Table2[[#This Row],[device_via_device]])</f>
        <v>TPLink</v>
      </c>
      <c r="AE146" s="1" t="s">
        <v>627</v>
      </c>
      <c r="AF146" s="1" t="s">
        <v>772</v>
      </c>
      <c r="AG146" s="1" t="s">
        <v>610</v>
      </c>
      <c r="AH146" s="1" t="s">
        <v>727</v>
      </c>
      <c r="AI146" s="28" t="str">
        <f t="shared" si="16"/>
        <v>[["mac", "10:27:f5:31:f2:2b"], ["ip", "192.168.7.20"]]</v>
      </c>
      <c r="AJ146" s="5"/>
    </row>
    <row r="147" spans="1:36" x14ac:dyDescent="0.2">
      <c r="A147" s="1">
        <v>2104</v>
      </c>
      <c r="B147" s="1" t="s">
        <v>28</v>
      </c>
      <c r="C147" s="1" t="s">
        <v>302</v>
      </c>
      <c r="D147" s="1" t="s">
        <v>29</v>
      </c>
      <c r="E147" s="1" t="s">
        <v>308</v>
      </c>
      <c r="F147" s="1" t="str">
        <f>IF(ISBLANK(E147), "", Table2[[#This Row],[unique_id]])</f>
        <v>study_battery_charger_current_consumption</v>
      </c>
      <c r="G147" s="1" t="s">
        <v>295</v>
      </c>
      <c r="H147" s="1" t="s">
        <v>339</v>
      </c>
      <c r="I147" s="1" t="s">
        <v>146</v>
      </c>
      <c r="K147" s="1" t="s">
        <v>139</v>
      </c>
      <c r="P147" s="1" t="s">
        <v>577</v>
      </c>
      <c r="R147" s="1" t="s">
        <v>341</v>
      </c>
      <c r="T147" s="2"/>
      <c r="V147" s="1" t="str">
        <f t="shared" si="14"/>
        <v/>
      </c>
      <c r="W147" s="1" t="str">
        <f t="shared" si="15"/>
        <v/>
      </c>
      <c r="Z147" s="1" t="str">
        <f>IF(OR(ISBLANK(AG147), ISBLANK(AH147)), "", LOWER(_xlfn.CONCAT(Table2[[#This Row],[device_manufacturer]], "-",Table2[[#This Row],[device_suggested_area]], "-", Table2[[#This Row],[device_identifiers]])))</f>
        <v>tplink-study-battery-charger</v>
      </c>
      <c r="AA147" s="2" t="s">
        <v>633</v>
      </c>
      <c r="AB147" s="1" t="s">
        <v>671</v>
      </c>
      <c r="AC147" s="12" t="s">
        <v>632</v>
      </c>
      <c r="AD147" s="1" t="str">
        <f>IF(OR(ISBLANK(AG147), ISBLANK(AH147)), "", Table2[[#This Row],[device_via_device]])</f>
        <v>TPLink</v>
      </c>
      <c r="AE147" s="1" t="s">
        <v>628</v>
      </c>
      <c r="AF147" s="1" t="s">
        <v>772</v>
      </c>
      <c r="AG147" s="1" t="s">
        <v>611</v>
      </c>
      <c r="AH147" s="1" t="s">
        <v>728</v>
      </c>
      <c r="AI147" s="28" t="str">
        <f t="shared" si="16"/>
        <v>[["mac", "5c:a6:e6:25:64:e9"], ["ip", "192.168.7.21"]]</v>
      </c>
    </row>
    <row r="148" spans="1:36" x14ac:dyDescent="0.2">
      <c r="A148" s="1">
        <v>2105</v>
      </c>
      <c r="B148" s="1" t="s">
        <v>28</v>
      </c>
      <c r="C148" s="1" t="s">
        <v>302</v>
      </c>
      <c r="D148" s="1" t="s">
        <v>29</v>
      </c>
      <c r="E148" s="1" t="s">
        <v>307</v>
      </c>
      <c r="F148" s="1" t="str">
        <f>IF(ISBLANK(E148), "", Table2[[#This Row],[unique_id]])</f>
        <v>laundry_vacuum_charger_current_consumption</v>
      </c>
      <c r="G148" s="1" t="s">
        <v>294</v>
      </c>
      <c r="H148" s="1" t="s">
        <v>339</v>
      </c>
      <c r="I148" s="1" t="s">
        <v>146</v>
      </c>
      <c r="K148" s="1" t="s">
        <v>139</v>
      </c>
      <c r="P148" s="1" t="s">
        <v>577</v>
      </c>
      <c r="R148" s="1" t="s">
        <v>341</v>
      </c>
      <c r="T148" s="2"/>
      <c r="V148" s="1" t="str">
        <f t="shared" si="14"/>
        <v/>
      </c>
      <c r="W148" s="1" t="str">
        <f t="shared" si="15"/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tplink-laundry-vacuum-charger</v>
      </c>
      <c r="AA148" s="2" t="s">
        <v>633</v>
      </c>
      <c r="AB148" s="1" t="s">
        <v>672</v>
      </c>
      <c r="AC148" s="12" t="s">
        <v>632</v>
      </c>
      <c r="AD148" s="1" t="str">
        <f>IF(OR(ISBLANK(AG148), ISBLANK(AH148)), "", Table2[[#This Row],[device_via_device]])</f>
        <v>TPLink</v>
      </c>
      <c r="AE148" s="1" t="s">
        <v>272</v>
      </c>
      <c r="AF148" s="1" t="s">
        <v>772</v>
      </c>
      <c r="AG148" s="1" t="s">
        <v>612</v>
      </c>
      <c r="AH148" s="1" t="s">
        <v>729</v>
      </c>
      <c r="AI148" s="28" t="str">
        <f t="shared" si="16"/>
        <v>[["mac", "5c:a6:e6:25:57:fd"], ["ip", "192.168.7.22"]]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 t="shared" si="14"/>
        <v/>
      </c>
      <c r="W149" s="1" t="str">
        <f t="shared" si="15"/>
        <v/>
      </c>
      <c r="AC149" s="4"/>
      <c r="AI149" s="28" t="str">
        <f t="shared" si="16"/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 t="shared" si="14"/>
        <v/>
      </c>
      <c r="W150" s="1" t="str">
        <f t="shared" si="15"/>
        <v/>
      </c>
      <c r="AI150" s="28" t="str">
        <f t="shared" si="16"/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 t="shared" si="14"/>
        <v/>
      </c>
      <c r="W151" s="1" t="str">
        <f t="shared" si="15"/>
        <v/>
      </c>
      <c r="AI151" s="28" t="str">
        <f t="shared" si="16"/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 t="shared" si="14"/>
        <v/>
      </c>
      <c r="W152" s="1" t="str">
        <f t="shared" si="15"/>
        <v/>
      </c>
      <c r="AI152" s="28" t="str">
        <f t="shared" si="16"/>
        <v/>
      </c>
    </row>
    <row r="153" spans="1:36" ht="16" customHeight="1" x14ac:dyDescent="0.2">
      <c r="A153" s="1">
        <v>2110</v>
      </c>
      <c r="B153" s="1" t="s">
        <v>28</v>
      </c>
      <c r="C153" s="1" t="s">
        <v>302</v>
      </c>
      <c r="D153" s="1" t="s">
        <v>29</v>
      </c>
      <c r="E153" s="1" t="s">
        <v>316</v>
      </c>
      <c r="F153" s="1" t="str">
        <f>IF(ISBLANK(E153), "", Table2[[#This Row],[unique_id]])</f>
        <v>kitchen_dish_washer_current_consumption</v>
      </c>
      <c r="G153" s="1" t="s">
        <v>292</v>
      </c>
      <c r="H153" s="1" t="s">
        <v>339</v>
      </c>
      <c r="I153" s="1" t="s">
        <v>146</v>
      </c>
      <c r="K153" s="1" t="s">
        <v>139</v>
      </c>
      <c r="P153" s="1" t="s">
        <v>577</v>
      </c>
      <c r="R153" s="1" t="s">
        <v>341</v>
      </c>
      <c r="T153" s="2"/>
      <c r="V153" s="1" t="str">
        <f t="shared" si="14"/>
        <v/>
      </c>
      <c r="W153" s="1" t="str">
        <f t="shared" si="15"/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tplink-kitchen-dish_washer</v>
      </c>
      <c r="AA153" s="2" t="s">
        <v>633</v>
      </c>
      <c r="AB153" s="1" t="s">
        <v>645</v>
      </c>
      <c r="AC153" s="7" t="s">
        <v>632</v>
      </c>
      <c r="AD153" s="1" t="str">
        <f>IF(OR(ISBLANK(AG153), ISBLANK(AH153)), "", Table2[[#This Row],[device_via_device]])</f>
        <v>TPLink</v>
      </c>
      <c r="AE153" s="1" t="s">
        <v>261</v>
      </c>
      <c r="AF153" s="1" t="s">
        <v>772</v>
      </c>
      <c r="AG153" s="1" t="s">
        <v>613</v>
      </c>
      <c r="AH153" s="1" t="s">
        <v>730</v>
      </c>
      <c r="AI153" s="28" t="str">
        <f t="shared" si="16"/>
        <v>[["mac", "5c:a6:e6:25:55:f7"], ["ip", "192.168.7.23"]]</v>
      </c>
    </row>
    <row r="154" spans="1:36" x14ac:dyDescent="0.2">
      <c r="A154" s="1">
        <v>2111</v>
      </c>
      <c r="B154" s="1" t="s">
        <v>28</v>
      </c>
      <c r="C154" s="1" t="s">
        <v>302</v>
      </c>
      <c r="D154" s="1" t="s">
        <v>29</v>
      </c>
      <c r="E154" s="1" t="s">
        <v>310</v>
      </c>
      <c r="F154" s="1" t="str">
        <f>IF(ISBLANK(E154), "", Table2[[#This Row],[unique_id]])</f>
        <v>laundry_clothes_dryer_current_consumption</v>
      </c>
      <c r="G154" s="1" t="s">
        <v>293</v>
      </c>
      <c r="H154" s="1" t="s">
        <v>339</v>
      </c>
      <c r="I154" s="1" t="s">
        <v>146</v>
      </c>
      <c r="K154" s="1" t="s">
        <v>139</v>
      </c>
      <c r="P154" s="1" t="s">
        <v>577</v>
      </c>
      <c r="R154" s="1" t="s">
        <v>341</v>
      </c>
      <c r="T154" s="2"/>
      <c r="V154" s="1" t="str">
        <f t="shared" si="14"/>
        <v/>
      </c>
      <c r="W154" s="1" t="str">
        <f t="shared" si="15"/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tplink-laundry-clothes-dryer</v>
      </c>
      <c r="AA154" s="2" t="s">
        <v>633</v>
      </c>
      <c r="AB154" s="1" t="s">
        <v>673</v>
      </c>
      <c r="AC154" s="12" t="s">
        <v>632</v>
      </c>
      <c r="AD154" s="1" t="str">
        <f>IF(OR(ISBLANK(AG154), ISBLANK(AH154)), "", Table2[[#This Row],[device_via_device]])</f>
        <v>TPLink</v>
      </c>
      <c r="AE154" s="1" t="s">
        <v>272</v>
      </c>
      <c r="AF154" s="1" t="s">
        <v>772</v>
      </c>
      <c r="AG154" s="1" t="s">
        <v>614</v>
      </c>
      <c r="AH154" s="1" t="s">
        <v>731</v>
      </c>
      <c r="AI154" s="28" t="str">
        <f t="shared" si="16"/>
        <v>[["mac", "5c:a6:e6:25:55:f0"], ["ip", "192.168.7.24"]]</v>
      </c>
    </row>
    <row r="155" spans="1:36" x14ac:dyDescent="0.2">
      <c r="A155" s="1">
        <v>2112</v>
      </c>
      <c r="B155" s="1" t="s">
        <v>28</v>
      </c>
      <c r="C155" s="1" t="s">
        <v>302</v>
      </c>
      <c r="D155" s="1" t="s">
        <v>29</v>
      </c>
      <c r="E155" s="1" t="s">
        <v>309</v>
      </c>
      <c r="F155" s="1" t="str">
        <f>IF(ISBLANK(E155), "", Table2[[#This Row],[unique_id]])</f>
        <v>laundry_washing_machine_current_consumption</v>
      </c>
      <c r="G155" s="1" t="s">
        <v>291</v>
      </c>
      <c r="H155" s="1" t="s">
        <v>339</v>
      </c>
      <c r="I155" s="1" t="s">
        <v>146</v>
      </c>
      <c r="K155" s="1" t="s">
        <v>139</v>
      </c>
      <c r="P155" s="1" t="s">
        <v>577</v>
      </c>
      <c r="R155" s="1" t="s">
        <v>341</v>
      </c>
      <c r="T155" s="2"/>
      <c r="V155" s="1" t="str">
        <f t="shared" si="14"/>
        <v/>
      </c>
      <c r="W155" s="1" t="str">
        <f t="shared" si="15"/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tplink-laundry-washing-machine</v>
      </c>
      <c r="AA155" s="2" t="s">
        <v>633</v>
      </c>
      <c r="AB155" s="1" t="s">
        <v>674</v>
      </c>
      <c r="AC155" s="12" t="s">
        <v>632</v>
      </c>
      <c r="AD155" s="1" t="str">
        <f>IF(OR(ISBLANK(AG155), ISBLANK(AH155)), "", Table2[[#This Row],[device_via_device]])</f>
        <v>TPLink</v>
      </c>
      <c r="AE155" s="1" t="s">
        <v>272</v>
      </c>
      <c r="AF155" s="1" t="s">
        <v>772</v>
      </c>
      <c r="AG155" s="1" t="s">
        <v>615</v>
      </c>
      <c r="AH155" s="1" t="s">
        <v>732</v>
      </c>
      <c r="AI155" s="28" t="str">
        <f t="shared" si="16"/>
        <v>[["mac", "5c:a6:e6:25:5a:a3"], ["ip", "192.168.7.25"]]</v>
      </c>
    </row>
    <row r="156" spans="1:36" x14ac:dyDescent="0.2">
      <c r="A156" s="1">
        <v>2113</v>
      </c>
      <c r="B156" s="1" t="s">
        <v>28</v>
      </c>
      <c r="C156" s="1" t="s">
        <v>302</v>
      </c>
      <c r="D156" s="1" t="s">
        <v>29</v>
      </c>
      <c r="E156" s="1" t="s">
        <v>301</v>
      </c>
      <c r="F156" s="1" t="str">
        <f>IF(ISBLANK(E156), "", Table2[[#This Row],[unique_id]])</f>
        <v>kitchen_coffee_machine_current_consumption</v>
      </c>
      <c r="G156" s="1" t="s">
        <v>138</v>
      </c>
      <c r="H156" s="1" t="s">
        <v>339</v>
      </c>
      <c r="I156" s="1" t="s">
        <v>146</v>
      </c>
      <c r="K156" s="1" t="s">
        <v>139</v>
      </c>
      <c r="P156" s="1" t="s">
        <v>577</v>
      </c>
      <c r="R156" s="1" t="s">
        <v>341</v>
      </c>
      <c r="T156" s="2"/>
      <c r="V156" s="1" t="str">
        <f t="shared" si="14"/>
        <v/>
      </c>
      <c r="W156" s="1" t="str">
        <f t="shared" si="15"/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tplink-kitchen-coffee-machine</v>
      </c>
      <c r="AA156" s="2" t="s">
        <v>633</v>
      </c>
      <c r="AB156" s="1" t="s">
        <v>675</v>
      </c>
      <c r="AC156" s="4" t="s">
        <v>632</v>
      </c>
      <c r="AD156" s="1" t="str">
        <f>IF(OR(ISBLANK(AG156), ISBLANK(AH156)), "", Table2[[#This Row],[device_via_device]])</f>
        <v>TPLink</v>
      </c>
      <c r="AE156" s="1" t="s">
        <v>261</v>
      </c>
      <c r="AF156" s="1" t="s">
        <v>772</v>
      </c>
      <c r="AG156" s="1" t="s">
        <v>616</v>
      </c>
      <c r="AH156" s="1" t="s">
        <v>733</v>
      </c>
      <c r="AI156" s="28" t="str">
        <f t="shared" si="16"/>
        <v>[["mac", "60:a4:b7:1f:71:0a"], ["ip", "192.168.7.26"]]</v>
      </c>
    </row>
    <row r="157" spans="1:36" x14ac:dyDescent="0.2">
      <c r="A157" s="1">
        <v>2114</v>
      </c>
      <c r="B157" s="1" t="s">
        <v>28</v>
      </c>
      <c r="C157" s="1" t="s">
        <v>302</v>
      </c>
      <c r="D157" s="1" t="s">
        <v>29</v>
      </c>
      <c r="E157" s="1" t="s">
        <v>281</v>
      </c>
      <c r="F157" s="1" t="str">
        <f>IF(ISBLANK(E157), "", Table2[[#This Row],[unique_id]])</f>
        <v>kitchen_fridge_current_consumption</v>
      </c>
      <c r="G157" s="1" t="s">
        <v>287</v>
      </c>
      <c r="H157" s="1" t="s">
        <v>339</v>
      </c>
      <c r="I157" s="1" t="s">
        <v>146</v>
      </c>
      <c r="K157" s="1" t="s">
        <v>139</v>
      </c>
      <c r="P157" s="1" t="s">
        <v>577</v>
      </c>
      <c r="R157" s="1" t="s">
        <v>341</v>
      </c>
      <c r="T157" s="2"/>
      <c r="V157" s="1" t="str">
        <f t="shared" si="14"/>
        <v/>
      </c>
      <c r="W157" s="1" t="str">
        <f t="shared" si="15"/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tplink-kitchen-fridge</v>
      </c>
      <c r="AA157" s="2" t="s">
        <v>634</v>
      </c>
      <c r="AB157" s="1" t="s">
        <v>638</v>
      </c>
      <c r="AC157" s="1" t="s">
        <v>631</v>
      </c>
      <c r="AD157" s="1" t="str">
        <f>IF(OR(ISBLANK(AG157), ISBLANK(AH157)), "", Table2[[#This Row],[device_via_device]])</f>
        <v>TPLink</v>
      </c>
      <c r="AE157" s="1" t="s">
        <v>261</v>
      </c>
      <c r="AF157" s="1" t="s">
        <v>772</v>
      </c>
      <c r="AG157" s="1" t="s">
        <v>617</v>
      </c>
      <c r="AH157" s="1" t="s">
        <v>734</v>
      </c>
      <c r="AI157" s="28" t="str">
        <f t="shared" si="16"/>
        <v>[["mac", "ac:84:c6:54:96:50"], ["ip", "192.168.7.27"]]</v>
      </c>
    </row>
    <row r="158" spans="1:36" x14ac:dyDescent="0.2">
      <c r="A158" s="1">
        <v>2115</v>
      </c>
      <c r="B158" s="1" t="s">
        <v>28</v>
      </c>
      <c r="C158" s="1" t="s">
        <v>302</v>
      </c>
      <c r="D158" s="1" t="s">
        <v>29</v>
      </c>
      <c r="E158" s="1" t="s">
        <v>279</v>
      </c>
      <c r="F158" s="1" t="str">
        <f>IF(ISBLANK(E158), "", Table2[[#This Row],[unique_id]])</f>
        <v>deck_freezer_current_consumption</v>
      </c>
      <c r="G158" s="1" t="s">
        <v>288</v>
      </c>
      <c r="H158" s="1" t="s">
        <v>339</v>
      </c>
      <c r="I158" s="1" t="s">
        <v>146</v>
      </c>
      <c r="K158" s="1" t="s">
        <v>139</v>
      </c>
      <c r="P158" s="1" t="s">
        <v>577</v>
      </c>
      <c r="R158" s="1" t="s">
        <v>341</v>
      </c>
      <c r="T158" s="2"/>
      <c r="V158" s="1" t="str">
        <f t="shared" si="14"/>
        <v/>
      </c>
      <c r="W158" s="1" t="str">
        <f t="shared" si="15"/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tplink-deck-freezer</v>
      </c>
      <c r="AA158" s="2" t="s">
        <v>634</v>
      </c>
      <c r="AB158" s="1" t="s">
        <v>639</v>
      </c>
      <c r="AC158" s="1" t="s">
        <v>631</v>
      </c>
      <c r="AD158" s="1" t="str">
        <f>IF(OR(ISBLANK(AG158), ISBLANK(AH158)), "", Table2[[#This Row],[device_via_device]])</f>
        <v>TPLink</v>
      </c>
      <c r="AE158" s="1" t="s">
        <v>629</v>
      </c>
      <c r="AF158" s="1" t="s">
        <v>772</v>
      </c>
      <c r="AG158" s="1" t="s">
        <v>618</v>
      </c>
      <c r="AH158" s="1" t="s">
        <v>779</v>
      </c>
      <c r="AI158" s="28" t="str">
        <f t="shared" si="16"/>
        <v>[["mac", "ac:84:c6:54:9e:cf"], ["ip", "192.168.7.28"]]</v>
      </c>
    </row>
    <row r="159" spans="1:36" x14ac:dyDescent="0.2">
      <c r="A159" s="1">
        <v>2116</v>
      </c>
      <c r="B159" s="1" t="s">
        <v>28</v>
      </c>
      <c r="C159" s="1" t="s">
        <v>302</v>
      </c>
      <c r="D159" s="1" t="s">
        <v>29</v>
      </c>
      <c r="E159" s="1" t="s">
        <v>605</v>
      </c>
      <c r="F159" s="1" t="str">
        <f>IF(ISBLANK(E159), "", Table2[[#This Row],[unique_id]])</f>
        <v>deck_festoons_current_consumption</v>
      </c>
      <c r="G159" s="1" t="s">
        <v>472</v>
      </c>
      <c r="H159" s="1" t="s">
        <v>339</v>
      </c>
      <c r="I159" s="1" t="s">
        <v>146</v>
      </c>
      <c r="K159" s="1" t="s">
        <v>139</v>
      </c>
      <c r="P159" s="1" t="s">
        <v>577</v>
      </c>
      <c r="R159" s="1" t="s">
        <v>341</v>
      </c>
      <c r="T159" s="2"/>
      <c r="V159" s="1" t="str">
        <f t="shared" si="14"/>
        <v/>
      </c>
      <c r="W159" s="1" t="str">
        <f t="shared" si="15"/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tplink-deck-festoons</v>
      </c>
      <c r="AA159" s="2" t="s">
        <v>634</v>
      </c>
      <c r="AB159" s="1" t="s">
        <v>640</v>
      </c>
      <c r="AC159" s="1" t="s">
        <v>631</v>
      </c>
      <c r="AD159" s="1" t="str">
        <f>IF(OR(ISBLANK(AG159), ISBLANK(AH159)), "", Table2[[#This Row],[device_via_device]])</f>
        <v>TPLink</v>
      </c>
      <c r="AE159" s="1" t="s">
        <v>629</v>
      </c>
      <c r="AF159" s="1" t="s">
        <v>772</v>
      </c>
      <c r="AG159" s="1" t="s">
        <v>619</v>
      </c>
      <c r="AH159" s="1" t="s">
        <v>780</v>
      </c>
      <c r="AI159" s="28" t="str">
        <f t="shared" si="16"/>
        <v>[["mac", "ac:84:c6:54:a3:96"], ["ip", "192.168.7.29"]]</v>
      </c>
    </row>
    <row r="160" spans="1:36" x14ac:dyDescent="0.2">
      <c r="A160" s="1">
        <v>2117</v>
      </c>
      <c r="B160" s="1" t="s">
        <v>28</v>
      </c>
      <c r="C160" s="1" t="s">
        <v>302</v>
      </c>
      <c r="D160" s="1" t="s">
        <v>29</v>
      </c>
      <c r="E160" s="1" t="s">
        <v>282</v>
      </c>
      <c r="F160" s="1" t="str">
        <f>IF(ISBLANK(E160), "", Table2[[#This Row],[unique_id]])</f>
        <v>lounge_tv_current_consumption</v>
      </c>
      <c r="G160" s="1" t="s">
        <v>197</v>
      </c>
      <c r="H160" s="1" t="s">
        <v>339</v>
      </c>
      <c r="I160" s="1" t="s">
        <v>146</v>
      </c>
      <c r="K160" s="1" t="s">
        <v>139</v>
      </c>
      <c r="P160" s="1" t="s">
        <v>577</v>
      </c>
      <c r="R160" s="1" t="s">
        <v>341</v>
      </c>
      <c r="T160" s="2"/>
      <c r="V160" s="1" t="str">
        <f t="shared" si="14"/>
        <v/>
      </c>
      <c r="W160" s="1" t="str">
        <f t="shared" si="15"/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tplink-lounge-tv</v>
      </c>
      <c r="AA160" s="2" t="s">
        <v>634</v>
      </c>
      <c r="AB160" s="1" t="s">
        <v>641</v>
      </c>
      <c r="AC160" s="1" t="s">
        <v>631</v>
      </c>
      <c r="AD160" s="1" t="str">
        <f>IF(OR(ISBLANK(AG160), ISBLANK(AH160)), "", Table2[[#This Row],[device_via_device]])</f>
        <v>TPLink</v>
      </c>
      <c r="AE160" s="1" t="s">
        <v>246</v>
      </c>
      <c r="AF160" s="1" t="s">
        <v>772</v>
      </c>
      <c r="AG160" s="1" t="s">
        <v>620</v>
      </c>
      <c r="AH160" s="1" t="s">
        <v>781</v>
      </c>
      <c r="AI160" s="28" t="str">
        <f t="shared" si="16"/>
        <v>[["mac", "ac:84:c6:54:a3:a2"], ["ip", "192.168.7.30"]]</v>
      </c>
    </row>
    <row r="161" spans="1:35" x14ac:dyDescent="0.2">
      <c r="A161" s="1">
        <v>2118</v>
      </c>
      <c r="B161" s="1" t="s">
        <v>28</v>
      </c>
      <c r="C161" s="1" t="s">
        <v>302</v>
      </c>
      <c r="D161" s="1" t="s">
        <v>29</v>
      </c>
      <c r="E161" s="1" t="s">
        <v>315</v>
      </c>
      <c r="F161" s="1" t="str">
        <f>IF(ISBLANK(E161), "", Table2[[#This Row],[unique_id]])</f>
        <v>bathroom_rails_current_consumption</v>
      </c>
      <c r="G161" s="1" t="s">
        <v>314</v>
      </c>
      <c r="H161" s="1" t="s">
        <v>339</v>
      </c>
      <c r="I161" s="1" t="s">
        <v>146</v>
      </c>
      <c r="K161" s="1" t="s">
        <v>139</v>
      </c>
      <c r="P161" s="1" t="s">
        <v>577</v>
      </c>
      <c r="R161" s="1" t="s">
        <v>341</v>
      </c>
      <c r="T161" s="2"/>
      <c r="V161" s="1" t="str">
        <f t="shared" si="14"/>
        <v/>
      </c>
      <c r="W161" s="1" t="str">
        <f t="shared" si="15"/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tplink-bathroom-rails</v>
      </c>
      <c r="AA161" s="2" t="s">
        <v>634</v>
      </c>
      <c r="AB161" s="1" t="s">
        <v>642</v>
      </c>
      <c r="AC161" s="1" t="s">
        <v>631</v>
      </c>
      <c r="AD161" s="1" t="str">
        <f>IF(OR(ISBLANK(AG161), ISBLANK(AH161)), "", Table2[[#This Row],[device_via_device]])</f>
        <v>TPLink</v>
      </c>
      <c r="AE161" s="1" t="s">
        <v>630</v>
      </c>
      <c r="AF161" s="1" t="s">
        <v>772</v>
      </c>
      <c r="AG161" s="1" t="s">
        <v>621</v>
      </c>
      <c r="AH161" s="1" t="s">
        <v>782</v>
      </c>
      <c r="AI161" s="28" t="str">
        <f t="shared" si="16"/>
        <v>[["mac", "ac:84:c6:54:9d:98"], ["ip", "192.168.7.31"]]</v>
      </c>
    </row>
    <row r="162" spans="1:35" x14ac:dyDescent="0.2">
      <c r="A162" s="1">
        <v>2119</v>
      </c>
      <c r="B162" s="1" t="s">
        <v>28</v>
      </c>
      <c r="C162" s="1" t="s">
        <v>302</v>
      </c>
      <c r="D162" s="1" t="s">
        <v>29</v>
      </c>
      <c r="E162" s="1" t="s">
        <v>298</v>
      </c>
      <c r="F162" s="1" t="str">
        <f>IF(ISBLANK(E162), "", Table2[[#This Row],[unique_id]])</f>
        <v>study_outlet_current_consumption</v>
      </c>
      <c r="G162" s="1" t="s">
        <v>290</v>
      </c>
      <c r="H162" s="1" t="s">
        <v>339</v>
      </c>
      <c r="I162" s="1" t="s">
        <v>146</v>
      </c>
      <c r="K162" s="1" t="s">
        <v>139</v>
      </c>
      <c r="P162" s="1" t="s">
        <v>577</v>
      </c>
      <c r="R162" s="1" t="s">
        <v>341</v>
      </c>
      <c r="T162" s="2"/>
      <c r="V162" s="1" t="str">
        <f t="shared" si="14"/>
        <v/>
      </c>
      <c r="W162" s="1" t="str">
        <f t="shared" si="15"/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tplink-study-outlet</v>
      </c>
      <c r="AA162" s="2" t="s">
        <v>633</v>
      </c>
      <c r="AB162" s="1" t="s">
        <v>643</v>
      </c>
      <c r="AC162" s="7" t="s">
        <v>632</v>
      </c>
      <c r="AD162" s="1" t="str">
        <f>IF(OR(ISBLANK(AG162), ISBLANK(AH162)), "", Table2[[#This Row],[device_via_device]])</f>
        <v>TPLink</v>
      </c>
      <c r="AE162" s="1" t="s">
        <v>628</v>
      </c>
      <c r="AF162" s="1" t="s">
        <v>772</v>
      </c>
      <c r="AG162" s="1" t="s">
        <v>622</v>
      </c>
      <c r="AH162" s="1" t="s">
        <v>783</v>
      </c>
      <c r="AI162" s="28" t="str">
        <f t="shared" si="16"/>
        <v>[["mac", "60:a4:b7:1f:72:0a"], ["ip", "192.168.7.32"]]</v>
      </c>
    </row>
    <row r="163" spans="1:35" x14ac:dyDescent="0.2">
      <c r="A163" s="1">
        <v>2120</v>
      </c>
      <c r="B163" s="1" t="s">
        <v>28</v>
      </c>
      <c r="C163" s="1" t="s">
        <v>302</v>
      </c>
      <c r="D163" s="1" t="s">
        <v>29</v>
      </c>
      <c r="E163" s="1" t="s">
        <v>299</v>
      </c>
      <c r="F163" s="1" t="str">
        <f>IF(ISBLANK(E163), "", Table2[[#This Row],[unique_id]])</f>
        <v>office_outlet_current_consumption</v>
      </c>
      <c r="G163" s="1" t="s">
        <v>289</v>
      </c>
      <c r="H163" s="1" t="s">
        <v>339</v>
      </c>
      <c r="I163" s="1" t="s">
        <v>146</v>
      </c>
      <c r="K163" s="1" t="s">
        <v>139</v>
      </c>
      <c r="P163" s="1" t="s">
        <v>577</v>
      </c>
      <c r="R163" s="1" t="s">
        <v>341</v>
      </c>
      <c r="T163" s="2"/>
      <c r="V163" s="1" t="str">
        <f t="shared" si="14"/>
        <v/>
      </c>
      <c r="W163" s="1" t="str">
        <f t="shared" si="15"/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tplink-office-outlet</v>
      </c>
      <c r="AA163" s="2" t="s">
        <v>633</v>
      </c>
      <c r="AB163" s="1" t="s">
        <v>643</v>
      </c>
      <c r="AC163" s="12" t="s">
        <v>632</v>
      </c>
      <c r="AD163" s="1" t="str">
        <f>IF(OR(ISBLANK(AG163), ISBLANK(AH163)), "", Table2[[#This Row],[device_via_device]])</f>
        <v>TPLink</v>
      </c>
      <c r="AE163" s="1" t="s">
        <v>271</v>
      </c>
      <c r="AF163" s="1" t="s">
        <v>772</v>
      </c>
      <c r="AG163" s="1" t="s">
        <v>623</v>
      </c>
      <c r="AH163" s="1" t="s">
        <v>784</v>
      </c>
      <c r="AI163" s="28" t="str">
        <f t="shared" si="16"/>
        <v>[["mac", "10:27:f5:31:ec:58"], ["ip", "192.168.7.33"]]</v>
      </c>
    </row>
    <row r="164" spans="1:35" x14ac:dyDescent="0.2">
      <c r="A164" s="1">
        <v>2121</v>
      </c>
      <c r="B164" s="1" t="s">
        <v>28</v>
      </c>
      <c r="C164" s="1" t="s">
        <v>302</v>
      </c>
      <c r="D164" s="1" t="s">
        <v>29</v>
      </c>
      <c r="E164" s="1" t="s">
        <v>607</v>
      </c>
      <c r="F164" s="28" t="str">
        <f>IF(ISBLANK(E164), "", Table2[[#This Row],[unique_id]])</f>
        <v>roof_switch_current_consumption</v>
      </c>
      <c r="G164" s="1" t="s">
        <v>283</v>
      </c>
      <c r="H164" s="1" t="s">
        <v>339</v>
      </c>
      <c r="I164" s="1" t="s">
        <v>146</v>
      </c>
      <c r="T164" s="2"/>
      <c r="V164" s="1" t="str">
        <f t="shared" si="14"/>
        <v/>
      </c>
      <c r="W164" s="1" t="str">
        <f t="shared" si="15"/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tplink-roof-switch</v>
      </c>
      <c r="AA164" s="2" t="s">
        <v>634</v>
      </c>
      <c r="AB164" s="1" t="s">
        <v>137</v>
      </c>
      <c r="AC164" s="4" t="s">
        <v>631</v>
      </c>
      <c r="AD164" s="1" t="str">
        <f>IF(OR(ISBLANK(AG164), ISBLANK(AH164)), "", Table2[[#This Row],[device_via_device]])</f>
        <v>TPLink</v>
      </c>
      <c r="AE164" s="1" t="s">
        <v>40</v>
      </c>
      <c r="AF164" s="1" t="s">
        <v>772</v>
      </c>
      <c r="AG164" s="1" t="s">
        <v>624</v>
      </c>
      <c r="AH164" s="1" t="s">
        <v>785</v>
      </c>
      <c r="AI164" s="28" t="str">
        <f t="shared" si="16"/>
        <v>[["mac", "ac:84:c6:0d:20:9e"], ["ip", "192.168.7.34"]]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 t="shared" si="16"/>
        <v/>
      </c>
    </row>
    <row r="166" spans="1:35" x14ac:dyDescent="0.2">
      <c r="A166" s="1">
        <v>2122</v>
      </c>
      <c r="B166" s="1" t="s">
        <v>28</v>
      </c>
      <c r="C166" s="1" t="s">
        <v>302</v>
      </c>
      <c r="D166" s="1" t="s">
        <v>29</v>
      </c>
      <c r="E166" s="1" t="s">
        <v>608</v>
      </c>
      <c r="F166" s="28" t="str">
        <f>IF(ISBLANK(E166), "", Table2[[#This Row],[unique_id]])</f>
        <v>rack_modem_current_consumption</v>
      </c>
      <c r="G166" s="1" t="s">
        <v>285</v>
      </c>
      <c r="H166" s="1" t="s">
        <v>339</v>
      </c>
      <c r="I166" s="1" t="s">
        <v>146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tplink-rack-modem</v>
      </c>
      <c r="AA166" s="2" t="s">
        <v>633</v>
      </c>
      <c r="AB166" s="1" t="s">
        <v>644</v>
      </c>
      <c r="AC166" s="12" t="s">
        <v>632</v>
      </c>
      <c r="AD166" s="1" t="str">
        <f>IF(OR(ISBLANK(AG166), ISBLANK(AH166)), "", Table2[[#This Row],[device_via_device]])</f>
        <v>TPLink</v>
      </c>
      <c r="AE166" s="1" t="s">
        <v>30</v>
      </c>
      <c r="AF166" s="1" t="s">
        <v>772</v>
      </c>
      <c r="AG166" s="1" t="s">
        <v>625</v>
      </c>
      <c r="AH166" s="1" t="s">
        <v>786</v>
      </c>
      <c r="AI166" s="28" t="str">
        <f t="shared" si="16"/>
        <v>[["mac", "10:27:f5:31:f6:7e"], ["ip", "192.168.7.35"]]</v>
      </c>
    </row>
    <row r="167" spans="1:35" x14ac:dyDescent="0.2">
      <c r="A167" s="1">
        <v>2123</v>
      </c>
      <c r="B167" s="1" t="s">
        <v>28</v>
      </c>
      <c r="C167" s="1" t="s">
        <v>302</v>
      </c>
      <c r="D167" s="1" t="s">
        <v>29</v>
      </c>
      <c r="E167" s="1" t="s">
        <v>300</v>
      </c>
      <c r="F167" s="28" t="str">
        <f>IF(ISBLANK(E167), "", Table2[[#This Row],[unique_id]])</f>
        <v>rack_outlet_current_consumption</v>
      </c>
      <c r="G167" s="1" t="s">
        <v>609</v>
      </c>
      <c r="H167" s="1" t="s">
        <v>339</v>
      </c>
      <c r="I167" s="1" t="s">
        <v>146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tplink-rack-outlet</v>
      </c>
      <c r="AA167" s="2" t="s">
        <v>634</v>
      </c>
      <c r="AB167" s="1" t="s">
        <v>643</v>
      </c>
      <c r="AC167" s="1" t="s">
        <v>631</v>
      </c>
      <c r="AD167" s="1" t="str">
        <f>IF(OR(ISBLANK(AG167), ISBLANK(AH167)), "", Table2[[#This Row],[device_via_device]])</f>
        <v>TPLink</v>
      </c>
      <c r="AE167" s="1" t="s">
        <v>30</v>
      </c>
      <c r="AF167" s="1" t="s">
        <v>772</v>
      </c>
      <c r="AG167" s="1" t="s">
        <v>626</v>
      </c>
      <c r="AH167" s="1" t="s">
        <v>787</v>
      </c>
      <c r="AI167" s="28" t="str">
        <f t="shared" si="16"/>
        <v>[["mac", "ac:84:c6:54:95:8b"], ["ip", "192.168.7.36"]]</v>
      </c>
    </row>
    <row r="168" spans="1:35" x14ac:dyDescent="0.2">
      <c r="A168" s="1">
        <v>2124</v>
      </c>
      <c r="B168" s="1" t="s">
        <v>28</v>
      </c>
      <c r="C168" s="1" t="s">
        <v>302</v>
      </c>
      <c r="D168" s="1" t="s">
        <v>29</v>
      </c>
      <c r="E168" s="1" t="s">
        <v>280</v>
      </c>
      <c r="F168" s="28" t="str">
        <f>IF(ISBLANK(E168), "", Table2[[#This Row],[unique_id]])</f>
        <v>kitchen_fan_current_consumption</v>
      </c>
      <c r="G168" s="1" t="s">
        <v>284</v>
      </c>
      <c r="H168" s="1" t="s">
        <v>339</v>
      </c>
      <c r="I168" s="1" t="s">
        <v>146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tplink-kitchen-fan</v>
      </c>
      <c r="AA168" s="2" t="s">
        <v>634</v>
      </c>
      <c r="AB168" s="1" t="s">
        <v>131</v>
      </c>
      <c r="AC168" s="1" t="s">
        <v>631</v>
      </c>
      <c r="AD168" s="1" t="str">
        <f>IF(OR(ISBLANK(AG168), ISBLANK(AH168)), "", Table2[[#This Row],[device_via_device]])</f>
        <v>TPLink</v>
      </c>
      <c r="AE168" s="1" t="s">
        <v>261</v>
      </c>
      <c r="AF168" s="1" t="s">
        <v>772</v>
      </c>
      <c r="AG168" s="30" t="s">
        <v>635</v>
      </c>
      <c r="AH168" s="30" t="s">
        <v>788</v>
      </c>
      <c r="AI168" s="28" t="str">
        <f t="shared" si="16"/>
        <v>[["mac", "ac:84:c6:0d:1b:9c"], ["ip", "192.168.7.37"]]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 t="shared" si="16"/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 t="shared" si="16"/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 t="shared" ref="V171:V192" si="17">IF(ISBLANK(U171),  "", _xlfn.CONCAT("haas/entity/sensor/", LOWER(C171), "/", E171, "/config"))</f>
        <v/>
      </c>
      <c r="W171" s="1" t="str">
        <f t="shared" ref="W171:W192" si="18">IF(ISBLANK(U171),  "", _xlfn.CONCAT("haas/entity/sensor/", LOWER(C171), "/", E171))</f>
        <v/>
      </c>
      <c r="AI171" s="28" t="str">
        <f t="shared" si="16"/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 t="shared" si="17"/>
        <v/>
      </c>
      <c r="W172" s="1" t="str">
        <f t="shared" si="18"/>
        <v/>
      </c>
      <c r="AI172" s="28" t="str">
        <f t="shared" si="16"/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 t="shared" si="17"/>
        <v/>
      </c>
      <c r="W173" s="1" t="str">
        <f t="shared" si="18"/>
        <v/>
      </c>
      <c r="AI173" s="28" t="str">
        <f t="shared" si="16"/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 t="shared" si="17"/>
        <v/>
      </c>
      <c r="W174" s="1" t="str">
        <f t="shared" si="18"/>
        <v/>
      </c>
      <c r="AI174" s="28" t="str">
        <f t="shared" si="16"/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 t="shared" si="17"/>
        <v/>
      </c>
      <c r="W175" s="1" t="str">
        <f t="shared" si="18"/>
        <v/>
      </c>
      <c r="AI175" s="28" t="str">
        <f t="shared" si="16"/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 t="shared" si="17"/>
        <v/>
      </c>
      <c r="W176" s="1" t="str">
        <f t="shared" si="18"/>
        <v/>
      </c>
      <c r="AI176" s="28" t="str">
        <f t="shared" si="16"/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 t="shared" si="17"/>
        <v/>
      </c>
      <c r="W177" s="1" t="str">
        <f t="shared" si="18"/>
        <v/>
      </c>
      <c r="AI177" s="28" t="str">
        <f t="shared" si="16"/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 t="shared" si="17"/>
        <v/>
      </c>
      <c r="W178" s="1" t="str">
        <f t="shared" si="18"/>
        <v/>
      </c>
      <c r="AI178" s="28" t="str">
        <f t="shared" si="16"/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 t="shared" si="17"/>
        <v/>
      </c>
      <c r="W179" s="1" t="str">
        <f t="shared" si="18"/>
        <v/>
      </c>
      <c r="AI179" s="28" t="str">
        <f t="shared" si="16"/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 t="shared" si="17"/>
        <v/>
      </c>
      <c r="W180" s="1" t="str">
        <f t="shared" si="18"/>
        <v/>
      </c>
      <c r="AI180" s="28" t="str">
        <f t="shared" si="16"/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 t="shared" si="17"/>
        <v/>
      </c>
      <c r="W181" s="1" t="str">
        <f t="shared" si="18"/>
        <v/>
      </c>
      <c r="AI181" s="28" t="str">
        <f t="shared" si="16"/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 t="shared" si="17"/>
        <v/>
      </c>
      <c r="W182" s="1" t="str">
        <f t="shared" si="18"/>
        <v/>
      </c>
      <c r="AI182" s="28" t="str">
        <f t="shared" si="16"/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 t="shared" si="17"/>
        <v/>
      </c>
      <c r="W183" s="1" t="str">
        <f t="shared" si="18"/>
        <v/>
      </c>
      <c r="AI183" s="28" t="str">
        <f t="shared" si="16"/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 t="shared" si="17"/>
        <v/>
      </c>
      <c r="W184" s="1" t="str">
        <f t="shared" si="18"/>
        <v/>
      </c>
      <c r="AI184" s="28" t="str">
        <f t="shared" si="16"/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 t="shared" si="17"/>
        <v/>
      </c>
      <c r="W185" s="1" t="str">
        <f t="shared" si="18"/>
        <v/>
      </c>
      <c r="AI185" s="28" t="str">
        <f t="shared" si="16"/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 t="shared" si="17"/>
        <v/>
      </c>
      <c r="W186" s="1" t="str">
        <f t="shared" si="18"/>
        <v/>
      </c>
      <c r="AI186" s="28" t="str">
        <f t="shared" si="16"/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 t="shared" si="17"/>
        <v/>
      </c>
      <c r="W187" s="1" t="str">
        <f t="shared" si="18"/>
        <v/>
      </c>
      <c r="AI187" s="28" t="str">
        <f t="shared" si="16"/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 t="shared" si="17"/>
        <v/>
      </c>
      <c r="W188" s="1" t="str">
        <f t="shared" si="18"/>
        <v/>
      </c>
      <c r="AI188" s="28" t="str">
        <f t="shared" si="16"/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 t="shared" si="17"/>
        <v/>
      </c>
      <c r="W189" s="1" t="str">
        <f t="shared" si="18"/>
        <v/>
      </c>
      <c r="AI189" s="28" t="str">
        <f t="shared" si="16"/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 t="shared" si="17"/>
        <v/>
      </c>
      <c r="W190" s="1" t="str">
        <f t="shared" si="18"/>
        <v/>
      </c>
      <c r="AI190" s="28" t="str">
        <f t="shared" si="16"/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 t="shared" si="17"/>
        <v/>
      </c>
      <c r="W191" s="1" t="str">
        <f t="shared" si="18"/>
        <v/>
      </c>
      <c r="AI191" s="28" t="str">
        <f t="shared" si="16"/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 t="shared" si="17"/>
        <v/>
      </c>
      <c r="W192" s="1" t="str">
        <f t="shared" si="18"/>
        <v/>
      </c>
      <c r="AI192" s="28" t="str">
        <f t="shared" si="16"/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 t="shared" si="16"/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 t="shared" ref="V194:V210" si="19">IF(ISBLANK(U194),  "", _xlfn.CONCAT("haas/entity/sensor/", LOWER(C194), "/", E194, "/config"))</f>
        <v/>
      </c>
      <c r="W194" s="1" t="str">
        <f t="shared" ref="W194:W210" si="20">IF(ISBLANK(U194),  "", _xlfn.CONCAT("haas/entity/sensor/", LOWER(C194), "/", E194))</f>
        <v/>
      </c>
      <c r="AI194" s="28" t="str">
        <f t="shared" si="16"/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 t="shared" si="19"/>
        <v/>
      </c>
      <c r="W195" s="1" t="str">
        <f t="shared" si="20"/>
        <v/>
      </c>
      <c r="AI195" s="28" t="str">
        <f t="shared" si="16"/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 t="shared" si="19"/>
        <v/>
      </c>
      <c r="W196" s="1" t="str">
        <f t="shared" si="20"/>
        <v/>
      </c>
      <c r="AI196" s="28" t="str">
        <f t="shared" ref="AI196:AI259" si="21"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 t="shared" si="19"/>
        <v/>
      </c>
      <c r="W197" s="1" t="str">
        <f t="shared" si="20"/>
        <v/>
      </c>
      <c r="AI197" s="28" t="str">
        <f t="shared" si="21"/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 t="shared" si="19"/>
        <v/>
      </c>
      <c r="W198" s="1" t="str">
        <f t="shared" si="20"/>
        <v/>
      </c>
      <c r="AI198" s="28" t="str">
        <f t="shared" si="21"/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 t="shared" si="19"/>
        <v/>
      </c>
      <c r="W199" s="1" t="str">
        <f t="shared" si="20"/>
        <v/>
      </c>
      <c r="AI199" s="28" t="str">
        <f t="shared" si="21"/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 t="shared" si="19"/>
        <v/>
      </c>
      <c r="W200" s="1" t="str">
        <f t="shared" si="20"/>
        <v/>
      </c>
      <c r="AI200" s="28" t="str">
        <f t="shared" si="21"/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 t="shared" si="19"/>
        <v/>
      </c>
      <c r="W201" s="1" t="str">
        <f t="shared" si="20"/>
        <v/>
      </c>
      <c r="AI201" s="28" t="str">
        <f t="shared" si="21"/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 t="shared" si="19"/>
        <v/>
      </c>
      <c r="W202" s="1" t="str">
        <f t="shared" si="20"/>
        <v/>
      </c>
      <c r="AI202" s="28" t="str">
        <f t="shared" si="21"/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 t="shared" si="19"/>
        <v/>
      </c>
      <c r="W203" s="1" t="str">
        <f t="shared" si="20"/>
        <v/>
      </c>
      <c r="AI203" s="28" t="str">
        <f t="shared" si="21"/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 t="shared" si="19"/>
        <v/>
      </c>
      <c r="W204" s="1" t="str">
        <f t="shared" si="20"/>
        <v/>
      </c>
      <c r="AI204" s="28" t="str">
        <f t="shared" si="21"/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 t="shared" si="19"/>
        <v/>
      </c>
      <c r="W205" s="1" t="str">
        <f t="shared" si="20"/>
        <v/>
      </c>
      <c r="AI205" s="28" t="str">
        <f t="shared" si="21"/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 t="shared" si="19"/>
        <v/>
      </c>
      <c r="W206" s="1" t="str">
        <f t="shared" si="20"/>
        <v/>
      </c>
      <c r="AI206" s="28" t="str">
        <f t="shared" si="21"/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 t="shared" si="19"/>
        <v>haas/entity/sensor/internet/network_internet_uptime/config</v>
      </c>
      <c r="W207" s="1" t="str">
        <f t="shared" si="20"/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 t="shared" si="21"/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 t="shared" si="19"/>
        <v>haas/entity/sensor/internet/network_internet_ping/config</v>
      </c>
      <c r="W208" s="1" t="str">
        <f t="shared" si="20"/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 t="shared" si="21"/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 t="shared" si="19"/>
        <v>haas/entity/sensor/internet/network_internet_upload/config</v>
      </c>
      <c r="W209" s="1" t="str">
        <f t="shared" si="20"/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 t="shared" si="21"/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 t="shared" si="19"/>
        <v>haas/entity/sensor/internet/network_internet_download/config</v>
      </c>
      <c r="W210" s="1" t="str">
        <f t="shared" si="20"/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 t="shared" si="21"/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 t="shared" si="21"/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 t="shared" ref="V212:V229" si="22">IF(ISBLANK(U212),  "", _xlfn.CONCAT("haas/entity/sensor/", LOWER(C212), "/", E212, "/config"))</f>
        <v/>
      </c>
      <c r="W212" s="1" t="str">
        <f t="shared" ref="W212:W229" si="23">IF(ISBLANK(U212),  "", _xlfn.CONCAT("haas/entity/sensor/", LOWER(C212), "/", E212))</f>
        <v/>
      </c>
      <c r="AI212" s="28" t="str">
        <f t="shared" si="21"/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 t="shared" si="22"/>
        <v/>
      </c>
      <c r="W213" s="1" t="str">
        <f t="shared" si="23"/>
        <v/>
      </c>
      <c r="AI213" s="28" t="str">
        <f t="shared" si="21"/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 t="shared" si="22"/>
        <v/>
      </c>
      <c r="W214" s="1" t="str">
        <f t="shared" si="23"/>
        <v/>
      </c>
      <c r="AI214" s="28" t="str">
        <f t="shared" si="21"/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 t="shared" si="22"/>
        <v/>
      </c>
      <c r="W215" s="1" t="str">
        <f t="shared" si="23"/>
        <v/>
      </c>
      <c r="AI215" s="28" t="str">
        <f t="shared" si="21"/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 t="shared" si="22"/>
        <v/>
      </c>
      <c r="W216" s="1" t="str">
        <f t="shared" si="23"/>
        <v/>
      </c>
      <c r="AI216" s="28" t="str">
        <f t="shared" si="21"/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 t="shared" si="22"/>
        <v/>
      </c>
      <c r="W217" s="1" t="str">
        <f t="shared" si="23"/>
        <v/>
      </c>
      <c r="AI217" s="28" t="str">
        <f t="shared" si="21"/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 t="shared" si="22"/>
        <v/>
      </c>
      <c r="W218" s="1" t="str">
        <f t="shared" si="23"/>
        <v/>
      </c>
      <c r="AI218" s="28" t="str">
        <f t="shared" si="21"/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 t="shared" si="22"/>
        <v/>
      </c>
      <c r="W219" s="1" t="str">
        <f t="shared" si="23"/>
        <v/>
      </c>
      <c r="AI219" s="28" t="str">
        <f t="shared" si="21"/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 t="shared" si="22"/>
        <v/>
      </c>
      <c r="W220" s="1" t="str">
        <f t="shared" si="23"/>
        <v/>
      </c>
      <c r="AI220" s="28" t="str">
        <f t="shared" si="21"/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 t="shared" si="22"/>
        <v/>
      </c>
      <c r="W221" s="1" t="str">
        <f t="shared" si="23"/>
        <v/>
      </c>
      <c r="AI221" s="28" t="str">
        <f t="shared" si="21"/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 t="shared" si="22"/>
        <v/>
      </c>
      <c r="W222" s="1" t="str">
        <f t="shared" si="23"/>
        <v/>
      </c>
      <c r="AI222" s="28" t="str">
        <f t="shared" si="21"/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 t="shared" si="22"/>
        <v/>
      </c>
      <c r="W223" s="1" t="str">
        <f t="shared" si="23"/>
        <v/>
      </c>
      <c r="AI223" s="28" t="str">
        <f t="shared" si="21"/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 t="shared" si="22"/>
        <v/>
      </c>
      <c r="W224" s="1" t="str">
        <f t="shared" si="23"/>
        <v/>
      </c>
      <c r="AI224" s="28" t="str">
        <f t="shared" si="21"/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 t="shared" si="22"/>
        <v/>
      </c>
      <c r="W225" s="1" t="str">
        <f t="shared" si="23"/>
        <v/>
      </c>
      <c r="AI225" s="28" t="str">
        <f t="shared" si="21"/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 t="shared" si="22"/>
        <v/>
      </c>
      <c r="W226" s="1" t="str">
        <f t="shared" si="23"/>
        <v/>
      </c>
      <c r="AI226" s="28" t="str">
        <f t="shared" si="21"/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 t="shared" si="22"/>
        <v/>
      </c>
      <c r="W227" s="1" t="str">
        <f t="shared" si="23"/>
        <v/>
      </c>
      <c r="AI227" s="28" t="str">
        <f t="shared" si="21"/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 t="shared" si="22"/>
        <v/>
      </c>
      <c r="W228" s="1" t="str">
        <f t="shared" si="23"/>
        <v/>
      </c>
      <c r="AI228" s="28" t="str">
        <f t="shared" si="21"/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 t="shared" si="22"/>
        <v/>
      </c>
      <c r="W229" s="1" t="str">
        <f t="shared" si="23"/>
        <v/>
      </c>
      <c r="AI229" s="28" t="str">
        <f t="shared" si="21"/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 t="shared" si="21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 t="shared" ref="V231:V237" si="24">IF(ISBLANK(U231),  "", _xlfn.CONCAT("haas/entity/sensor/", LOWER(C231), "/", E231, "/config"))</f>
        <v/>
      </c>
      <c r="W231" s="1" t="str">
        <f t="shared" ref="W231:W237" si="25">IF(ISBLANK(U231),  "", _xlfn.CONCAT("haas/entity/sensor/", LOWER(C231), "/", E231))</f>
        <v/>
      </c>
      <c r="AI231" s="28" t="str">
        <f t="shared" si="21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 t="shared" si="24"/>
        <v/>
      </c>
      <c r="W232" s="1" t="str">
        <f t="shared" si="25"/>
        <v/>
      </c>
      <c r="X232" s="4"/>
      <c r="AI232" s="28" t="str">
        <f t="shared" si="21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 t="shared" si="24"/>
        <v/>
      </c>
      <c r="W233" s="1" t="str">
        <f t="shared" si="25"/>
        <v/>
      </c>
      <c r="X233" s="4"/>
      <c r="AI233" s="28" t="str">
        <f t="shared" si="21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 t="shared" si="24"/>
        <v/>
      </c>
      <c r="W234" s="1" t="str">
        <f t="shared" si="25"/>
        <v/>
      </c>
      <c r="X234" s="4"/>
      <c r="AI234" s="28" t="str">
        <f t="shared" si="21"/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 t="shared" si="24"/>
        <v/>
      </c>
      <c r="W235" s="1" t="str">
        <f t="shared" si="25"/>
        <v/>
      </c>
      <c r="AI235" s="28" t="str">
        <f t="shared" si="21"/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 t="shared" si="24"/>
        <v/>
      </c>
      <c r="W236" s="1" t="str">
        <f t="shared" si="25"/>
        <v/>
      </c>
      <c r="AI236" s="28" t="str">
        <f t="shared" si="21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 t="shared" si="24"/>
        <v>haas/entity/sensor/weewx/weatherstation_console_battery_voltage/config</v>
      </c>
      <c r="W237" s="1" t="str">
        <f t="shared" si="25"/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 t="shared" si="21"/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 t="shared" si="21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 t="shared" si="21"/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 t="shared" si="21"/>
        <v/>
      </c>
      <c r="AJ240" s="5" t="s">
        <v>201</v>
      </c>
    </row>
    <row r="241" spans="1:36" x14ac:dyDescent="0.2">
      <c r="A241" s="1">
        <v>2600</v>
      </c>
      <c r="B241" s="34" t="s">
        <v>277</v>
      </c>
      <c r="C241" s="1" t="s">
        <v>305</v>
      </c>
      <c r="D241" s="1" t="s">
        <v>151</v>
      </c>
      <c r="E241" s="1" t="s">
        <v>152</v>
      </c>
      <c r="F241" s="1" t="str">
        <f>IF(ISBLANK(E241), "", Table2[[#This Row],[unique_id]])</f>
        <v>ada_home</v>
      </c>
      <c r="G241" s="1" t="s">
        <v>206</v>
      </c>
      <c r="H241" s="1" t="s">
        <v>401</v>
      </c>
      <c r="I241" s="1" t="s">
        <v>150</v>
      </c>
      <c r="K241" s="1" t="s">
        <v>139</v>
      </c>
      <c r="L241" s="1" t="s">
        <v>400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google-ada-home</v>
      </c>
      <c r="AA241" s="2" t="s">
        <v>755</v>
      </c>
      <c r="AB241" s="1" t="s">
        <v>653</v>
      </c>
      <c r="AC241" s="1" t="s">
        <v>748</v>
      </c>
      <c r="AD241" s="1" t="s">
        <v>305</v>
      </c>
      <c r="AE241" s="1" t="s">
        <v>133</v>
      </c>
      <c r="AF241" s="1" t="s">
        <v>774</v>
      </c>
      <c r="AG241" s="31" t="s">
        <v>747</v>
      </c>
      <c r="AH241" s="7" t="s">
        <v>750</v>
      </c>
      <c r="AI241" s="28" t="str">
        <f t="shared" si="21"/>
        <v>[["mac", "00:00:00:00:00:00"], ["ip", "192.168.3.50"]]</v>
      </c>
    </row>
    <row r="242" spans="1:36" x14ac:dyDescent="0.2">
      <c r="A242" s="1">
        <v>2601</v>
      </c>
      <c r="B242" s="1" t="s">
        <v>277</v>
      </c>
      <c r="C242" s="1" t="s">
        <v>305</v>
      </c>
      <c r="D242" s="1" t="s">
        <v>151</v>
      </c>
      <c r="E242" s="1" t="s">
        <v>380</v>
      </c>
      <c r="F242" s="1" t="str">
        <f>IF(ISBLANK(E242), "", Table2[[#This Row],[unique_id]])</f>
        <v>edwin_home</v>
      </c>
      <c r="G242" s="1" t="s">
        <v>382</v>
      </c>
      <c r="H242" s="1" t="s">
        <v>401</v>
      </c>
      <c r="I242" s="1" t="s">
        <v>150</v>
      </c>
      <c r="K242" s="1" t="s">
        <v>139</v>
      </c>
      <c r="L242" s="1" t="s">
        <v>400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google-edwin-home</v>
      </c>
      <c r="AA242" s="2" t="s">
        <v>755</v>
      </c>
      <c r="AB242" s="1" t="s">
        <v>653</v>
      </c>
      <c r="AC242" s="1" t="s">
        <v>748</v>
      </c>
      <c r="AD242" s="1" t="s">
        <v>305</v>
      </c>
      <c r="AE242" s="1" t="s">
        <v>129</v>
      </c>
      <c r="AF242" s="1" t="s">
        <v>774</v>
      </c>
      <c r="AG242" s="31" t="s">
        <v>747</v>
      </c>
      <c r="AH242" s="7" t="s">
        <v>751</v>
      </c>
      <c r="AI242" s="28" t="str">
        <f t="shared" si="21"/>
        <v>[["mac", "00:00:00:00:00:00"], ["ip", "192.168.3.51"]]</v>
      </c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 t="shared" si="21"/>
        <v/>
      </c>
    </row>
    <row r="244" spans="1:36" x14ac:dyDescent="0.2">
      <c r="A244" s="1">
        <v>2603</v>
      </c>
      <c r="B244" s="1" t="s">
        <v>277</v>
      </c>
      <c r="C244" s="1" t="s">
        <v>305</v>
      </c>
      <c r="D244" s="1" t="s">
        <v>151</v>
      </c>
      <c r="E244" s="1" t="s">
        <v>394</v>
      </c>
      <c r="F244" s="1" t="str">
        <f>IF(ISBLANK(E244), "", Table2[[#This Row],[unique_id]])</f>
        <v>parents_home</v>
      </c>
      <c r="G244" s="1" t="s">
        <v>384</v>
      </c>
      <c r="H244" s="1" t="s">
        <v>401</v>
      </c>
      <c r="I244" s="1" t="s">
        <v>150</v>
      </c>
      <c r="K244" s="1" t="s">
        <v>139</v>
      </c>
      <c r="L244" s="1" t="s">
        <v>400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google-parents-home</v>
      </c>
      <c r="AA244" s="2" t="s">
        <v>755</v>
      </c>
      <c r="AB244" s="1" t="s">
        <v>653</v>
      </c>
      <c r="AC244" s="1" t="s">
        <v>748</v>
      </c>
      <c r="AD244" s="1" t="s">
        <v>305</v>
      </c>
      <c r="AE244" s="1" t="s">
        <v>244</v>
      </c>
      <c r="AF244" s="1" t="s">
        <v>774</v>
      </c>
      <c r="AG244" s="31" t="s">
        <v>747</v>
      </c>
      <c r="AH244" s="7" t="s">
        <v>752</v>
      </c>
      <c r="AI244" s="28" t="str">
        <f t="shared" si="21"/>
        <v>[["mac", "00:00:00:00:00:00"], ["ip", "192.168.3.52"]]</v>
      </c>
    </row>
    <row r="245" spans="1:36" x14ac:dyDescent="0.2">
      <c r="A245" s="1">
        <v>2604</v>
      </c>
      <c r="B245" s="1" t="s">
        <v>277</v>
      </c>
      <c r="C245" s="1" t="s">
        <v>305</v>
      </c>
      <c r="D245" s="1" t="s">
        <v>151</v>
      </c>
      <c r="E245" s="1" t="s">
        <v>392</v>
      </c>
      <c r="F245" s="1" t="str">
        <f>IF(ISBLANK(E245), "", Table2[[#This Row],[unique_id]])</f>
        <v>parents_tv</v>
      </c>
      <c r="G245" s="1" t="s">
        <v>389</v>
      </c>
      <c r="H245" s="1" t="s">
        <v>401</v>
      </c>
      <c r="I245" s="1" t="s">
        <v>150</v>
      </c>
      <c r="K245" s="1" t="s">
        <v>139</v>
      </c>
      <c r="L245" s="1" t="s">
        <v>400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google-parents-tv</v>
      </c>
      <c r="AA245" s="2" t="s">
        <v>755</v>
      </c>
      <c r="AB245" s="1" t="s">
        <v>641</v>
      </c>
      <c r="AC245" s="1" t="s">
        <v>749</v>
      </c>
      <c r="AD245" s="1" t="s">
        <v>305</v>
      </c>
      <c r="AE245" s="1" t="s">
        <v>244</v>
      </c>
      <c r="AF245" s="1" t="s">
        <v>774</v>
      </c>
      <c r="AG245" s="31" t="s">
        <v>747</v>
      </c>
      <c r="AH245" s="7" t="s">
        <v>753</v>
      </c>
      <c r="AI245" s="28" t="str">
        <f t="shared" si="21"/>
        <v>[["mac", "00:00:00:00:00:00"], ["ip", "192.168.3.53"]]</v>
      </c>
    </row>
    <row r="246" spans="1:36" x14ac:dyDescent="0.2">
      <c r="A246" s="1">
        <v>2605</v>
      </c>
      <c r="B246" s="1" t="s">
        <v>28</v>
      </c>
      <c r="C246" s="1" t="s">
        <v>199</v>
      </c>
      <c r="D246" s="1" t="s">
        <v>151</v>
      </c>
      <c r="E246" s="1" t="s">
        <v>393</v>
      </c>
      <c r="F246" s="1" t="str">
        <f>IF(ISBLANK(E246), "", Table2[[#This Row],[unique_id]])</f>
        <v>parents_speaker</v>
      </c>
      <c r="G246" s="1" t="s">
        <v>385</v>
      </c>
      <c r="H246" s="1" t="s">
        <v>401</v>
      </c>
      <c r="I246" s="1" t="s">
        <v>150</v>
      </c>
      <c r="K246" s="1" t="s">
        <v>139</v>
      </c>
      <c r="L246" s="1" t="s">
        <v>400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sonos-parents-speaker</v>
      </c>
      <c r="AA246" s="2" t="s">
        <v>651</v>
      </c>
      <c r="AB246" s="1" t="s">
        <v>652</v>
      </c>
      <c r="AC246" s="1" t="s">
        <v>654</v>
      </c>
      <c r="AD246" s="1" t="str">
        <f>IF(OR(ISBLANK(AG246), ISBLANK(AH246)), "", Table2[[#This Row],[device_via_device]])</f>
        <v>Sonos</v>
      </c>
      <c r="AE246" s="1" t="s">
        <v>244</v>
      </c>
      <c r="AF246" s="1" t="s">
        <v>774</v>
      </c>
      <c r="AG246" s="1" t="s">
        <v>656</v>
      </c>
      <c r="AH246" s="7" t="s">
        <v>722</v>
      </c>
      <c r="AI246" s="28" t="str">
        <f t="shared" si="21"/>
        <v>[["mac", "5c:aa:fd:d1:23:be"], ["ip", "192.168.3.40"]]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 t="shared" si="21"/>
        <v/>
      </c>
    </row>
    <row r="248" spans="1:36" x14ac:dyDescent="0.2">
      <c r="A248" s="1">
        <v>2607</v>
      </c>
      <c r="B248" s="1" t="s">
        <v>28</v>
      </c>
      <c r="C248" s="1" t="s">
        <v>199</v>
      </c>
      <c r="D248" s="1" t="s">
        <v>151</v>
      </c>
      <c r="E248" s="1" t="s">
        <v>387</v>
      </c>
      <c r="F248" s="1" t="str">
        <f>IF(ISBLANK(E248), "", Table2[[#This Row],[unique_id]])</f>
        <v>kitchen_home</v>
      </c>
      <c r="G248" s="1" t="s">
        <v>386</v>
      </c>
      <c r="H248" s="1" t="s">
        <v>401</v>
      </c>
      <c r="I248" s="1" t="s">
        <v>150</v>
      </c>
      <c r="K248" s="1" t="s">
        <v>139</v>
      </c>
      <c r="L248" s="1" t="s">
        <v>400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sonos-kitchen-home</v>
      </c>
      <c r="AA248" s="2" t="s">
        <v>651</v>
      </c>
      <c r="AB248" s="1" t="s">
        <v>653</v>
      </c>
      <c r="AC248" s="1" t="s">
        <v>654</v>
      </c>
      <c r="AD248" s="1" t="str">
        <f>IF(OR(ISBLANK(AG248), ISBLANK(AH248)), "", Table2[[#This Row],[device_via_device]])</f>
        <v>Sonos</v>
      </c>
      <c r="AE248" s="1" t="s">
        <v>261</v>
      </c>
      <c r="AF248" s="1" t="s">
        <v>774</v>
      </c>
      <c r="AG248" s="1" t="s">
        <v>658</v>
      </c>
      <c r="AH248" s="7" t="s">
        <v>723</v>
      </c>
      <c r="AI248" s="28" t="str">
        <f t="shared" si="21"/>
        <v>[["mac", "48:a6:b8:e2:50:40"], ["ip", "192.168.3.41"]]</v>
      </c>
    </row>
    <row r="249" spans="1:36" x14ac:dyDescent="0.2">
      <c r="A249" s="1">
        <v>2608</v>
      </c>
      <c r="B249" s="1" t="s">
        <v>28</v>
      </c>
      <c r="C249" s="1" t="s">
        <v>199</v>
      </c>
      <c r="D249" s="1" t="s">
        <v>151</v>
      </c>
      <c r="E249" s="1" t="s">
        <v>153</v>
      </c>
      <c r="F249" s="1" t="str">
        <f>IF(ISBLANK(E249), "", Table2[[#This Row],[unique_id]])</f>
        <v>kitchen_speaker</v>
      </c>
      <c r="G249" s="1" t="s">
        <v>207</v>
      </c>
      <c r="H249" s="1" t="s">
        <v>401</v>
      </c>
      <c r="I249" s="1" t="s">
        <v>150</v>
      </c>
      <c r="K249" s="1" t="s">
        <v>139</v>
      </c>
      <c r="L249" s="1" t="s">
        <v>400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sonos-kitchen-speaker</v>
      </c>
      <c r="AA249" s="2" t="s">
        <v>651</v>
      </c>
      <c r="AB249" s="1" t="s">
        <v>652</v>
      </c>
      <c r="AC249" s="1" t="s">
        <v>655</v>
      </c>
      <c r="AD249" s="1" t="str">
        <f>IF(OR(ISBLANK(AG249), ISBLANK(AH249)), "", Table2[[#This Row],[device_via_device]])</f>
        <v>Sonos</v>
      </c>
      <c r="AE249" s="1" t="s">
        <v>261</v>
      </c>
      <c r="AF249" s="1" t="s">
        <v>774</v>
      </c>
      <c r="AG249" s="1" t="s">
        <v>657</v>
      </c>
      <c r="AH249" s="12" t="s">
        <v>724</v>
      </c>
      <c r="AI249" s="28" t="str">
        <f t="shared" si="21"/>
        <v>[["mac", "5c:aa:fd:f1:a3:d4"], ["ip", "192.168.3.42"]]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 t="shared" si="21"/>
        <v/>
      </c>
    </row>
    <row r="251" spans="1:36" x14ac:dyDescent="0.2">
      <c r="A251" s="1">
        <v>2610</v>
      </c>
      <c r="B251" s="1" t="s">
        <v>277</v>
      </c>
      <c r="C251" s="1" t="s">
        <v>305</v>
      </c>
      <c r="D251" s="1" t="s">
        <v>151</v>
      </c>
      <c r="E251" s="1" t="s">
        <v>381</v>
      </c>
      <c r="F251" s="1" t="str">
        <f>IF(ISBLANK(E251), "", Table2[[#This Row],[unique_id]])</f>
        <v>lounge_home</v>
      </c>
      <c r="G251" s="1" t="s">
        <v>383</v>
      </c>
      <c r="H251" s="1" t="s">
        <v>401</v>
      </c>
      <c r="I251" s="1" t="s">
        <v>150</v>
      </c>
      <c r="K251" s="1" t="s">
        <v>139</v>
      </c>
      <c r="L251" s="1" t="s">
        <v>400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google-lounge-home</v>
      </c>
      <c r="AA251" s="2" t="s">
        <v>755</v>
      </c>
      <c r="AB251" s="1" t="s">
        <v>653</v>
      </c>
      <c r="AC251" s="1" t="s">
        <v>748</v>
      </c>
      <c r="AD251" s="1" t="s">
        <v>305</v>
      </c>
      <c r="AE251" s="1" t="s">
        <v>246</v>
      </c>
      <c r="AF251" s="1" t="s">
        <v>774</v>
      </c>
      <c r="AG251" s="31" t="s">
        <v>747</v>
      </c>
      <c r="AH251" s="7" t="s">
        <v>754</v>
      </c>
      <c r="AI251" s="28" t="str">
        <f t="shared" si="21"/>
        <v>[["mac", "00:00:00:00:00:00"], ["ip", "192.168.3.54"]]</v>
      </c>
    </row>
    <row r="252" spans="1:36" x14ac:dyDescent="0.2">
      <c r="A252" s="1">
        <v>2611</v>
      </c>
      <c r="B252" s="1" t="s">
        <v>28</v>
      </c>
      <c r="C252" s="1" t="s">
        <v>390</v>
      </c>
      <c r="D252" s="1" t="s">
        <v>151</v>
      </c>
      <c r="E252" s="1" t="s">
        <v>391</v>
      </c>
      <c r="F252" s="1" t="str">
        <f>IF(ISBLANK(E252), "", Table2[[#This Row],[unique_id]])</f>
        <v>lounge_speaker</v>
      </c>
      <c r="G252" s="1" t="s">
        <v>388</v>
      </c>
      <c r="H252" s="1" t="s">
        <v>401</v>
      </c>
      <c r="I252" s="1" t="s">
        <v>150</v>
      </c>
      <c r="K252" s="1" t="s">
        <v>139</v>
      </c>
      <c r="L252" s="1" t="s">
        <v>400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apple-lounge-speaker</v>
      </c>
      <c r="AA252" s="2" t="s">
        <v>769</v>
      </c>
      <c r="AB252" s="1" t="s">
        <v>652</v>
      </c>
      <c r="AC252" s="1" t="s">
        <v>768</v>
      </c>
      <c r="AD252" s="1" t="s">
        <v>390</v>
      </c>
      <c r="AE252" s="1" t="s">
        <v>246</v>
      </c>
      <c r="AF252" s="1" t="s">
        <v>774</v>
      </c>
      <c r="AG252" s="33" t="s">
        <v>776</v>
      </c>
      <c r="AH252" s="12" t="s">
        <v>766</v>
      </c>
      <c r="AI252" s="28" t="str">
        <f t="shared" si="21"/>
        <v>[["mac", "d4:a3:3d:5c:8c:28"], ["ip", "192.168.3.48"]]</v>
      </c>
    </row>
    <row r="253" spans="1:36" x14ac:dyDescent="0.2">
      <c r="A253" s="1">
        <v>2612</v>
      </c>
      <c r="B253" s="1" t="s">
        <v>28</v>
      </c>
      <c r="C253" s="1" t="s">
        <v>390</v>
      </c>
      <c r="D253" s="1" t="s">
        <v>151</v>
      </c>
      <c r="E253" s="1" t="s">
        <v>196</v>
      </c>
      <c r="F253" s="1" t="str">
        <f>IF(ISBLANK(E253), "", Table2[[#This Row],[unique_id]])</f>
        <v>lounge_tv</v>
      </c>
      <c r="G253" s="1" t="s">
        <v>197</v>
      </c>
      <c r="H253" s="1" t="s">
        <v>401</v>
      </c>
      <c r="I253" s="1" t="s">
        <v>150</v>
      </c>
      <c r="K253" s="1" t="s">
        <v>139</v>
      </c>
      <c r="L253" s="1" t="s">
        <v>400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apple-lounge-tv</v>
      </c>
      <c r="AA253" s="2" t="s">
        <v>769</v>
      </c>
      <c r="AB253" s="1" t="s">
        <v>641</v>
      </c>
      <c r="AC253" s="1" t="s">
        <v>770</v>
      </c>
      <c r="AD253" s="1" t="s">
        <v>390</v>
      </c>
      <c r="AE253" s="1" t="s">
        <v>246</v>
      </c>
      <c r="AF253" s="1" t="s">
        <v>774</v>
      </c>
      <c r="AG253" s="33" t="s">
        <v>775</v>
      </c>
      <c r="AH253" s="12" t="s">
        <v>767</v>
      </c>
      <c r="AI253" s="28" t="str">
        <f t="shared" si="21"/>
        <v>[["mac", "90:dd:5d:ce:1e:96"], ["ip", "192.168.3.47"]]</v>
      </c>
    </row>
    <row r="254" spans="1:36" x14ac:dyDescent="0.2">
      <c r="A254" s="1">
        <v>2700</v>
      </c>
      <c r="B254" s="1" t="s">
        <v>28</v>
      </c>
      <c r="C254" s="1" t="s">
        <v>304</v>
      </c>
      <c r="D254" s="1" t="s">
        <v>154</v>
      </c>
      <c r="E254" s="1" t="s">
        <v>155</v>
      </c>
      <c r="F254" s="1" t="str">
        <f>IF(ISBLANK(E254), "", Table2[[#This Row],[unique_id]])</f>
        <v>uvc_ada_medium</v>
      </c>
      <c r="G254" s="1" t="s">
        <v>133</v>
      </c>
      <c r="H254" s="1" t="s">
        <v>585</v>
      </c>
      <c r="I254" s="1" t="s">
        <v>268</v>
      </c>
      <c r="K254" s="1" t="s">
        <v>139</v>
      </c>
      <c r="L254" s="1" t="s">
        <v>402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">
        <v>713</v>
      </c>
      <c r="AA254" s="2" t="s">
        <v>715</v>
      </c>
      <c r="AB254" s="1" t="s">
        <v>716</v>
      </c>
      <c r="AC254" s="1" t="s">
        <v>712</v>
      </c>
      <c r="AD254" s="1" t="s">
        <v>304</v>
      </c>
      <c r="AE254" s="1" t="s">
        <v>133</v>
      </c>
      <c r="AF254" s="1" t="s">
        <v>774</v>
      </c>
      <c r="AG254" s="1" t="s">
        <v>711</v>
      </c>
      <c r="AH254" s="1" t="s">
        <v>720</v>
      </c>
      <c r="AI254" s="28" t="str">
        <f t="shared" si="21"/>
        <v>[["mac", "74:83:c2:3f:6e:5c"], ["ip", "192.168.3.30"]]</v>
      </c>
      <c r="AJ254" s="1"/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1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 t="shared" si="21"/>
        <v/>
      </c>
      <c r="AJ256" s="1"/>
    </row>
    <row r="257" spans="1:36" x14ac:dyDescent="0.2">
      <c r="A257" s="1">
        <v>2703</v>
      </c>
      <c r="B257" s="1" t="s">
        <v>28</v>
      </c>
      <c r="C257" s="1" t="s">
        <v>304</v>
      </c>
      <c r="D257" s="1" t="s">
        <v>154</v>
      </c>
      <c r="E257" s="1" t="s">
        <v>263</v>
      </c>
      <c r="F257" s="1" t="str">
        <f>IF(ISBLANK(E257), "", Table2[[#This Row],[unique_id]])</f>
        <v>uvc_edwin_medium</v>
      </c>
      <c r="G257" s="1" t="s">
        <v>129</v>
      </c>
      <c r="H257" s="1" t="s">
        <v>586</v>
      </c>
      <c r="I257" s="1" t="s">
        <v>268</v>
      </c>
      <c r="K257" s="1" t="s">
        <v>139</v>
      </c>
      <c r="L257" s="1" t="s">
        <v>402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">
        <v>714</v>
      </c>
      <c r="AA257" s="2" t="s">
        <v>715</v>
      </c>
      <c r="AB257" s="1" t="s">
        <v>716</v>
      </c>
      <c r="AC257" s="1" t="s">
        <v>712</v>
      </c>
      <c r="AD257" s="1" t="s">
        <v>304</v>
      </c>
      <c r="AE257" s="1" t="s">
        <v>129</v>
      </c>
      <c r="AF257" s="1" t="s">
        <v>774</v>
      </c>
      <c r="AG257" s="1" t="s">
        <v>710</v>
      </c>
      <c r="AH257" s="1" t="s">
        <v>721</v>
      </c>
      <c r="AI257" s="28" t="str">
        <f t="shared" si="21"/>
        <v>[["mac", "74:83:c2:3f:6c:4c"], ["ip", "192.168.3.31"]]</v>
      </c>
      <c r="AJ257" s="1"/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1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 t="shared" si="21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 t="shared" ref="V260:V323" si="26">IF(ISBLANK(U260),  "", _xlfn.CONCAT("haas/entity/sensor/", LOWER(C260), "/", E260, "/config"))</f>
        <v/>
      </c>
      <c r="W260" s="1" t="str">
        <f t="shared" ref="W260:W323" si="27">IF(ISBLANK(U260),  "", _xlfn.CONCAT("haas/entity/sensor/", LOWER(C260), "/", E260))</f>
        <v/>
      </c>
      <c r="AI260" s="28" t="str">
        <f t="shared" ref="AI260:AI323" si="28"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 t="shared" si="26"/>
        <v/>
      </c>
      <c r="W261" s="1" t="str">
        <f t="shared" si="27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 t="shared" si="26"/>
        <v/>
      </c>
      <c r="W262" s="1" t="str">
        <f t="shared" si="27"/>
        <v/>
      </c>
      <c r="X262" s="4"/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 t="shared" si="26"/>
        <v/>
      </c>
      <c r="W263" s="1" t="str">
        <f t="shared" si="27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 t="shared" si="26"/>
        <v/>
      </c>
      <c r="W264" s="1" t="str">
        <f t="shared" si="27"/>
        <v/>
      </c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 t="shared" si="26"/>
        <v/>
      </c>
      <c r="W265" s="1" t="str">
        <f t="shared" si="27"/>
        <v/>
      </c>
      <c r="AI265" s="28" t="str">
        <f t="shared" si="28"/>
        <v/>
      </c>
      <c r="AJ265" s="1"/>
    </row>
    <row r="266" spans="1:36" x14ac:dyDescent="0.2">
      <c r="A266" s="1">
        <v>5000</v>
      </c>
      <c r="B266" s="7" t="s">
        <v>277</v>
      </c>
      <c r="C266" s="7" t="s">
        <v>741</v>
      </c>
      <c r="D266" s="7" t="s">
        <v>677</v>
      </c>
      <c r="E266" s="7" t="str">
        <f>Table2[[#This Row],[device_name]]</f>
        <v>udm-pihole</v>
      </c>
      <c r="F266" s="1" t="str">
        <f>IF(ISBLANK(E266), "", Table2[[#This Row],[unique_id]])</f>
        <v>udm-pihole</v>
      </c>
      <c r="G266" s="7" t="s">
        <v>743</v>
      </c>
      <c r="H266" s="7" t="s">
        <v>686</v>
      </c>
      <c r="I266" s="7" t="s">
        <v>687</v>
      </c>
      <c r="J266" s="7"/>
      <c r="K266" s="7"/>
      <c r="T266" s="2"/>
      <c r="V266" s="1" t="str">
        <f t="shared" si="26"/>
        <v/>
      </c>
      <c r="W266" s="1" t="str">
        <f t="shared" si="27"/>
        <v/>
      </c>
      <c r="Z266" s="1" t="s">
        <v>742</v>
      </c>
      <c r="AA266" s="2" t="s">
        <v>744</v>
      </c>
      <c r="AB266" s="1" t="s">
        <v>746</v>
      </c>
      <c r="AC266" s="1" t="s">
        <v>743</v>
      </c>
      <c r="AD266" s="1" t="s">
        <v>745</v>
      </c>
      <c r="AE266" s="1" t="s">
        <v>30</v>
      </c>
      <c r="AF266" s="1" t="s">
        <v>777</v>
      </c>
      <c r="AG266" s="31" t="s">
        <v>747</v>
      </c>
      <c r="AH266" s="1" t="s">
        <v>778</v>
      </c>
      <c r="AI266" s="28" t="str">
        <f t="shared" si="28"/>
        <v>[["mac", "00:00:00:00:00:00"], ["ip", "192.168.1.10"]]</v>
      </c>
      <c r="AJ266" s="1"/>
    </row>
    <row r="267" spans="1:36" x14ac:dyDescent="0.2">
      <c r="A267" s="1">
        <v>5001</v>
      </c>
      <c r="B267" s="7" t="s">
        <v>28</v>
      </c>
      <c r="C267" s="7" t="s">
        <v>683</v>
      </c>
      <c r="D267" s="7" t="s">
        <v>677</v>
      </c>
      <c r="E267" s="7" t="str">
        <f>Table2[[#This Row],[device_name]]</f>
        <v>macbook-flo</v>
      </c>
      <c r="F267" s="1" t="str">
        <f>IF(ISBLANK(E267), "", Table2[[#This Row],[unique_id]])</f>
        <v>macbook-flo</v>
      </c>
      <c r="G267" s="7" t="s">
        <v>685</v>
      </c>
      <c r="H267" s="7" t="s">
        <v>686</v>
      </c>
      <c r="I267" s="7" t="s">
        <v>687</v>
      </c>
      <c r="J267" s="7"/>
      <c r="K267" s="7"/>
      <c r="T267" s="2"/>
      <c r="V267" s="1" t="str">
        <f t="shared" si="26"/>
        <v/>
      </c>
      <c r="W267" s="1" t="str">
        <f t="shared" si="27"/>
        <v/>
      </c>
      <c r="Z267" s="1" t="s">
        <v>684</v>
      </c>
      <c r="AA267" s="2" t="s">
        <v>692</v>
      </c>
      <c r="AB267" s="1" t="s">
        <v>693</v>
      </c>
      <c r="AC267" s="1" t="s">
        <v>696</v>
      </c>
      <c r="AD267" s="1" t="s">
        <v>390</v>
      </c>
      <c r="AE267" s="1" t="s">
        <v>30</v>
      </c>
      <c r="AF267" s="1" t="s">
        <v>774</v>
      </c>
      <c r="AG267" s="1" t="s">
        <v>700</v>
      </c>
      <c r="AH267" s="1" t="s">
        <v>717</v>
      </c>
      <c r="AI267" s="28" t="str">
        <f t="shared" si="28"/>
        <v>[["mac", "00:e0:4c:68:06:a1"], ["ip", "192.168.3.10"]]</v>
      </c>
      <c r="AJ267" s="1"/>
    </row>
    <row r="268" spans="1:36" x14ac:dyDescent="0.2">
      <c r="A268" s="1">
        <v>5002</v>
      </c>
      <c r="B268" s="7" t="s">
        <v>28</v>
      </c>
      <c r="C268" s="7" t="s">
        <v>683</v>
      </c>
      <c r="D268" s="7" t="s">
        <v>677</v>
      </c>
      <c r="E268" s="7" t="str">
        <f>Table2[[#This Row],[device_name]]</f>
        <v>macmini-liz</v>
      </c>
      <c r="F268" s="1" t="str">
        <f>IF(ISBLANK(E268), "", Table2[[#This Row],[unique_id]])</f>
        <v>macmini-liz</v>
      </c>
      <c r="G268" s="7" t="s">
        <v>690</v>
      </c>
      <c r="H268" s="7" t="s">
        <v>686</v>
      </c>
      <c r="I268" s="7" t="s">
        <v>687</v>
      </c>
      <c r="T268" s="2"/>
      <c r="V268" s="1" t="str">
        <f t="shared" si="26"/>
        <v/>
      </c>
      <c r="W268" s="1" t="str">
        <f t="shared" si="27"/>
        <v/>
      </c>
      <c r="Z268" s="1" t="s">
        <v>688</v>
      </c>
      <c r="AA268" s="2" t="s">
        <v>692</v>
      </c>
      <c r="AB268" s="1" t="s">
        <v>694</v>
      </c>
      <c r="AC268" s="1" t="s">
        <v>697</v>
      </c>
      <c r="AD268" s="1" t="s">
        <v>390</v>
      </c>
      <c r="AE268" s="1" t="s">
        <v>30</v>
      </c>
      <c r="AF268" s="1" t="s">
        <v>774</v>
      </c>
      <c r="AG268" s="1" t="s">
        <v>698</v>
      </c>
      <c r="AH268" s="1" t="s">
        <v>718</v>
      </c>
      <c r="AI268" s="28" t="str">
        <f t="shared" si="28"/>
        <v>[["mac", "00:e0:4c:68:04:21"], ["ip", "192.168.3.11"]]</v>
      </c>
      <c r="AJ268" s="1"/>
    </row>
    <row r="269" spans="1:36" x14ac:dyDescent="0.2">
      <c r="A269" s="1">
        <v>5003</v>
      </c>
      <c r="B269" s="7" t="s">
        <v>28</v>
      </c>
      <c r="C269" s="7" t="s">
        <v>683</v>
      </c>
      <c r="D269" s="7" t="s">
        <v>677</v>
      </c>
      <c r="E269" s="7" t="str">
        <f>Table2[[#This Row],[device_name]]</f>
        <v>macmini-nel</v>
      </c>
      <c r="F269" s="1" t="str">
        <f>IF(ISBLANK(E269), "", Table2[[#This Row],[unique_id]])</f>
        <v>macmini-nel</v>
      </c>
      <c r="G269" s="7" t="s">
        <v>691</v>
      </c>
      <c r="H269" s="7" t="s">
        <v>686</v>
      </c>
      <c r="I269" s="7" t="s">
        <v>687</v>
      </c>
      <c r="T269" s="2"/>
      <c r="V269" s="1" t="str">
        <f t="shared" si="26"/>
        <v/>
      </c>
      <c r="W269" s="1" t="str">
        <f t="shared" si="27"/>
        <v/>
      </c>
      <c r="Z269" s="1" t="s">
        <v>689</v>
      </c>
      <c r="AA269" s="2" t="s">
        <v>692</v>
      </c>
      <c r="AB269" s="1" t="s">
        <v>695</v>
      </c>
      <c r="AC269" s="1" t="s">
        <v>697</v>
      </c>
      <c r="AD269" s="1" t="s">
        <v>390</v>
      </c>
      <c r="AE269" s="1" t="s">
        <v>30</v>
      </c>
      <c r="AF269" s="1" t="s">
        <v>774</v>
      </c>
      <c r="AG269" s="1" t="s">
        <v>699</v>
      </c>
      <c r="AH269" s="7" t="s">
        <v>719</v>
      </c>
      <c r="AI269" s="28" t="str">
        <f t="shared" si="28"/>
        <v>[["mac", "c8:2a:14:55:c7:0c"], ["ip", "192.168.3.12"]]</v>
      </c>
      <c r="AJ269" s="1"/>
    </row>
    <row r="270" spans="1:36" x14ac:dyDescent="0.2">
      <c r="A270" s="1">
        <v>5004</v>
      </c>
      <c r="B270" s="1" t="s">
        <v>28</v>
      </c>
      <c r="C270" s="1" t="s">
        <v>303</v>
      </c>
      <c r="D270" s="1" t="s">
        <v>677</v>
      </c>
      <c r="E270" s="7" t="str">
        <f>Table2[[#This Row],[device_name]]</f>
        <v>hue-bridge</v>
      </c>
      <c r="F270" s="28" t="str">
        <f>IF(ISBLANK(E270), "", Table2[[#This Row],[unique_id]])</f>
        <v>hue-bridge</v>
      </c>
      <c r="G270" s="1" t="s">
        <v>679</v>
      </c>
      <c r="H270" s="1" t="s">
        <v>686</v>
      </c>
      <c r="I270" s="7" t="s">
        <v>687</v>
      </c>
      <c r="T270" s="2"/>
      <c r="V270" s="1" t="str">
        <f t="shared" si="26"/>
        <v/>
      </c>
      <c r="W270" s="1" t="str">
        <f t="shared" si="27"/>
        <v/>
      </c>
      <c r="Z270" s="1" t="s">
        <v>680</v>
      </c>
      <c r="AA270" s="2" t="s">
        <v>678</v>
      </c>
      <c r="AB270" s="1" t="s">
        <v>756</v>
      </c>
      <c r="AC270" s="1" t="s">
        <v>679</v>
      </c>
      <c r="AD270" s="1" t="s">
        <v>681</v>
      </c>
      <c r="AE270" s="1" t="s">
        <v>30</v>
      </c>
      <c r="AF270" s="1" t="s">
        <v>774</v>
      </c>
      <c r="AG270" s="1" t="s">
        <v>682</v>
      </c>
      <c r="AH270" s="4" t="s">
        <v>725</v>
      </c>
      <c r="AI270" s="28" t="str">
        <f t="shared" si="28"/>
        <v>[["mac", "ec:b5:fa:03:5d:88"], ["ip", "192.168.3.20"]]</v>
      </c>
    </row>
    <row r="271" spans="1:36" x14ac:dyDescent="0.2">
      <c r="A271" s="1">
        <v>5005</v>
      </c>
      <c r="B271" s="1" t="s">
        <v>28</v>
      </c>
      <c r="C271" s="1" t="s">
        <v>702</v>
      </c>
      <c r="D271" s="1" t="s">
        <v>707</v>
      </c>
      <c r="E271" s="7" t="str">
        <f>Table2[[#This Row],[device_name]]</f>
        <v>brother-printer</v>
      </c>
      <c r="F271" s="1" t="str">
        <f>IF(ISBLANK(E271), "", Table2[[#This Row],[unique_id]])</f>
        <v>brother-printer</v>
      </c>
      <c r="G271" s="1" t="s">
        <v>708</v>
      </c>
      <c r="H271" s="1" t="s">
        <v>709</v>
      </c>
      <c r="I271" s="7" t="s">
        <v>687</v>
      </c>
      <c r="T271" s="2"/>
      <c r="V271" s="1" t="str">
        <f t="shared" si="26"/>
        <v/>
      </c>
      <c r="W271" s="1" t="str">
        <f t="shared" si="27"/>
        <v/>
      </c>
      <c r="Z271" s="1" t="s">
        <v>706</v>
      </c>
      <c r="AA271" s="2" t="s">
        <v>705</v>
      </c>
      <c r="AB271" s="1" t="s">
        <v>703</v>
      </c>
      <c r="AC271" s="1" t="s">
        <v>704</v>
      </c>
      <c r="AD271" s="1" t="s">
        <v>702</v>
      </c>
      <c r="AE271" s="1" t="s">
        <v>30</v>
      </c>
      <c r="AF271" s="1" t="s">
        <v>774</v>
      </c>
      <c r="AG271" s="1" t="s">
        <v>701</v>
      </c>
      <c r="AH271" s="1" t="s">
        <v>726</v>
      </c>
      <c r="AI271" s="28" t="str">
        <f t="shared" si="28"/>
        <v>[["mac", "30:05:5c:8a:ff:10"], ["ip", "192.168.7.10"]]</v>
      </c>
      <c r="AJ271" s="1"/>
    </row>
    <row r="272" spans="1:36" x14ac:dyDescent="0.2">
      <c r="A272" s="1">
        <v>5005</v>
      </c>
      <c r="B272" s="1" t="s">
        <v>277</v>
      </c>
      <c r="C272" s="1" t="s">
        <v>198</v>
      </c>
      <c r="D272" s="1" t="s">
        <v>757</v>
      </c>
      <c r="E272" s="7" t="str">
        <f>Table2[[#This Row],[device_name]]</f>
        <v>withings-scales</v>
      </c>
      <c r="F272" s="28" t="str">
        <f>IF(ISBLANK(E272), "", Table2[[#This Row],[unique_id]])</f>
        <v>withings-scales</v>
      </c>
      <c r="G272" s="1" t="s">
        <v>759</v>
      </c>
      <c r="H272" s="1" t="s">
        <v>758</v>
      </c>
      <c r="I272" s="7" t="s">
        <v>687</v>
      </c>
      <c r="T272" s="2"/>
      <c r="V272" s="1" t="str">
        <f t="shared" si="26"/>
        <v/>
      </c>
      <c r="W272" s="1" t="str">
        <f t="shared" si="27"/>
        <v/>
      </c>
      <c r="Z272" s="1" t="s">
        <v>760</v>
      </c>
      <c r="AA272" s="2" t="s">
        <v>764</v>
      </c>
      <c r="AB272" s="1" t="s">
        <v>763</v>
      </c>
      <c r="AC272" s="1" t="s">
        <v>765</v>
      </c>
      <c r="AD272" s="1" t="s">
        <v>198</v>
      </c>
      <c r="AE272" s="1" t="s">
        <v>762</v>
      </c>
      <c r="AF272" s="1" t="s">
        <v>774</v>
      </c>
      <c r="AG272" s="31" t="s">
        <v>747</v>
      </c>
      <c r="AH272" s="1" t="s">
        <v>761</v>
      </c>
      <c r="AI272" s="28" t="str">
        <f t="shared" si="28"/>
        <v>[["mac", "00:00:00:00:00:00"], ["ip", "192.168.3.22"]]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si="26"/>
        <v/>
      </c>
      <c r="W273" s="1" t="str">
        <f t="shared" si="27"/>
        <v/>
      </c>
      <c r="AI273" s="28" t="str">
        <f t="shared" si="28"/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26"/>
        <v/>
      </c>
      <c r="W274" s="1" t="str">
        <f t="shared" si="27"/>
        <v/>
      </c>
      <c r="AI274" s="28" t="str">
        <f t="shared" si="28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26"/>
        <v/>
      </c>
      <c r="W275" s="1" t="str">
        <f t="shared" si="27"/>
        <v/>
      </c>
      <c r="AI275" s="28" t="str">
        <f t="shared" si="28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26"/>
        <v/>
      </c>
      <c r="W276" s="1" t="str">
        <f t="shared" si="27"/>
        <v/>
      </c>
      <c r="AI276" s="28" t="str">
        <f t="shared" si="28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26"/>
        <v/>
      </c>
      <c r="W277" s="1" t="str">
        <f t="shared" si="27"/>
        <v/>
      </c>
      <c r="AI277" s="28" t="str">
        <f t="shared" si="28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26"/>
        <v/>
      </c>
      <c r="W278" s="1" t="str">
        <f t="shared" si="27"/>
        <v/>
      </c>
      <c r="AI278" s="28" t="str">
        <f t="shared" si="28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26"/>
        <v/>
      </c>
      <c r="W279" s="1" t="str">
        <f t="shared" si="27"/>
        <v/>
      </c>
      <c r="AI279" s="28" t="str">
        <f t="shared" si="28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26"/>
        <v/>
      </c>
      <c r="W280" s="1" t="str">
        <f t="shared" si="27"/>
        <v/>
      </c>
      <c r="AI280" s="28" t="str">
        <f t="shared" si="28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26"/>
        <v/>
      </c>
      <c r="W281" s="1" t="str">
        <f t="shared" si="27"/>
        <v/>
      </c>
      <c r="AI281" s="28" t="str">
        <f t="shared" si="28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26"/>
        <v/>
      </c>
      <c r="W282" s="1" t="str">
        <f t="shared" si="27"/>
        <v/>
      </c>
      <c r="AI282" s="28" t="str">
        <f t="shared" si="28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26"/>
        <v/>
      </c>
      <c r="W283" s="1" t="str">
        <f t="shared" si="27"/>
        <v/>
      </c>
      <c r="AI283" s="28" t="str">
        <f t="shared" si="28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26"/>
        <v/>
      </c>
      <c r="W284" s="1" t="str">
        <f t="shared" si="27"/>
        <v/>
      </c>
      <c r="AI284" s="28" t="str">
        <f t="shared" si="28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26"/>
        <v/>
      </c>
      <c r="W285" s="1" t="str">
        <f t="shared" si="27"/>
        <v/>
      </c>
      <c r="AI285" s="28" t="str">
        <f t="shared" si="28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26"/>
        <v/>
      </c>
      <c r="W286" s="1" t="str">
        <f t="shared" si="27"/>
        <v/>
      </c>
      <c r="AI286" s="28" t="str">
        <f t="shared" si="28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26"/>
        <v/>
      </c>
      <c r="W287" s="1" t="str">
        <f t="shared" si="27"/>
        <v/>
      </c>
      <c r="AI287" s="28" t="str">
        <f t="shared" si="28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26"/>
        <v/>
      </c>
      <c r="W288" s="1" t="str">
        <f t="shared" si="27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6"/>
        <v/>
      </c>
      <c r="W289" s="1" t="str">
        <f t="shared" si="27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6"/>
        <v/>
      </c>
      <c r="W290" s="1" t="str">
        <f t="shared" si="27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6"/>
        <v/>
      </c>
      <c r="W291" s="1" t="str">
        <f t="shared" si="27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6"/>
        <v/>
      </c>
      <c r="W292" s="1" t="str">
        <f t="shared" si="27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6"/>
        <v/>
      </c>
      <c r="W293" s="1" t="str">
        <f t="shared" si="27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6"/>
        <v/>
      </c>
      <c r="W294" s="1" t="str">
        <f t="shared" si="27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6"/>
        <v/>
      </c>
      <c r="W295" s="1" t="str">
        <f t="shared" si="27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6"/>
        <v/>
      </c>
      <c r="W296" s="1" t="str">
        <f t="shared" si="27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6"/>
        <v/>
      </c>
      <c r="W297" s="1" t="str">
        <f t="shared" si="27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6"/>
        <v/>
      </c>
      <c r="W298" s="1" t="str">
        <f t="shared" si="27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6"/>
        <v/>
      </c>
      <c r="W299" s="1" t="str">
        <f t="shared" si="27"/>
        <v/>
      </c>
      <c r="AI299" s="28" t="str">
        <f t="shared" si="28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6"/>
        <v/>
      </c>
      <c r="W300" s="1" t="str">
        <f t="shared" si="27"/>
        <v/>
      </c>
      <c r="AI300" s="28" t="str">
        <f t="shared" si="28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6"/>
        <v/>
      </c>
      <c r="W301" s="1" t="str">
        <f t="shared" si="27"/>
        <v/>
      </c>
      <c r="AI301" s="28" t="str">
        <f t="shared" si="28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6"/>
        <v/>
      </c>
      <c r="W302" s="1" t="str">
        <f t="shared" si="27"/>
        <v/>
      </c>
      <c r="AI302" s="28" t="str">
        <f t="shared" si="28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6"/>
        <v/>
      </c>
      <c r="W303" s="1" t="str">
        <f t="shared" si="27"/>
        <v/>
      </c>
      <c r="AI303" s="28" t="str">
        <f t="shared" si="28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6"/>
        <v/>
      </c>
      <c r="W304" s="1" t="str">
        <f t="shared" si="27"/>
        <v/>
      </c>
      <c r="AI304" s="28" t="str">
        <f t="shared" si="28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6"/>
        <v/>
      </c>
      <c r="W305" s="1" t="str">
        <f t="shared" si="27"/>
        <v/>
      </c>
      <c r="AI305" s="28" t="str">
        <f t="shared" si="28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6"/>
        <v/>
      </c>
      <c r="W306" s="1" t="str">
        <f t="shared" si="27"/>
        <v/>
      </c>
      <c r="AI306" s="28" t="str">
        <f t="shared" si="28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6"/>
        <v/>
      </c>
      <c r="W307" s="1" t="str">
        <f t="shared" si="27"/>
        <v/>
      </c>
      <c r="AI307" s="28" t="str">
        <f t="shared" si="28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6"/>
        <v/>
      </c>
      <c r="W308" s="1" t="str">
        <f t="shared" si="27"/>
        <v/>
      </c>
      <c r="AI308" s="28" t="str">
        <f t="shared" si="28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6"/>
        <v/>
      </c>
      <c r="W309" s="1" t="str">
        <f t="shared" si="27"/>
        <v/>
      </c>
      <c r="AI309" s="28" t="str">
        <f t="shared" si="28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6"/>
        <v/>
      </c>
      <c r="W310" s="1" t="str">
        <f t="shared" si="27"/>
        <v/>
      </c>
      <c r="AI310" s="28" t="str">
        <f t="shared" si="28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6"/>
        <v/>
      </c>
      <c r="W311" s="1" t="str">
        <f t="shared" si="27"/>
        <v/>
      </c>
      <c r="AI311" s="28" t="str">
        <f t="shared" si="28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6"/>
        <v/>
      </c>
      <c r="W312" s="1" t="str">
        <f t="shared" si="27"/>
        <v/>
      </c>
      <c r="AI312" s="28" t="str">
        <f t="shared" si="28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6"/>
        <v/>
      </c>
      <c r="W313" s="1" t="str">
        <f t="shared" si="27"/>
        <v/>
      </c>
      <c r="AI313" s="28" t="str">
        <f t="shared" si="28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6"/>
        <v/>
      </c>
      <c r="W314" s="1" t="str">
        <f t="shared" si="27"/>
        <v/>
      </c>
      <c r="AI314" s="28" t="str">
        <f t="shared" si="28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6"/>
        <v/>
      </c>
      <c r="W315" s="1" t="str">
        <f t="shared" si="27"/>
        <v/>
      </c>
      <c r="AI315" s="28" t="str">
        <f t="shared" si="28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6"/>
        <v/>
      </c>
      <c r="W316" s="1" t="str">
        <f t="shared" si="27"/>
        <v/>
      </c>
      <c r="AI316" s="28" t="str">
        <f t="shared" si="28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6"/>
        <v/>
      </c>
      <c r="W317" s="1" t="str">
        <f t="shared" si="27"/>
        <v/>
      </c>
      <c r="AI317" s="28" t="str">
        <f t="shared" si="28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6"/>
        <v/>
      </c>
      <c r="W318" s="1" t="str">
        <f t="shared" si="27"/>
        <v/>
      </c>
      <c r="AI318" s="28" t="str">
        <f t="shared" si="28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6"/>
        <v/>
      </c>
      <c r="W319" s="1" t="str">
        <f t="shared" si="27"/>
        <v/>
      </c>
      <c r="AI319" s="28" t="str">
        <f t="shared" si="28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6"/>
        <v/>
      </c>
      <c r="W320" s="1" t="str">
        <f t="shared" si="27"/>
        <v/>
      </c>
      <c r="AI320" s="28" t="str">
        <f t="shared" si="28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6"/>
        <v/>
      </c>
      <c r="W321" s="1" t="str">
        <f t="shared" si="27"/>
        <v/>
      </c>
      <c r="AI321" s="28" t="str">
        <f t="shared" si="28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6"/>
        <v/>
      </c>
      <c r="W322" s="1" t="str">
        <f t="shared" si="27"/>
        <v/>
      </c>
      <c r="AI322" s="28" t="str">
        <f t="shared" si="28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6"/>
        <v/>
      </c>
      <c r="W323" s="1" t="str">
        <f t="shared" si="27"/>
        <v/>
      </c>
      <c r="AI323" s="28" t="str">
        <f t="shared" si="28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29">IF(ISBLANK(U324),  "", _xlfn.CONCAT("haas/entity/sensor/", LOWER(C324), "/", E324, "/config"))</f>
        <v/>
      </c>
      <c r="W324" s="1" t="str">
        <f t="shared" ref="W324:W387" si="30">IF(ISBLANK(U324),  "", _xlfn.CONCAT("haas/entity/sensor/", LOWER(C324), "/", E324))</f>
        <v/>
      </c>
      <c r="AI324" s="28" t="str">
        <f t="shared" ref="AI324:AI387" si="31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29"/>
        <v/>
      </c>
      <c r="W325" s="1" t="str">
        <f t="shared" si="30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29"/>
        <v/>
      </c>
      <c r="W326" s="1" t="str">
        <f t="shared" si="30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29"/>
        <v/>
      </c>
      <c r="W327" s="1" t="str">
        <f t="shared" si="30"/>
        <v/>
      </c>
      <c r="AI327" s="28" t="str">
        <f t="shared" si="31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29"/>
        <v/>
      </c>
      <c r="W328" s="1" t="str">
        <f t="shared" si="30"/>
        <v/>
      </c>
      <c r="AI328" s="28" t="str">
        <f t="shared" si="31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29"/>
        <v/>
      </c>
      <c r="W329" s="1" t="str">
        <f t="shared" si="30"/>
        <v/>
      </c>
      <c r="AI329" s="28" t="str">
        <f t="shared" si="31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29"/>
        <v/>
      </c>
      <c r="W330" s="1" t="str">
        <f t="shared" si="30"/>
        <v/>
      </c>
      <c r="AI330" s="28" t="str">
        <f t="shared" si="31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29"/>
        <v/>
      </c>
      <c r="W331" s="1" t="str">
        <f t="shared" si="30"/>
        <v/>
      </c>
      <c r="AI331" s="28" t="str">
        <f t="shared" si="31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29"/>
        <v/>
      </c>
      <c r="W332" s="1" t="str">
        <f t="shared" si="30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29"/>
        <v/>
      </c>
      <c r="W333" s="1" t="str">
        <f t="shared" si="30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29"/>
        <v/>
      </c>
      <c r="W334" s="1" t="str">
        <f t="shared" si="30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29"/>
        <v/>
      </c>
      <c r="W335" s="1" t="str">
        <f t="shared" si="30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29"/>
        <v/>
      </c>
      <c r="W336" s="1" t="str">
        <f t="shared" si="30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29"/>
        <v/>
      </c>
      <c r="W337" s="1" t="str">
        <f t="shared" si="30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29"/>
        <v/>
      </c>
      <c r="W338" s="1" t="str">
        <f t="shared" si="30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29"/>
        <v/>
      </c>
      <c r="W339" s="1" t="str">
        <f t="shared" si="30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29"/>
        <v/>
      </c>
      <c r="W340" s="1" t="str">
        <f t="shared" si="30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29"/>
        <v/>
      </c>
      <c r="W341" s="1" t="str">
        <f t="shared" si="30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29"/>
        <v/>
      </c>
      <c r="W342" s="1" t="str">
        <f t="shared" si="30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29"/>
        <v/>
      </c>
      <c r="W343" s="1" t="str">
        <f t="shared" si="30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29"/>
        <v/>
      </c>
      <c r="W344" s="1" t="str">
        <f t="shared" si="30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29"/>
        <v/>
      </c>
      <c r="W345" s="1" t="str">
        <f t="shared" si="30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29"/>
        <v/>
      </c>
      <c r="W346" s="1" t="str">
        <f t="shared" si="30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29"/>
        <v/>
      </c>
      <c r="W347" s="1" t="str">
        <f t="shared" si="30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29"/>
        <v/>
      </c>
      <c r="W348" s="1" t="str">
        <f t="shared" si="30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29"/>
        <v/>
      </c>
      <c r="W349" s="1" t="str">
        <f t="shared" si="30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29"/>
        <v/>
      </c>
      <c r="W350" s="1" t="str">
        <f t="shared" si="30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29"/>
        <v/>
      </c>
      <c r="W351" s="1" t="str">
        <f t="shared" si="30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29"/>
        <v/>
      </c>
      <c r="W352" s="1" t="str">
        <f t="shared" si="30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29"/>
        <v/>
      </c>
      <c r="W353" s="1" t="str">
        <f t="shared" si="30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29"/>
        <v/>
      </c>
      <c r="W354" s="1" t="str">
        <f t="shared" si="30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29"/>
        <v/>
      </c>
      <c r="W355" s="1" t="str">
        <f t="shared" si="30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29"/>
        <v/>
      </c>
      <c r="W356" s="1" t="str">
        <f t="shared" si="30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29"/>
        <v/>
      </c>
      <c r="W357" s="1" t="str">
        <f t="shared" si="30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29"/>
        <v/>
      </c>
      <c r="W358" s="1" t="str">
        <f t="shared" si="30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29"/>
        <v/>
      </c>
      <c r="W359" s="1" t="str">
        <f t="shared" si="30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29"/>
        <v/>
      </c>
      <c r="W360" s="1" t="str">
        <f t="shared" si="30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29"/>
        <v/>
      </c>
      <c r="W361" s="1" t="str">
        <f t="shared" si="30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29"/>
        <v/>
      </c>
      <c r="W362" s="1" t="str">
        <f t="shared" si="30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29"/>
        <v/>
      </c>
      <c r="W363" s="1" t="str">
        <f t="shared" si="30"/>
        <v/>
      </c>
      <c r="AI363" s="28" t="str">
        <f t="shared" si="31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29"/>
        <v/>
      </c>
      <c r="W364" s="1" t="str">
        <f t="shared" si="30"/>
        <v/>
      </c>
      <c r="AI364" s="28" t="str">
        <f t="shared" si="31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29"/>
        <v/>
      </c>
      <c r="W365" s="1" t="str">
        <f t="shared" si="30"/>
        <v/>
      </c>
      <c r="AI365" s="28" t="str">
        <f t="shared" si="31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29"/>
        <v/>
      </c>
      <c r="W366" s="1" t="str">
        <f t="shared" si="30"/>
        <v/>
      </c>
      <c r="AI366" s="28" t="str">
        <f t="shared" si="31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29"/>
        <v/>
      </c>
      <c r="W367" s="1" t="str">
        <f t="shared" si="30"/>
        <v/>
      </c>
      <c r="AI367" s="28" t="str">
        <f t="shared" si="31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29"/>
        <v/>
      </c>
      <c r="W368" s="1" t="str">
        <f t="shared" si="30"/>
        <v/>
      </c>
      <c r="AI368" s="28" t="str">
        <f t="shared" si="31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29"/>
        <v/>
      </c>
      <c r="W369" s="1" t="str">
        <f t="shared" si="30"/>
        <v/>
      </c>
      <c r="AI369" s="28" t="str">
        <f t="shared" si="31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29"/>
        <v/>
      </c>
      <c r="W370" s="1" t="str">
        <f t="shared" si="30"/>
        <v/>
      </c>
      <c r="AI370" s="28" t="str">
        <f t="shared" si="31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29"/>
        <v/>
      </c>
      <c r="W371" s="1" t="str">
        <f t="shared" si="30"/>
        <v/>
      </c>
      <c r="AI371" s="28" t="str">
        <f t="shared" si="31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29"/>
        <v/>
      </c>
      <c r="W372" s="1" t="str">
        <f t="shared" si="30"/>
        <v/>
      </c>
      <c r="AI372" s="28" t="str">
        <f t="shared" si="31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29"/>
        <v/>
      </c>
      <c r="W373" s="1" t="str">
        <f t="shared" si="30"/>
        <v/>
      </c>
      <c r="AI373" s="28" t="str">
        <f t="shared" si="31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29"/>
        <v/>
      </c>
      <c r="W374" s="1" t="str">
        <f t="shared" si="30"/>
        <v/>
      </c>
      <c r="AI374" s="28" t="str">
        <f t="shared" si="31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29"/>
        <v/>
      </c>
      <c r="W375" s="1" t="str">
        <f t="shared" si="30"/>
        <v/>
      </c>
      <c r="AI375" s="28" t="str">
        <f t="shared" si="31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29"/>
        <v/>
      </c>
      <c r="W376" s="1" t="str">
        <f t="shared" si="30"/>
        <v/>
      </c>
      <c r="AI376" s="28" t="str">
        <f t="shared" si="31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29"/>
        <v/>
      </c>
      <c r="W377" s="1" t="str">
        <f t="shared" si="30"/>
        <v/>
      </c>
      <c r="AI377" s="28" t="str">
        <f t="shared" si="31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29"/>
        <v/>
      </c>
      <c r="W378" s="1" t="str">
        <f t="shared" si="30"/>
        <v/>
      </c>
      <c r="AI378" s="28" t="str">
        <f t="shared" si="31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29"/>
        <v/>
      </c>
      <c r="W379" s="1" t="str">
        <f t="shared" si="30"/>
        <v/>
      </c>
      <c r="AI379" s="28" t="str">
        <f t="shared" si="31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29"/>
        <v/>
      </c>
      <c r="W380" s="1" t="str">
        <f t="shared" si="30"/>
        <v/>
      </c>
      <c r="AI380" s="28" t="str">
        <f t="shared" si="31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29"/>
        <v/>
      </c>
      <c r="W381" s="1" t="str">
        <f t="shared" si="30"/>
        <v/>
      </c>
      <c r="AI381" s="28" t="str">
        <f t="shared" si="31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29"/>
        <v/>
      </c>
      <c r="W382" s="1" t="str">
        <f t="shared" si="30"/>
        <v/>
      </c>
      <c r="AI382" s="28" t="str">
        <f t="shared" si="31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29"/>
        <v/>
      </c>
      <c r="W383" s="1" t="str">
        <f t="shared" si="30"/>
        <v/>
      </c>
      <c r="AI383" s="28" t="str">
        <f t="shared" si="31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29"/>
        <v/>
      </c>
      <c r="W384" s="1" t="str">
        <f t="shared" si="30"/>
        <v/>
      </c>
      <c r="AI384" s="28" t="str">
        <f t="shared" si="31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29"/>
        <v/>
      </c>
      <c r="W385" s="1" t="str">
        <f t="shared" si="30"/>
        <v/>
      </c>
      <c r="AI385" s="28" t="str">
        <f t="shared" si="31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29"/>
        <v/>
      </c>
      <c r="W386" s="1" t="str">
        <f t="shared" si="30"/>
        <v/>
      </c>
      <c r="AI386" s="28" t="str">
        <f t="shared" si="31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29"/>
        <v/>
      </c>
      <c r="W387" s="1" t="str">
        <f t="shared" si="30"/>
        <v/>
      </c>
      <c r="AI387" s="28" t="str">
        <f t="shared" si="31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2">IF(ISBLANK(U388),  "", _xlfn.CONCAT("haas/entity/sensor/", LOWER(C388), "/", E388, "/config"))</f>
        <v/>
      </c>
      <c r="W388" s="1" t="str">
        <f t="shared" ref="W388:W451" si="33">IF(ISBLANK(U388),  "", _xlfn.CONCAT("haas/entity/sensor/", LOWER(C388), "/", E388))</f>
        <v/>
      </c>
      <c r="AI388" s="28" t="str">
        <f t="shared" ref="AI388:AI451" si="34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2"/>
        <v/>
      </c>
      <c r="W389" s="1" t="str">
        <f t="shared" si="33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2"/>
        <v/>
      </c>
      <c r="W390" s="1" t="str">
        <f t="shared" si="33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2"/>
        <v/>
      </c>
      <c r="W391" s="1" t="str">
        <f t="shared" si="33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2"/>
        <v/>
      </c>
      <c r="W392" s="1" t="str">
        <f t="shared" si="33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2"/>
        <v/>
      </c>
      <c r="W393" s="1" t="str">
        <f t="shared" si="33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2"/>
        <v/>
      </c>
      <c r="W394" s="1" t="str">
        <f t="shared" si="33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2"/>
        <v/>
      </c>
      <c r="W395" s="1" t="str">
        <f t="shared" si="33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2"/>
        <v/>
      </c>
      <c r="W396" s="1" t="str">
        <f t="shared" si="33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2"/>
        <v/>
      </c>
      <c r="W397" s="1" t="str">
        <f t="shared" si="33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2"/>
        <v/>
      </c>
      <c r="W398" s="1" t="str">
        <f t="shared" si="33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32"/>
        <v/>
      </c>
      <c r="W399" s="1" t="str">
        <f t="shared" si="33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32"/>
        <v/>
      </c>
      <c r="W400" s="1" t="str">
        <f t="shared" si="33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2"/>
        <v/>
      </c>
      <c r="W401" s="1" t="str">
        <f t="shared" si="33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2"/>
        <v/>
      </c>
      <c r="W402" s="1" t="str">
        <f t="shared" si="33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2"/>
        <v/>
      </c>
      <c r="W403" s="1" t="str">
        <f t="shared" si="33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32"/>
        <v/>
      </c>
      <c r="W404" s="1" t="str">
        <f t="shared" si="33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32"/>
        <v/>
      </c>
      <c r="W405" s="1" t="str">
        <f t="shared" si="33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32"/>
        <v/>
      </c>
      <c r="W406" s="1" t="str">
        <f t="shared" si="33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32"/>
        <v/>
      </c>
      <c r="W407" s="1" t="str">
        <f t="shared" si="33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32"/>
        <v/>
      </c>
      <c r="W408" s="1" t="str">
        <f t="shared" si="33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32"/>
        <v/>
      </c>
      <c r="W409" s="1" t="str">
        <f t="shared" si="33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2"/>
        <v/>
      </c>
      <c r="W410" s="1" t="str">
        <f t="shared" si="33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2"/>
        <v/>
      </c>
      <c r="W411" s="1" t="str">
        <f t="shared" si="33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2"/>
        <v/>
      </c>
      <c r="W412" s="1" t="str">
        <f t="shared" si="33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2"/>
        <v/>
      </c>
      <c r="W413" s="1" t="str">
        <f t="shared" si="33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32"/>
        <v/>
      </c>
      <c r="W414" s="1" t="str">
        <f t="shared" si="33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2"/>
        <v/>
      </c>
      <c r="W415" s="1" t="str">
        <f t="shared" si="33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2"/>
        <v/>
      </c>
      <c r="W416" s="1" t="str">
        <f t="shared" si="33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2"/>
        <v/>
      </c>
      <c r="W417" s="1" t="str">
        <f t="shared" si="33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2"/>
        <v/>
      </c>
      <c r="W418" s="1" t="str">
        <f t="shared" si="33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2"/>
        <v/>
      </c>
      <c r="W419" s="1" t="str">
        <f t="shared" si="33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2"/>
        <v/>
      </c>
      <c r="W420" s="1" t="str">
        <f t="shared" si="33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2"/>
        <v/>
      </c>
      <c r="W421" s="1" t="str">
        <f t="shared" si="33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2"/>
        <v/>
      </c>
      <c r="W422" s="1" t="str">
        <f t="shared" si="33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2"/>
        <v/>
      </c>
      <c r="W423" s="1" t="str">
        <f t="shared" si="33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2"/>
        <v/>
      </c>
      <c r="W424" s="1" t="str">
        <f t="shared" si="33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2"/>
        <v/>
      </c>
      <c r="W425" s="1" t="str">
        <f t="shared" si="33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2"/>
        <v/>
      </c>
      <c r="W426" s="1" t="str">
        <f t="shared" si="33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2"/>
        <v/>
      </c>
      <c r="W427" s="1" t="str">
        <f t="shared" si="33"/>
        <v/>
      </c>
      <c r="AI427" s="28" t="str">
        <f t="shared" si="34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2"/>
        <v/>
      </c>
      <c r="W428" s="1" t="str">
        <f t="shared" si="33"/>
        <v/>
      </c>
      <c r="AI428" s="28" t="str">
        <f t="shared" si="34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2"/>
        <v/>
      </c>
      <c r="W429" s="1" t="str">
        <f t="shared" si="33"/>
        <v/>
      </c>
      <c r="AI429" s="28" t="str">
        <f t="shared" si="34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2"/>
        <v/>
      </c>
      <c r="W430" s="1" t="str">
        <f t="shared" si="33"/>
        <v/>
      </c>
      <c r="AI430" s="28" t="str">
        <f t="shared" si="34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2"/>
        <v/>
      </c>
      <c r="W431" s="1" t="str">
        <f t="shared" si="33"/>
        <v/>
      </c>
      <c r="AI431" s="28" t="str">
        <f t="shared" si="34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2"/>
        <v/>
      </c>
      <c r="W432" s="1" t="str">
        <f t="shared" si="33"/>
        <v/>
      </c>
      <c r="AI432" s="28" t="str">
        <f t="shared" si="34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2"/>
        <v/>
      </c>
      <c r="W433" s="1" t="str">
        <f t="shared" si="33"/>
        <v/>
      </c>
      <c r="AI433" s="28" t="str">
        <f t="shared" si="34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2"/>
        <v/>
      </c>
      <c r="W434" s="1" t="str">
        <f t="shared" si="33"/>
        <v/>
      </c>
      <c r="AI434" s="28" t="str">
        <f t="shared" si="34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2"/>
        <v/>
      </c>
      <c r="W435" s="1" t="str">
        <f t="shared" si="33"/>
        <v/>
      </c>
      <c r="AI435" s="28" t="str">
        <f t="shared" si="34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2"/>
        <v/>
      </c>
      <c r="W436" s="1" t="str">
        <f t="shared" si="33"/>
        <v/>
      </c>
      <c r="AI436" s="28" t="str">
        <f t="shared" si="34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2"/>
        <v/>
      </c>
      <c r="W437" s="1" t="str">
        <f t="shared" si="33"/>
        <v/>
      </c>
      <c r="AI437" s="28" t="str">
        <f t="shared" si="34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2"/>
        <v/>
      </c>
      <c r="W438" s="1" t="str">
        <f t="shared" si="33"/>
        <v/>
      </c>
      <c r="AI438" s="28" t="str">
        <f t="shared" si="34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2"/>
        <v/>
      </c>
      <c r="W439" s="1" t="str">
        <f t="shared" si="33"/>
        <v/>
      </c>
      <c r="AI439" s="28" t="str">
        <f t="shared" si="34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2"/>
        <v/>
      </c>
      <c r="W440" s="1" t="str">
        <f t="shared" si="33"/>
        <v/>
      </c>
      <c r="AI440" s="28" t="str">
        <f t="shared" si="34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2"/>
        <v/>
      </c>
      <c r="W441" s="1" t="str">
        <f t="shared" si="33"/>
        <v/>
      </c>
      <c r="AI441" s="28" t="str">
        <f t="shared" si="34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2"/>
        <v/>
      </c>
      <c r="W442" s="1" t="str">
        <f t="shared" si="33"/>
        <v/>
      </c>
      <c r="AI442" s="28" t="str">
        <f t="shared" si="34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2"/>
        <v/>
      </c>
      <c r="W443" s="1" t="str">
        <f t="shared" si="33"/>
        <v/>
      </c>
      <c r="AI443" s="28" t="str">
        <f t="shared" si="34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2"/>
        <v/>
      </c>
      <c r="W444" s="1" t="str">
        <f t="shared" si="33"/>
        <v/>
      </c>
      <c r="AI444" s="28" t="str">
        <f t="shared" si="34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2"/>
        <v/>
      </c>
      <c r="W445" s="1" t="str">
        <f t="shared" si="33"/>
        <v/>
      </c>
      <c r="AI445" s="28" t="str">
        <f t="shared" si="34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2"/>
        <v/>
      </c>
      <c r="W446" s="1" t="str">
        <f t="shared" si="33"/>
        <v/>
      </c>
      <c r="AI446" s="28" t="str">
        <f t="shared" si="34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2"/>
        <v/>
      </c>
      <c r="W447" s="1" t="str">
        <f t="shared" si="33"/>
        <v/>
      </c>
      <c r="AI447" s="28" t="str">
        <f t="shared" si="34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2"/>
        <v/>
      </c>
      <c r="W448" s="1" t="str">
        <f t="shared" si="33"/>
        <v/>
      </c>
      <c r="AI448" s="28" t="str">
        <f t="shared" si="34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2"/>
        <v/>
      </c>
      <c r="W449" s="1" t="str">
        <f t="shared" si="33"/>
        <v/>
      </c>
      <c r="AI449" s="28" t="str">
        <f t="shared" si="34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2"/>
        <v/>
      </c>
      <c r="W450" s="1" t="str">
        <f t="shared" si="33"/>
        <v/>
      </c>
      <c r="AI450" s="28" t="str">
        <f t="shared" si="34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2"/>
        <v/>
      </c>
      <c r="W451" s="1" t="str">
        <f t="shared" si="33"/>
        <v/>
      </c>
      <c r="AI451" s="28" t="str">
        <f t="shared" si="34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5">IF(ISBLANK(U452),  "", _xlfn.CONCAT("haas/entity/sensor/", LOWER(C452), "/", E452, "/config"))</f>
        <v/>
      </c>
      <c r="W452" s="1" t="str">
        <f t="shared" ref="W452:W515" si="36">IF(ISBLANK(U452),  "", _xlfn.CONCAT("haas/entity/sensor/", LOWER(C452), "/", E452))</f>
        <v/>
      </c>
      <c r="AI452" s="28" t="str">
        <f t="shared" ref="AI452:AI515" si="37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5"/>
        <v/>
      </c>
      <c r="W453" s="1" t="str">
        <f t="shared" si="36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5"/>
        <v/>
      </c>
      <c r="W454" s="1" t="str">
        <f t="shared" si="36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5"/>
        <v/>
      </c>
      <c r="W455" s="1" t="str">
        <f t="shared" si="36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5"/>
        <v/>
      </c>
      <c r="W456" s="1" t="str">
        <f t="shared" si="36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5"/>
        <v/>
      </c>
      <c r="W457" s="1" t="str">
        <f t="shared" si="36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5"/>
        <v/>
      </c>
      <c r="W458" s="1" t="str">
        <f t="shared" si="36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5"/>
        <v/>
      </c>
      <c r="W459" s="1" t="str">
        <f t="shared" si="36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5"/>
        <v/>
      </c>
      <c r="W460" s="1" t="str">
        <f t="shared" si="36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5"/>
        <v/>
      </c>
      <c r="W461" s="1" t="str">
        <f t="shared" si="36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5"/>
        <v/>
      </c>
      <c r="W462" s="1" t="str">
        <f t="shared" si="36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5"/>
        <v/>
      </c>
      <c r="W463" s="1" t="str">
        <f t="shared" si="36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5"/>
        <v/>
      </c>
      <c r="W464" s="1" t="str">
        <f t="shared" si="36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5"/>
        <v/>
      </c>
      <c r="W465" s="1" t="str">
        <f t="shared" si="36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5"/>
        <v/>
      </c>
      <c r="W466" s="1" t="str">
        <f t="shared" si="36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5"/>
        <v/>
      </c>
      <c r="W467" s="1" t="str">
        <f t="shared" si="36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5"/>
        <v/>
      </c>
      <c r="W468" s="1" t="str">
        <f t="shared" si="36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5"/>
        <v/>
      </c>
      <c r="W469" s="1" t="str">
        <f t="shared" si="36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5"/>
        <v/>
      </c>
      <c r="W470" s="1" t="str">
        <f t="shared" si="36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5"/>
        <v/>
      </c>
      <c r="W471" s="1" t="str">
        <f t="shared" si="36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5"/>
        <v/>
      </c>
      <c r="W472" s="1" t="str">
        <f t="shared" si="36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5"/>
        <v/>
      </c>
      <c r="W473" s="1" t="str">
        <f t="shared" si="36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5"/>
        <v/>
      </c>
      <c r="W474" s="1" t="str">
        <f t="shared" si="36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5"/>
        <v/>
      </c>
      <c r="W475" s="1" t="str">
        <f t="shared" si="36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5"/>
        <v/>
      </c>
      <c r="W476" s="1" t="str">
        <f t="shared" si="36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5"/>
        <v/>
      </c>
      <c r="W477" s="1" t="str">
        <f t="shared" si="36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5"/>
        <v/>
      </c>
      <c r="W478" s="1" t="str">
        <f t="shared" si="36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5"/>
        <v/>
      </c>
      <c r="W479" s="1" t="str">
        <f t="shared" si="36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5"/>
        <v/>
      </c>
      <c r="W480" s="1" t="str">
        <f t="shared" si="36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5"/>
        <v/>
      </c>
      <c r="W481" s="1" t="str">
        <f t="shared" si="36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5"/>
        <v/>
      </c>
      <c r="W482" s="1" t="str">
        <f t="shared" si="36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5"/>
        <v/>
      </c>
      <c r="W483" s="1" t="str">
        <f t="shared" si="36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5"/>
        <v/>
      </c>
      <c r="W484" s="1" t="str">
        <f t="shared" si="36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5"/>
        <v/>
      </c>
      <c r="W485" s="1" t="str">
        <f t="shared" si="36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5"/>
        <v/>
      </c>
      <c r="W486" s="1" t="str">
        <f t="shared" si="36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5"/>
        <v/>
      </c>
      <c r="W487" s="1" t="str">
        <f t="shared" si="36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5"/>
        <v/>
      </c>
      <c r="W488" s="1" t="str">
        <f t="shared" si="36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5"/>
        <v/>
      </c>
      <c r="W489" s="1" t="str">
        <f t="shared" si="36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5"/>
        <v/>
      </c>
      <c r="W490" s="1" t="str">
        <f t="shared" si="36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5"/>
        <v/>
      </c>
      <c r="W491" s="1" t="str">
        <f t="shared" si="36"/>
        <v/>
      </c>
      <c r="AI491" s="28" t="str">
        <f t="shared" si="37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5"/>
        <v/>
      </c>
      <c r="W492" s="1" t="str">
        <f t="shared" si="36"/>
        <v/>
      </c>
      <c r="AI492" s="28" t="str">
        <f t="shared" si="37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5"/>
        <v/>
      </c>
      <c r="W493" s="1" t="str">
        <f t="shared" si="36"/>
        <v/>
      </c>
      <c r="AI493" s="28" t="str">
        <f t="shared" si="37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5"/>
        <v/>
      </c>
      <c r="W494" s="1" t="str">
        <f t="shared" si="36"/>
        <v/>
      </c>
      <c r="AI494" s="28" t="str">
        <f t="shared" si="37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5"/>
        <v/>
      </c>
      <c r="W495" s="1" t="str">
        <f t="shared" si="36"/>
        <v/>
      </c>
      <c r="AI495" s="28" t="str">
        <f t="shared" si="37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5"/>
        <v/>
      </c>
      <c r="W496" s="1" t="str">
        <f t="shared" si="36"/>
        <v/>
      </c>
      <c r="AI496" s="28" t="str">
        <f t="shared" si="37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5"/>
        <v/>
      </c>
      <c r="W497" s="1" t="str">
        <f t="shared" si="36"/>
        <v/>
      </c>
      <c r="AI497" s="28" t="str">
        <f t="shared" si="37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5"/>
        <v/>
      </c>
      <c r="W498" s="1" t="str">
        <f t="shared" si="36"/>
        <v/>
      </c>
      <c r="AI498" s="28" t="str">
        <f t="shared" si="37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5"/>
        <v/>
      </c>
      <c r="W499" s="1" t="str">
        <f t="shared" si="36"/>
        <v/>
      </c>
      <c r="AI499" s="28" t="str">
        <f t="shared" si="37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5"/>
        <v/>
      </c>
      <c r="W500" s="1" t="str">
        <f t="shared" si="36"/>
        <v/>
      </c>
      <c r="AI500" s="28" t="str">
        <f t="shared" si="37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5"/>
        <v/>
      </c>
      <c r="W501" s="1" t="str">
        <f t="shared" si="36"/>
        <v/>
      </c>
      <c r="AI501" s="28" t="str">
        <f t="shared" si="37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5"/>
        <v/>
      </c>
      <c r="W502" s="1" t="str">
        <f t="shared" si="36"/>
        <v/>
      </c>
      <c r="AI502" s="28" t="str">
        <f t="shared" si="37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5"/>
        <v/>
      </c>
      <c r="W503" s="1" t="str">
        <f t="shared" si="36"/>
        <v/>
      </c>
      <c r="AI503" s="28" t="str">
        <f t="shared" si="37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5"/>
        <v/>
      </c>
      <c r="W504" s="1" t="str">
        <f t="shared" si="36"/>
        <v/>
      </c>
      <c r="AI504" s="28" t="str">
        <f t="shared" si="37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5"/>
        <v/>
      </c>
      <c r="W505" s="1" t="str">
        <f t="shared" si="36"/>
        <v/>
      </c>
      <c r="AI505" s="28" t="str">
        <f t="shared" si="37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5"/>
        <v/>
      </c>
      <c r="W506" s="1" t="str">
        <f t="shared" si="36"/>
        <v/>
      </c>
      <c r="AI506" s="28" t="str">
        <f t="shared" si="37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5"/>
        <v/>
      </c>
      <c r="W507" s="1" t="str">
        <f t="shared" si="36"/>
        <v/>
      </c>
      <c r="AI507" s="28" t="str">
        <f t="shared" si="37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5"/>
        <v/>
      </c>
      <c r="W508" s="1" t="str">
        <f t="shared" si="36"/>
        <v/>
      </c>
      <c r="AI508" s="28" t="str">
        <f t="shared" si="37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5"/>
        <v/>
      </c>
      <c r="W509" s="1" t="str">
        <f t="shared" si="36"/>
        <v/>
      </c>
      <c r="AI509" s="28" t="str">
        <f t="shared" si="37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5"/>
        <v/>
      </c>
      <c r="W510" s="1" t="str">
        <f t="shared" si="36"/>
        <v/>
      </c>
      <c r="AI510" s="28" t="str">
        <f t="shared" si="37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5"/>
        <v/>
      </c>
      <c r="W511" s="1" t="str">
        <f t="shared" si="36"/>
        <v/>
      </c>
      <c r="AI511" s="28" t="str">
        <f t="shared" si="37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5"/>
        <v/>
      </c>
      <c r="W512" s="1" t="str">
        <f t="shared" si="36"/>
        <v/>
      </c>
      <c r="AI512" s="28" t="str">
        <f t="shared" si="37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5"/>
        <v/>
      </c>
      <c r="W513" s="1" t="str">
        <f t="shared" si="36"/>
        <v/>
      </c>
      <c r="AI513" s="28" t="str">
        <f t="shared" si="37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5"/>
        <v/>
      </c>
      <c r="W514" s="1" t="str">
        <f t="shared" si="36"/>
        <v/>
      </c>
      <c r="AI514" s="28" t="str">
        <f t="shared" si="37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5"/>
        <v/>
      </c>
      <c r="W515" s="1" t="str">
        <f t="shared" si="36"/>
        <v/>
      </c>
      <c r="AI515" s="28" t="str">
        <f t="shared" si="37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38">IF(ISBLANK(U516),  "", _xlfn.CONCAT("haas/entity/sensor/", LOWER(C516), "/", E516, "/config"))</f>
        <v/>
      </c>
      <c r="W516" s="1" t="str">
        <f t="shared" ref="W516:W579" si="39">IF(ISBLANK(U516),  "", _xlfn.CONCAT("haas/entity/sensor/", LOWER(C516), "/", E516))</f>
        <v/>
      </c>
      <c r="AI516" s="28" t="str">
        <f t="shared" ref="AI516:AI579" si="40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38"/>
        <v/>
      </c>
      <c r="W517" s="1" t="str">
        <f t="shared" si="39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38"/>
        <v/>
      </c>
      <c r="W518" s="1" t="str">
        <f t="shared" si="39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38"/>
        <v/>
      </c>
      <c r="W519" s="1" t="str">
        <f t="shared" si="39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38"/>
        <v/>
      </c>
      <c r="W520" s="1" t="str">
        <f t="shared" si="39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38"/>
        <v/>
      </c>
      <c r="W521" s="1" t="str">
        <f t="shared" si="39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38"/>
        <v/>
      </c>
      <c r="W522" s="1" t="str">
        <f t="shared" si="39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38"/>
        <v/>
      </c>
      <c r="W523" s="1" t="str">
        <f t="shared" si="39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38"/>
        <v/>
      </c>
      <c r="W524" s="1" t="str">
        <f t="shared" si="39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38"/>
        <v/>
      </c>
      <c r="W525" s="1" t="str">
        <f t="shared" si="39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38"/>
        <v/>
      </c>
      <c r="W526" s="1" t="str">
        <f t="shared" si="39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38"/>
        <v/>
      </c>
      <c r="W527" s="1" t="str">
        <f t="shared" si="39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38"/>
        <v/>
      </c>
      <c r="W528" s="1" t="str">
        <f t="shared" si="39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38"/>
        <v/>
      </c>
      <c r="W529" s="1" t="str">
        <f t="shared" si="39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38"/>
        <v/>
      </c>
      <c r="W530" s="1" t="str">
        <f t="shared" si="39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38"/>
        <v/>
      </c>
      <c r="W531" s="1" t="str">
        <f t="shared" si="39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38"/>
        <v/>
      </c>
      <c r="W532" s="1" t="str">
        <f t="shared" si="39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38"/>
        <v/>
      </c>
      <c r="W533" s="1" t="str">
        <f t="shared" si="39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38"/>
        <v/>
      </c>
      <c r="W534" s="1" t="str">
        <f t="shared" si="39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38"/>
        <v/>
      </c>
      <c r="W535" s="1" t="str">
        <f t="shared" si="39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38"/>
        <v/>
      </c>
      <c r="W536" s="1" t="str">
        <f t="shared" si="39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38"/>
        <v/>
      </c>
      <c r="W537" s="1" t="str">
        <f t="shared" si="39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38"/>
        <v/>
      </c>
      <c r="W538" s="1" t="str">
        <f t="shared" si="39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38"/>
        <v/>
      </c>
      <c r="W539" s="1" t="str">
        <f t="shared" si="39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38"/>
        <v/>
      </c>
      <c r="W540" s="1" t="str">
        <f t="shared" si="39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38"/>
        <v/>
      </c>
      <c r="W541" s="1" t="str">
        <f t="shared" si="39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38"/>
        <v/>
      </c>
      <c r="W542" s="1" t="str">
        <f t="shared" si="39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38"/>
        <v/>
      </c>
      <c r="W543" s="1" t="str">
        <f t="shared" si="39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38"/>
        <v/>
      </c>
      <c r="W544" s="1" t="str">
        <f t="shared" si="39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38"/>
        <v/>
      </c>
      <c r="W545" s="1" t="str">
        <f t="shared" si="39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38"/>
        <v/>
      </c>
      <c r="W546" s="1" t="str">
        <f t="shared" si="39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38"/>
        <v/>
      </c>
      <c r="W547" s="1" t="str">
        <f t="shared" si="39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38"/>
        <v/>
      </c>
      <c r="W548" s="1" t="str">
        <f t="shared" si="39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38"/>
        <v/>
      </c>
      <c r="W549" s="1" t="str">
        <f t="shared" si="39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38"/>
        <v/>
      </c>
      <c r="W550" s="1" t="str">
        <f t="shared" si="39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38"/>
        <v/>
      </c>
      <c r="W551" s="1" t="str">
        <f t="shared" si="39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38"/>
        <v/>
      </c>
      <c r="W552" s="1" t="str">
        <f t="shared" si="39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38"/>
        <v/>
      </c>
      <c r="W553" s="1" t="str">
        <f t="shared" si="39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38"/>
        <v/>
      </c>
      <c r="W554" s="1" t="str">
        <f t="shared" si="39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38"/>
        <v/>
      </c>
      <c r="W555" s="1" t="str">
        <f t="shared" si="39"/>
        <v/>
      </c>
      <c r="AI555" s="28" t="str">
        <f t="shared" si="40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38"/>
        <v/>
      </c>
      <c r="W556" s="1" t="str">
        <f t="shared" si="39"/>
        <v/>
      </c>
      <c r="AI556" s="28" t="str">
        <f t="shared" si="40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38"/>
        <v/>
      </c>
      <c r="W557" s="1" t="str">
        <f t="shared" si="39"/>
        <v/>
      </c>
      <c r="AI557" s="28" t="str">
        <f t="shared" si="40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38"/>
        <v/>
      </c>
      <c r="W558" s="1" t="str">
        <f t="shared" si="39"/>
        <v/>
      </c>
      <c r="AI558" s="28" t="str">
        <f t="shared" si="40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38"/>
        <v/>
      </c>
      <c r="W559" s="1" t="str">
        <f t="shared" si="39"/>
        <v/>
      </c>
      <c r="AI559" s="28" t="str">
        <f t="shared" si="40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38"/>
        <v/>
      </c>
      <c r="W560" s="1" t="str">
        <f t="shared" si="39"/>
        <v/>
      </c>
      <c r="AI560" s="28" t="str">
        <f t="shared" si="40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38"/>
        <v/>
      </c>
      <c r="W561" s="1" t="str">
        <f t="shared" si="39"/>
        <v/>
      </c>
      <c r="AI561" s="28" t="str">
        <f t="shared" si="40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38"/>
        <v/>
      </c>
      <c r="W562" s="1" t="str">
        <f t="shared" si="39"/>
        <v/>
      </c>
      <c r="AI562" s="28" t="str">
        <f t="shared" si="40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38"/>
        <v/>
      </c>
      <c r="W563" s="1" t="str">
        <f t="shared" si="39"/>
        <v/>
      </c>
      <c r="AI563" s="28" t="str">
        <f t="shared" si="40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38"/>
        <v/>
      </c>
      <c r="W564" s="1" t="str">
        <f t="shared" si="39"/>
        <v/>
      </c>
      <c r="AI564" s="28" t="str">
        <f t="shared" si="40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38"/>
        <v/>
      </c>
      <c r="W565" s="1" t="str">
        <f t="shared" si="39"/>
        <v/>
      </c>
      <c r="AI565" s="28" t="str">
        <f t="shared" si="40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38"/>
        <v/>
      </c>
      <c r="W566" s="1" t="str">
        <f t="shared" si="39"/>
        <v/>
      </c>
      <c r="AI566" s="28" t="str">
        <f t="shared" si="40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38"/>
        <v/>
      </c>
      <c r="W567" s="1" t="str">
        <f t="shared" si="39"/>
        <v/>
      </c>
      <c r="AI567" s="28" t="str">
        <f t="shared" si="40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38"/>
        <v/>
      </c>
      <c r="W568" s="1" t="str">
        <f t="shared" si="39"/>
        <v/>
      </c>
      <c r="AI568" s="28" t="str">
        <f t="shared" si="40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38"/>
        <v/>
      </c>
      <c r="W569" s="1" t="str">
        <f t="shared" si="39"/>
        <v/>
      </c>
      <c r="AI569" s="28" t="str">
        <f t="shared" si="40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38"/>
        <v/>
      </c>
      <c r="W570" s="1" t="str">
        <f t="shared" si="39"/>
        <v/>
      </c>
      <c r="AI570" s="28" t="str">
        <f t="shared" si="40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38"/>
        <v/>
      </c>
      <c r="W571" s="1" t="str">
        <f t="shared" si="39"/>
        <v/>
      </c>
      <c r="AI571" s="28" t="str">
        <f t="shared" si="40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38"/>
        <v/>
      </c>
      <c r="W572" s="1" t="str">
        <f t="shared" si="39"/>
        <v/>
      </c>
      <c r="AI572" s="28" t="str">
        <f t="shared" si="40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38"/>
        <v/>
      </c>
      <c r="W573" s="1" t="str">
        <f t="shared" si="39"/>
        <v/>
      </c>
      <c r="AI573" s="28" t="str">
        <f t="shared" si="40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38"/>
        <v/>
      </c>
      <c r="W574" s="1" t="str">
        <f t="shared" si="39"/>
        <v/>
      </c>
      <c r="AI574" s="28" t="str">
        <f t="shared" si="40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38"/>
        <v/>
      </c>
      <c r="W575" s="1" t="str">
        <f t="shared" si="39"/>
        <v/>
      </c>
      <c r="AI575" s="28" t="str">
        <f t="shared" si="40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38"/>
        <v/>
      </c>
      <c r="W576" s="1" t="str">
        <f t="shared" si="39"/>
        <v/>
      </c>
      <c r="AI576" s="28" t="str">
        <f t="shared" si="40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38"/>
        <v/>
      </c>
      <c r="W577" s="1" t="str">
        <f t="shared" si="39"/>
        <v/>
      </c>
      <c r="AI577" s="28" t="str">
        <f t="shared" si="40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38"/>
        <v/>
      </c>
      <c r="W578" s="1" t="str">
        <f t="shared" si="39"/>
        <v/>
      </c>
      <c r="AI578" s="28" t="str">
        <f t="shared" si="40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38"/>
        <v/>
      </c>
      <c r="W579" s="1" t="str">
        <f t="shared" si="39"/>
        <v/>
      </c>
      <c r="AI579" s="28" t="str">
        <f t="shared" si="40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1">IF(ISBLANK(U580),  "", _xlfn.CONCAT("haas/entity/sensor/", LOWER(C580), "/", E580, "/config"))</f>
        <v/>
      </c>
      <c r="W580" s="1" t="str">
        <f t="shared" ref="W580:W599" si="42">IF(ISBLANK(U580),  "", _xlfn.CONCAT("haas/entity/sensor/", LOWER(C580), "/", E580))</f>
        <v/>
      </c>
      <c r="AI580" s="28" t="str">
        <f t="shared" ref="AI580:AI643" si="43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1"/>
        <v/>
      </c>
      <c r="W581" s="1" t="str">
        <f t="shared" si="42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1"/>
        <v/>
      </c>
      <c r="W582" s="1" t="str">
        <f t="shared" si="42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1"/>
        <v/>
      </c>
      <c r="W583" s="1" t="str">
        <f t="shared" si="42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1"/>
        <v/>
      </c>
      <c r="W584" s="1" t="str">
        <f t="shared" si="42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1"/>
        <v/>
      </c>
      <c r="W585" s="1" t="str">
        <f t="shared" si="42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1"/>
        <v/>
      </c>
      <c r="W586" s="1" t="str">
        <f t="shared" si="42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1"/>
        <v/>
      </c>
      <c r="W587" s="1" t="str">
        <f t="shared" si="42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1"/>
        <v/>
      </c>
      <c r="W588" s="1" t="str">
        <f t="shared" si="42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1"/>
        <v/>
      </c>
      <c r="W589" s="1" t="str">
        <f t="shared" si="42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1"/>
        <v/>
      </c>
      <c r="W590" s="1" t="str">
        <f t="shared" si="42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1"/>
        <v/>
      </c>
      <c r="W591" s="1" t="str">
        <f t="shared" si="42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1"/>
        <v/>
      </c>
      <c r="W592" s="1" t="str">
        <f t="shared" si="42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1"/>
        <v/>
      </c>
      <c r="W593" s="1" t="str">
        <f t="shared" si="42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1"/>
        <v/>
      </c>
      <c r="W594" s="1" t="str">
        <f t="shared" si="42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1"/>
        <v/>
      </c>
      <c r="W595" s="1" t="str">
        <f t="shared" si="42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1"/>
        <v/>
      </c>
      <c r="W596" s="1" t="str">
        <f t="shared" si="42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1"/>
        <v/>
      </c>
      <c r="W597" s="1" t="str">
        <f t="shared" si="42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1"/>
        <v/>
      </c>
      <c r="W598" s="1" t="str">
        <f t="shared" si="42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1"/>
        <v/>
      </c>
      <c r="W599" s="1" t="str">
        <f t="shared" si="42"/>
        <v/>
      </c>
      <c r="AI599" s="28" t="str">
        <f t="shared" si="43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2022-03-04T08:24:37Z</dcterms:modified>
</cp:coreProperties>
</file>