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D49E46B-D974-8543-BE66-7B17FFDD2A63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276" i="1" l="1"/>
  <c r="AY276" i="1"/>
  <c r="AW276" i="1"/>
  <c r="AV276" i="1"/>
  <c r="AK276" i="1"/>
  <c r="AJ276" i="1"/>
  <c r="BK275" i="1"/>
  <c r="AY275" i="1"/>
  <c r="AW275" i="1"/>
  <c r="AV275" i="1"/>
  <c r="AK275" i="1"/>
  <c r="AJ275" i="1"/>
  <c r="F275" i="1"/>
  <c r="F27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K305" i="1"/>
  <c r="AY305" i="1"/>
  <c r="AW305" i="1" s="1"/>
  <c r="AV305" i="1" s="1"/>
  <c r="AJ305" i="1"/>
  <c r="BK304" i="1"/>
  <c r="AY304" i="1"/>
  <c r="AW304" i="1" s="1"/>
  <c r="AV304" i="1" s="1"/>
  <c r="AJ304" i="1"/>
  <c r="BK303" i="1"/>
  <c r="AY303" i="1"/>
  <c r="AW303" i="1"/>
  <c r="AV303" i="1" s="1"/>
  <c r="AJ303" i="1"/>
  <c r="BK302" i="1"/>
  <c r="AY302" i="1"/>
  <c r="AW302" i="1" s="1"/>
  <c r="AV302" i="1" s="1"/>
  <c r="AJ302" i="1"/>
  <c r="BK301" i="1"/>
  <c r="AY301" i="1"/>
  <c r="AW301" i="1"/>
  <c r="AV301" i="1" s="1"/>
  <c r="AJ301" i="1"/>
  <c r="BK300" i="1"/>
  <c r="AY300" i="1"/>
  <c r="AW300" i="1" s="1"/>
  <c r="AV300" i="1" s="1"/>
  <c r="AJ300" i="1"/>
  <c r="BK299" i="1"/>
  <c r="AY299" i="1"/>
  <c r="AW299" i="1" s="1"/>
  <c r="AV299" i="1" s="1"/>
  <c r="AJ299" i="1"/>
  <c r="BK298" i="1"/>
  <c r="AY298" i="1"/>
  <c r="AW298" i="1" s="1"/>
  <c r="AV298" i="1" s="1"/>
  <c r="AJ298" i="1"/>
  <c r="BK297" i="1"/>
  <c r="AY297" i="1"/>
  <c r="AW297" i="1" s="1"/>
  <c r="AV297" i="1" s="1"/>
  <c r="AJ297" i="1"/>
  <c r="BK296" i="1"/>
  <c r="AY296" i="1"/>
  <c r="AW296" i="1" s="1"/>
  <c r="AV296" i="1" s="1"/>
  <c r="AJ296" i="1"/>
  <c r="BK295" i="1"/>
  <c r="AY295" i="1"/>
  <c r="AW295" i="1" s="1"/>
  <c r="AV295" i="1" s="1"/>
  <c r="AJ295" i="1"/>
  <c r="BK294" i="1"/>
  <c r="AY294" i="1"/>
  <c r="AW294" i="1"/>
  <c r="AV294" i="1" s="1"/>
  <c r="AJ294" i="1"/>
  <c r="BK293" i="1"/>
  <c r="AY293" i="1"/>
  <c r="AW293" i="1"/>
  <c r="AV293" i="1" s="1"/>
  <c r="AJ293" i="1"/>
  <c r="BK292" i="1"/>
  <c r="AY292" i="1"/>
  <c r="AW292" i="1" s="1"/>
  <c r="AV292" i="1" s="1"/>
  <c r="AJ292" i="1"/>
  <c r="BK291" i="1"/>
  <c r="AY291" i="1"/>
  <c r="AW291" i="1" s="1"/>
  <c r="AV291" i="1" s="1"/>
  <c r="AJ291" i="1"/>
  <c r="BK290" i="1"/>
  <c r="AY290" i="1"/>
  <c r="AW290" i="1" s="1"/>
  <c r="AV290" i="1" s="1"/>
  <c r="AJ290" i="1"/>
  <c r="BK289" i="1"/>
  <c r="AY289" i="1"/>
  <c r="AW289" i="1" s="1"/>
  <c r="AV289" i="1" s="1"/>
  <c r="AJ289" i="1"/>
  <c r="BK288" i="1"/>
  <c r="AY288" i="1"/>
  <c r="AW288" i="1"/>
  <c r="AV288" i="1" s="1"/>
  <c r="AJ288" i="1"/>
  <c r="BK287" i="1"/>
  <c r="AY287" i="1"/>
  <c r="AW287" i="1" s="1"/>
  <c r="AV287" i="1" s="1"/>
  <c r="AJ287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BK306" i="1"/>
  <c r="AY306" i="1"/>
  <c r="AW306" i="1"/>
  <c r="AV306" i="1"/>
  <c r="F306" i="1"/>
  <c r="BK311" i="1"/>
  <c r="AY311" i="1"/>
  <c r="AK311" i="1"/>
  <c r="AJ311" i="1"/>
  <c r="F311" i="1"/>
  <c r="BK310" i="1"/>
  <c r="AY310" i="1"/>
  <c r="AW310" i="1" s="1"/>
  <c r="AV310" i="1" s="1"/>
  <c r="AR310" i="1"/>
  <c r="AK310" i="1"/>
  <c r="AJ310" i="1"/>
  <c r="F310" i="1"/>
  <c r="BK309" i="1"/>
  <c r="AY309" i="1"/>
  <c r="AK309" i="1"/>
  <c r="AJ309" i="1"/>
  <c r="F309" i="1"/>
  <c r="BK308" i="1"/>
  <c r="AY308" i="1"/>
  <c r="AW308" i="1" s="1"/>
  <c r="AV308" i="1" s="1"/>
  <c r="AR308" i="1"/>
  <c r="AK308" i="1"/>
  <c r="AJ308" i="1"/>
  <c r="F308" i="1"/>
  <c r="BK307" i="1"/>
  <c r="AY307" i="1"/>
  <c r="AW307" i="1"/>
  <c r="AV307" i="1"/>
  <c r="F307" i="1"/>
  <c r="AR76" i="1"/>
  <c r="AR75" i="1"/>
  <c r="AR74" i="1"/>
  <c r="AR73" i="1"/>
  <c r="AR72" i="1"/>
  <c r="AR71" i="1"/>
  <c r="AR52" i="1"/>
  <c r="AR42" i="1"/>
  <c r="AR86" i="1"/>
  <c r="AR85" i="1"/>
  <c r="AR83" i="1"/>
  <c r="AR82" i="1"/>
  <c r="AR284" i="1"/>
  <c r="AR92" i="1"/>
  <c r="AR91" i="1"/>
  <c r="AR90" i="1"/>
  <c r="AR88" i="1"/>
  <c r="AR26" i="1"/>
  <c r="F31" i="1" l="1"/>
  <c r="BK30" i="1"/>
  <c r="AY30" i="1"/>
  <c r="AW30" i="1" s="1"/>
  <c r="AV30" i="1" s="1"/>
  <c r="F30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3" i="1"/>
  <c r="AY93" i="1"/>
  <c r="AW93" i="1"/>
  <c r="AV93" i="1"/>
  <c r="F93" i="1"/>
  <c r="BK95" i="1"/>
  <c r="AY95" i="1"/>
  <c r="AK95" i="1"/>
  <c r="AJ95" i="1"/>
  <c r="F95" i="1"/>
  <c r="BK94" i="1"/>
  <c r="AY94" i="1"/>
  <c r="AW94" i="1" s="1"/>
  <c r="AV94" i="1" s="1"/>
  <c r="AM94" i="1"/>
  <c r="AK94" i="1"/>
  <c r="AJ94" i="1"/>
  <c r="F94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AK274" i="1"/>
  <c r="AK273" i="1"/>
  <c r="AK272" i="1"/>
  <c r="AK271" i="1"/>
  <c r="AK270" i="1"/>
  <c r="AR271" i="1"/>
  <c r="AJ371" i="1"/>
  <c r="AJ368" i="1"/>
  <c r="AJ367" i="1"/>
  <c r="AJ366" i="1"/>
  <c r="AJ362" i="1"/>
  <c r="AJ361" i="1"/>
  <c r="AJ360" i="1"/>
  <c r="AJ318" i="1"/>
  <c r="AJ284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71" i="1"/>
  <c r="AK366" i="1"/>
  <c r="AK360" i="1"/>
  <c r="AK216" i="1"/>
  <c r="AK212" i="1"/>
  <c r="AK194" i="1"/>
  <c r="AK189" i="1"/>
  <c r="AK166" i="1"/>
  <c r="AK111" i="1"/>
  <c r="AK368" i="1"/>
  <c r="AK367" i="1"/>
  <c r="AK362" i="1"/>
  <c r="AK361" i="1"/>
  <c r="AK218" i="1"/>
  <c r="AK217" i="1"/>
  <c r="AK214" i="1"/>
  <c r="AK213" i="1"/>
  <c r="AK190" i="1"/>
  <c r="AK113" i="1"/>
  <c r="AK112" i="1"/>
  <c r="AM111" i="1"/>
  <c r="AK318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71" i="1"/>
  <c r="AM368" i="1"/>
  <c r="AM367" i="1"/>
  <c r="AM366" i="1"/>
  <c r="AM362" i="1"/>
  <c r="AM361" i="1"/>
  <c r="AM360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43" i="1"/>
  <c r="AV443" i="1"/>
  <c r="AW442" i="1"/>
  <c r="AV442" i="1"/>
  <c r="AW441" i="1"/>
  <c r="AV441" i="1"/>
  <c r="AW440" i="1"/>
  <c r="AV440" i="1"/>
  <c r="AW439" i="1"/>
  <c r="AV439" i="1"/>
  <c r="AW438" i="1"/>
  <c r="AV438" i="1"/>
  <c r="AW437" i="1"/>
  <c r="AV437" i="1"/>
  <c r="AW435" i="1"/>
  <c r="AV435" i="1"/>
  <c r="AW434" i="1"/>
  <c r="AV434" i="1"/>
  <c r="AW432" i="1"/>
  <c r="AV432" i="1"/>
  <c r="AW431" i="1"/>
  <c r="AV431" i="1"/>
  <c r="AW430" i="1"/>
  <c r="AV430" i="1"/>
  <c r="AW427" i="1"/>
  <c r="AV427" i="1"/>
  <c r="AW426" i="1"/>
  <c r="AV426" i="1"/>
  <c r="AW425" i="1"/>
  <c r="AV425" i="1"/>
  <c r="AW422" i="1"/>
  <c r="AV422" i="1"/>
  <c r="AW421" i="1"/>
  <c r="AV421" i="1"/>
  <c r="AW413" i="1"/>
  <c r="AV413" i="1"/>
  <c r="AW408" i="1"/>
  <c r="AV408" i="1"/>
  <c r="AW400" i="1"/>
  <c r="AV400" i="1"/>
  <c r="AW399" i="1"/>
  <c r="AV399" i="1"/>
  <c r="AW398" i="1"/>
  <c r="AV398" i="1"/>
  <c r="AW397" i="1"/>
  <c r="AV397" i="1"/>
  <c r="AW396" i="1"/>
  <c r="AV396" i="1"/>
  <c r="AW395" i="1"/>
  <c r="AV395" i="1"/>
  <c r="AW394" i="1"/>
  <c r="AV394" i="1"/>
  <c r="AW393" i="1"/>
  <c r="AV393" i="1"/>
  <c r="AW392" i="1"/>
  <c r="AV392" i="1"/>
  <c r="AW391" i="1"/>
  <c r="AV391" i="1"/>
  <c r="AW390" i="1"/>
  <c r="AV390" i="1"/>
  <c r="AW389" i="1"/>
  <c r="AV389" i="1"/>
  <c r="AW388" i="1"/>
  <c r="AV388" i="1"/>
  <c r="AW387" i="1"/>
  <c r="AV387" i="1"/>
  <c r="AW386" i="1"/>
  <c r="AV386" i="1"/>
  <c r="AW385" i="1"/>
  <c r="AV385" i="1"/>
  <c r="AW384" i="1"/>
  <c r="AV384" i="1"/>
  <c r="AW383" i="1"/>
  <c r="AV383" i="1"/>
  <c r="AW382" i="1"/>
  <c r="AV382" i="1"/>
  <c r="AW381" i="1"/>
  <c r="AV381" i="1"/>
  <c r="AW380" i="1"/>
  <c r="AV380" i="1"/>
  <c r="AW379" i="1"/>
  <c r="AV379" i="1"/>
  <c r="AW378" i="1"/>
  <c r="AV378" i="1"/>
  <c r="AW326" i="1"/>
  <c r="AV326" i="1"/>
  <c r="AW325" i="1"/>
  <c r="AV325" i="1"/>
  <c r="AW324" i="1"/>
  <c r="AV324" i="1"/>
  <c r="AW323" i="1"/>
  <c r="AV323" i="1"/>
  <c r="AW317" i="1"/>
  <c r="AV317" i="1"/>
  <c r="AW316" i="1"/>
  <c r="AV316" i="1"/>
  <c r="AW315" i="1"/>
  <c r="AV315" i="1"/>
  <c r="AW314" i="1"/>
  <c r="AV314" i="1"/>
  <c r="AW313" i="1"/>
  <c r="AV313" i="1"/>
  <c r="AW312" i="1"/>
  <c r="AV312" i="1"/>
  <c r="AW286" i="1"/>
  <c r="AV286" i="1"/>
  <c r="AW285" i="1"/>
  <c r="AV285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08" i="1"/>
  <c r="AV208" i="1"/>
  <c r="AW146" i="1"/>
  <c r="AV146" i="1"/>
  <c r="AW124" i="1"/>
  <c r="AV124" i="1"/>
  <c r="AW119" i="1"/>
  <c r="AV119" i="1"/>
  <c r="AW118" i="1"/>
  <c r="AV118" i="1"/>
  <c r="AW115" i="1"/>
  <c r="AV11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89" i="1"/>
  <c r="AV89" i="1"/>
  <c r="AW87" i="1"/>
  <c r="AV87" i="1"/>
  <c r="AW84" i="1"/>
  <c r="AV84" i="1"/>
  <c r="AW64" i="1"/>
  <c r="AV64" i="1"/>
  <c r="AW54" i="1"/>
  <c r="AV54" i="1"/>
  <c r="AW41" i="1"/>
  <c r="AV41" i="1"/>
  <c r="AW40" i="1"/>
  <c r="AV40" i="1"/>
  <c r="AW39" i="1"/>
  <c r="AV39" i="1"/>
  <c r="AW38" i="1"/>
  <c r="AV38" i="1"/>
  <c r="AW444" i="1"/>
  <c r="AV444" i="1" s="1"/>
  <c r="AW449" i="1"/>
  <c r="AV449" i="1" s="1"/>
  <c r="AW458" i="1"/>
  <c r="AV458" i="1" s="1"/>
  <c r="AW457" i="1"/>
  <c r="AV457" i="1" s="1"/>
  <c r="AW460" i="1"/>
  <c r="AV460" i="1" s="1"/>
  <c r="AW456" i="1"/>
  <c r="AV456" i="1" s="1"/>
  <c r="AW455" i="1"/>
  <c r="AV455" i="1" s="1"/>
  <c r="AW454" i="1"/>
  <c r="AV454" i="1" s="1"/>
  <c r="AW453" i="1"/>
  <c r="AV453" i="1" s="1"/>
  <c r="AW452" i="1"/>
  <c r="AV452" i="1" s="1"/>
  <c r="AW451" i="1"/>
  <c r="AV451" i="1" s="1"/>
  <c r="AW450" i="1"/>
  <c r="AV450" i="1" s="1"/>
  <c r="AY443" i="1"/>
  <c r="AY442" i="1"/>
  <c r="AY441" i="1"/>
  <c r="AY440" i="1"/>
  <c r="AY439" i="1"/>
  <c r="AY438" i="1"/>
  <c r="AY437" i="1"/>
  <c r="AY435" i="1"/>
  <c r="AY434" i="1"/>
  <c r="AY432" i="1"/>
  <c r="AY431" i="1"/>
  <c r="AY430" i="1"/>
  <c r="AY427" i="1"/>
  <c r="AY426" i="1"/>
  <c r="AY425" i="1"/>
  <c r="AY422" i="1"/>
  <c r="AY421" i="1"/>
  <c r="AY413" i="1"/>
  <c r="AY408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26" i="1"/>
  <c r="AY325" i="1"/>
  <c r="AY324" i="1"/>
  <c r="AY323" i="1"/>
  <c r="AY317" i="1"/>
  <c r="AY316" i="1"/>
  <c r="AY315" i="1"/>
  <c r="AY314" i="1"/>
  <c r="AY313" i="1"/>
  <c r="AY312" i="1"/>
  <c r="AY286" i="1"/>
  <c r="AY285" i="1"/>
  <c r="AY283" i="1"/>
  <c r="AY282" i="1"/>
  <c r="AY281" i="1"/>
  <c r="AY280" i="1"/>
  <c r="AY279" i="1"/>
  <c r="AY278" i="1"/>
  <c r="AY277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08" i="1"/>
  <c r="AY146" i="1"/>
  <c r="AY124" i="1"/>
  <c r="AY119" i="1"/>
  <c r="AY118" i="1"/>
  <c r="AY115" i="1"/>
  <c r="AY104" i="1"/>
  <c r="AY103" i="1"/>
  <c r="AY102" i="1"/>
  <c r="AY101" i="1"/>
  <c r="AY100" i="1"/>
  <c r="AY99" i="1"/>
  <c r="AY98" i="1"/>
  <c r="AY97" i="1"/>
  <c r="AY96" i="1"/>
  <c r="AY89" i="1"/>
  <c r="AY87" i="1"/>
  <c r="AY84" i="1"/>
  <c r="AY64" i="1"/>
  <c r="AY54" i="1"/>
  <c r="AY41" i="1"/>
  <c r="AY40" i="1"/>
  <c r="AY39" i="1"/>
  <c r="AY38" i="1"/>
  <c r="AY428" i="1"/>
  <c r="AY423" i="1"/>
  <c r="AY459" i="1"/>
  <c r="AY269" i="1"/>
  <c r="AW269" i="1" s="1"/>
  <c r="AV269" i="1" s="1"/>
  <c r="AY448" i="1"/>
  <c r="AY447" i="1"/>
  <c r="AY446" i="1"/>
  <c r="AY445" i="1"/>
  <c r="AY444" i="1"/>
  <c r="AY436" i="1"/>
  <c r="AY433" i="1"/>
  <c r="AY370" i="1"/>
  <c r="AW370" i="1" s="1"/>
  <c r="AV370" i="1" s="1"/>
  <c r="AY369" i="1"/>
  <c r="AW369" i="1" s="1"/>
  <c r="AV369" i="1" s="1"/>
  <c r="AY364" i="1"/>
  <c r="AW364" i="1" s="1"/>
  <c r="AV364" i="1" s="1"/>
  <c r="AY363" i="1"/>
  <c r="AW363" i="1" s="1"/>
  <c r="AV363" i="1" s="1"/>
  <c r="AY358" i="1"/>
  <c r="AW358" i="1" s="1"/>
  <c r="AV358" i="1" s="1"/>
  <c r="AY357" i="1"/>
  <c r="AW357" i="1" s="1"/>
  <c r="AV357" i="1" s="1"/>
  <c r="AY356" i="1"/>
  <c r="AW356" i="1" s="1"/>
  <c r="AV356" i="1" s="1"/>
  <c r="AY355" i="1"/>
  <c r="AW355" i="1" s="1"/>
  <c r="AV355" i="1" s="1"/>
  <c r="AY354" i="1"/>
  <c r="AW354" i="1" s="1"/>
  <c r="AV354" i="1" s="1"/>
  <c r="AY353" i="1"/>
  <c r="AW353" i="1" s="1"/>
  <c r="AV353" i="1" s="1"/>
  <c r="AY352" i="1"/>
  <c r="AW352" i="1" s="1"/>
  <c r="AV352" i="1" s="1"/>
  <c r="AY351" i="1"/>
  <c r="AW351" i="1" s="1"/>
  <c r="AV351" i="1" s="1"/>
  <c r="AY350" i="1"/>
  <c r="AW350" i="1" s="1"/>
  <c r="AV350" i="1" s="1"/>
  <c r="AY349" i="1"/>
  <c r="AW349" i="1" s="1"/>
  <c r="AV349" i="1" s="1"/>
  <c r="AY348" i="1"/>
  <c r="AW348" i="1" s="1"/>
  <c r="AV348" i="1" s="1"/>
  <c r="AY347" i="1"/>
  <c r="AW347" i="1" s="1"/>
  <c r="AV347" i="1" s="1"/>
  <c r="AY346" i="1"/>
  <c r="AW346" i="1" s="1"/>
  <c r="AV346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41" i="1"/>
  <c r="AW341" i="1" s="1"/>
  <c r="AV341" i="1" s="1"/>
  <c r="AY340" i="1"/>
  <c r="AW340" i="1" s="1"/>
  <c r="AV340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87" i="1"/>
  <c r="AW187" i="1" s="1"/>
  <c r="AV187" i="1" s="1"/>
  <c r="AY186" i="1"/>
  <c r="AW186" i="1" s="1"/>
  <c r="AV186" i="1" s="1"/>
  <c r="AY165" i="1"/>
  <c r="AW165" i="1" s="1"/>
  <c r="AV165" i="1" s="1"/>
  <c r="AY164" i="1"/>
  <c r="AW164" i="1" s="1"/>
  <c r="AV164" i="1" s="1"/>
  <c r="AY109" i="1"/>
  <c r="AW109" i="1" s="1"/>
  <c r="AV109" i="1" s="1"/>
  <c r="AY108" i="1"/>
  <c r="AW108" i="1" s="1"/>
  <c r="AV108" i="1" s="1"/>
  <c r="AY419" i="1"/>
  <c r="AW419" i="1" s="1"/>
  <c r="AV419" i="1" s="1"/>
  <c r="AY418" i="1"/>
  <c r="AW418" i="1" s="1"/>
  <c r="AV418" i="1" s="1"/>
  <c r="AY417" i="1"/>
  <c r="AW417" i="1" s="1"/>
  <c r="AV417" i="1" s="1"/>
  <c r="AY416" i="1"/>
  <c r="AW416" i="1" s="1"/>
  <c r="AV416" i="1" s="1"/>
  <c r="AY415" i="1"/>
  <c r="AW415" i="1" s="1"/>
  <c r="AV415" i="1" s="1"/>
  <c r="AY414" i="1"/>
  <c r="AW414" i="1" s="1"/>
  <c r="AV414" i="1" s="1"/>
  <c r="AY429" i="1"/>
  <c r="AY424" i="1"/>
  <c r="AY371" i="1"/>
  <c r="AW371" i="1" s="1"/>
  <c r="AV371" i="1" s="1"/>
  <c r="AY368" i="1"/>
  <c r="AW368" i="1" s="1"/>
  <c r="AV368" i="1" s="1"/>
  <c r="AY367" i="1"/>
  <c r="AW367" i="1" s="1"/>
  <c r="AV367" i="1" s="1"/>
  <c r="AY366" i="1"/>
  <c r="AW366" i="1" s="1"/>
  <c r="AV366" i="1" s="1"/>
  <c r="AY365" i="1"/>
  <c r="AW365" i="1" s="1"/>
  <c r="AV365" i="1" s="1"/>
  <c r="AY362" i="1"/>
  <c r="AW362" i="1" s="1"/>
  <c r="AV362" i="1" s="1"/>
  <c r="AY361" i="1"/>
  <c r="AW361" i="1" s="1"/>
  <c r="AV361" i="1" s="1"/>
  <c r="AY360" i="1"/>
  <c r="AW360" i="1" s="1"/>
  <c r="AV360" i="1" s="1"/>
  <c r="AY359" i="1"/>
  <c r="AW359" i="1" s="1"/>
  <c r="AV359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194" i="1"/>
  <c r="AW194" i="1" s="1"/>
  <c r="AV194" i="1" s="1"/>
  <c r="AY193" i="1"/>
  <c r="AW193" i="1" s="1"/>
  <c r="AV193" i="1" s="1"/>
  <c r="AY190" i="1"/>
  <c r="AW190" i="1" s="1"/>
  <c r="AV190" i="1" s="1"/>
  <c r="AY189" i="1"/>
  <c r="AW189" i="1" s="1"/>
  <c r="AV189" i="1" s="1"/>
  <c r="AY188" i="1"/>
  <c r="AW188" i="1" s="1"/>
  <c r="AV188" i="1" s="1"/>
  <c r="AY166" i="1"/>
  <c r="AW166" i="1" s="1"/>
  <c r="AV166" i="1" s="1"/>
  <c r="AY113" i="1"/>
  <c r="AW113" i="1" s="1"/>
  <c r="AV113" i="1" s="1"/>
  <c r="AY112" i="1"/>
  <c r="AW112" i="1" s="1"/>
  <c r="AV112" i="1" s="1"/>
  <c r="AY111" i="1"/>
  <c r="AW111" i="1" s="1"/>
  <c r="AV111" i="1" s="1"/>
  <c r="AY110" i="1"/>
  <c r="AW110" i="1" s="1"/>
  <c r="AV110" i="1" s="1"/>
  <c r="AY117" i="1"/>
  <c r="AW117" i="1" s="1"/>
  <c r="AV117" i="1" s="1"/>
  <c r="AY116" i="1"/>
  <c r="AW116" i="1" s="1"/>
  <c r="AV116" i="1" s="1"/>
  <c r="AY114" i="1"/>
  <c r="AW114" i="1" s="1"/>
  <c r="AV114" i="1" s="1"/>
  <c r="AY107" i="1"/>
  <c r="AW107" i="1" s="1"/>
  <c r="AV107" i="1" s="1"/>
  <c r="AY106" i="1"/>
  <c r="AW106" i="1" s="1"/>
  <c r="AV106" i="1" s="1"/>
  <c r="AY105" i="1"/>
  <c r="AW105" i="1" s="1"/>
  <c r="AV105" i="1" s="1"/>
  <c r="AY374" i="1"/>
  <c r="AY373" i="1"/>
  <c r="AY372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85" i="1"/>
  <c r="AY184" i="1"/>
  <c r="AY179" i="1"/>
  <c r="AY178" i="1"/>
  <c r="AY174" i="1"/>
  <c r="AY173" i="1"/>
  <c r="AY172" i="1"/>
  <c r="AY171" i="1"/>
  <c r="AY170" i="1"/>
  <c r="AY169" i="1"/>
  <c r="AY168" i="1"/>
  <c r="AY167" i="1"/>
  <c r="AY163" i="1"/>
  <c r="AY162" i="1"/>
  <c r="AY161" i="1"/>
  <c r="AY160" i="1"/>
  <c r="AY159" i="1"/>
  <c r="AY158" i="1"/>
  <c r="AY157" i="1"/>
  <c r="AY152" i="1"/>
  <c r="AY151" i="1"/>
  <c r="AY150" i="1"/>
  <c r="AY149" i="1"/>
  <c r="AY148" i="1"/>
  <c r="AY147" i="1"/>
  <c r="AY145" i="1"/>
  <c r="AY144" i="1"/>
  <c r="AY143" i="1"/>
  <c r="AY142" i="1"/>
  <c r="AY141" i="1"/>
  <c r="AY140" i="1"/>
  <c r="AY139" i="1"/>
  <c r="AY138" i="1"/>
  <c r="AY137" i="1"/>
  <c r="AY136" i="1"/>
  <c r="AY135" i="1"/>
  <c r="AY131" i="1"/>
  <c r="AY130" i="1"/>
  <c r="AY129" i="1"/>
  <c r="AY128" i="1"/>
  <c r="AY127" i="1"/>
  <c r="AY126" i="1"/>
  <c r="AY125" i="1"/>
  <c r="AY123" i="1"/>
  <c r="AY122" i="1"/>
  <c r="AY121" i="1"/>
  <c r="AY120" i="1"/>
  <c r="AY449" i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3" i="1"/>
  <c r="AW53" i="1" s="1"/>
  <c r="AV53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409" i="1"/>
  <c r="AW409" i="1" s="1"/>
  <c r="AV409" i="1" s="1"/>
  <c r="AY274" i="1"/>
  <c r="AW274" i="1" s="1"/>
  <c r="AV274" i="1" s="1"/>
  <c r="AY273" i="1"/>
  <c r="AW273" i="1" s="1"/>
  <c r="AV273" i="1" s="1"/>
  <c r="AY272" i="1"/>
  <c r="AW272" i="1" s="1"/>
  <c r="AV272" i="1" s="1"/>
  <c r="AY271" i="1"/>
  <c r="AW271" i="1" s="1"/>
  <c r="AV271" i="1" s="1"/>
  <c r="AY270" i="1"/>
  <c r="AW270" i="1" s="1"/>
  <c r="AV270" i="1" s="1"/>
  <c r="AY377" i="1"/>
  <c r="AY376" i="1"/>
  <c r="AY375" i="1"/>
  <c r="AY222" i="1"/>
  <c r="AY221" i="1"/>
  <c r="AY220" i="1"/>
  <c r="AY219" i="1"/>
  <c r="AY183" i="1"/>
  <c r="AY182" i="1"/>
  <c r="AY181" i="1"/>
  <c r="AY180" i="1"/>
  <c r="AY177" i="1"/>
  <c r="AY176" i="1"/>
  <c r="AY175" i="1"/>
  <c r="AY156" i="1"/>
  <c r="AY155" i="1"/>
  <c r="AY154" i="1"/>
  <c r="AY153" i="1"/>
  <c r="AY134" i="1"/>
  <c r="AY133" i="1"/>
  <c r="AY132" i="1"/>
  <c r="AY412" i="1"/>
  <c r="AW412" i="1" s="1"/>
  <c r="AV412" i="1" s="1"/>
  <c r="AY411" i="1"/>
  <c r="AW411" i="1" s="1"/>
  <c r="AV411" i="1" s="1"/>
  <c r="AY407" i="1"/>
  <c r="AW407" i="1" s="1"/>
  <c r="AV407" i="1" s="1"/>
  <c r="AY406" i="1"/>
  <c r="AW406" i="1" s="1"/>
  <c r="AV406" i="1" s="1"/>
  <c r="AY405" i="1"/>
  <c r="AW405" i="1" s="1"/>
  <c r="AV405" i="1" s="1"/>
  <c r="AY404" i="1"/>
  <c r="AW404" i="1" s="1"/>
  <c r="AV404" i="1" s="1"/>
  <c r="AY403" i="1"/>
  <c r="AW403" i="1" s="1"/>
  <c r="AV403" i="1" s="1"/>
  <c r="AY402" i="1"/>
  <c r="AW402" i="1" s="1"/>
  <c r="AV402" i="1" s="1"/>
  <c r="AY401" i="1"/>
  <c r="AW401" i="1" s="1"/>
  <c r="AV401" i="1" s="1"/>
  <c r="AY318" i="1"/>
  <c r="AW318" i="1" s="1"/>
  <c r="AV318" i="1" s="1"/>
  <c r="AY284" i="1"/>
  <c r="AW284" i="1" s="1"/>
  <c r="AV284" i="1" s="1"/>
  <c r="AY92" i="1"/>
  <c r="AW92" i="1" s="1"/>
  <c r="AV92" i="1" s="1"/>
  <c r="AY91" i="1"/>
  <c r="AW91" i="1" s="1"/>
  <c r="AV91" i="1" s="1"/>
  <c r="AY90" i="1"/>
  <c r="AW90" i="1" s="1"/>
  <c r="AV90" i="1" s="1"/>
  <c r="AY88" i="1"/>
  <c r="AW88" i="1" s="1"/>
  <c r="AV88" i="1" s="1"/>
  <c r="AY86" i="1"/>
  <c r="AW86" i="1" s="1"/>
  <c r="AV86" i="1" s="1"/>
  <c r="AY85" i="1"/>
  <c r="AW85" i="1" s="1"/>
  <c r="AV85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52" i="1"/>
  <c r="AW52" i="1" s="1"/>
  <c r="AV52" i="1" s="1"/>
  <c r="AY42" i="1"/>
  <c r="AW42" i="1" s="1"/>
  <c r="AV42" i="1" s="1"/>
  <c r="AY37" i="1"/>
  <c r="AW37" i="1" s="1"/>
  <c r="AV37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458" i="1"/>
  <c r="AY457" i="1"/>
  <c r="AY460" i="1"/>
  <c r="AY456" i="1"/>
  <c r="AY455" i="1"/>
  <c r="AY454" i="1"/>
  <c r="AY453" i="1"/>
  <c r="AY452" i="1"/>
  <c r="AY451" i="1"/>
  <c r="AY450" i="1"/>
  <c r="AY420" i="1"/>
  <c r="AW420" i="1" s="1"/>
  <c r="AV420" i="1" s="1"/>
  <c r="AY410" i="1"/>
  <c r="AW410" i="1" s="1"/>
  <c r="AV410" i="1" s="1"/>
  <c r="S342" i="1"/>
  <c r="S341" i="1"/>
  <c r="S340" i="1"/>
  <c r="S339" i="1"/>
  <c r="S338" i="1"/>
  <c r="S336" i="1"/>
  <c r="S366" i="1"/>
  <c r="S365" i="1"/>
  <c r="S360" i="1"/>
  <c r="S359" i="1"/>
  <c r="S356" i="1"/>
  <c r="S355" i="1"/>
  <c r="S354" i="1"/>
  <c r="S353" i="1"/>
  <c r="S350" i="1"/>
  <c r="S349" i="1"/>
  <c r="S348" i="1"/>
  <c r="S334" i="1"/>
  <c r="S332" i="1"/>
  <c r="S370" i="1"/>
  <c r="S369" i="1"/>
  <c r="T216" i="1"/>
  <c r="T212" i="1"/>
  <c r="T366" i="1"/>
  <c r="T360" i="1"/>
  <c r="T111" i="1"/>
  <c r="S415" i="1"/>
  <c r="S416" i="1"/>
  <c r="S419" i="1"/>
  <c r="S418" i="1"/>
  <c r="S328" i="1"/>
  <c r="S327" i="1"/>
  <c r="S330" i="1"/>
  <c r="S329" i="1"/>
  <c r="S352" i="1"/>
  <c r="S351" i="1"/>
  <c r="T344" i="1"/>
  <c r="T346" i="1"/>
  <c r="T210" i="1"/>
  <c r="T328" i="1"/>
  <c r="T340" i="1"/>
  <c r="T338" i="1"/>
  <c r="T336" i="1"/>
  <c r="T342" i="1"/>
  <c r="T356" i="1"/>
  <c r="T354" i="1"/>
  <c r="T332" i="1"/>
  <c r="T348" i="1"/>
  <c r="T334" i="1"/>
  <c r="T350" i="1"/>
  <c r="T370" i="1"/>
  <c r="T330" i="1"/>
  <c r="T352" i="1"/>
  <c r="T108" i="1"/>
  <c r="T109" i="1"/>
  <c r="S403" i="1"/>
  <c r="S405" i="1"/>
  <c r="S406" i="1"/>
  <c r="S417" i="1"/>
  <c r="S404" i="1"/>
  <c r="S402" i="1"/>
  <c r="S401" i="1"/>
  <c r="S347" i="1"/>
  <c r="S221" i="1"/>
  <c r="S219" i="1"/>
  <c r="S331" i="1"/>
  <c r="S333" i="1"/>
  <c r="S335" i="1"/>
  <c r="S337" i="1"/>
  <c r="AZ448" i="1"/>
  <c r="AW448" i="1" s="1"/>
  <c r="AV448" i="1" s="1"/>
  <c r="AZ447" i="1"/>
  <c r="AW447" i="1" s="1"/>
  <c r="AV447" i="1" s="1"/>
  <c r="AZ446" i="1"/>
  <c r="AW446" i="1" s="1"/>
  <c r="AV446" i="1" s="1"/>
  <c r="AZ445" i="1"/>
  <c r="AW445" i="1" s="1"/>
  <c r="AV445" i="1" s="1"/>
  <c r="AZ436" i="1"/>
  <c r="AW436" i="1" s="1"/>
  <c r="AV436" i="1" s="1"/>
  <c r="AZ433" i="1"/>
  <c r="AW433" i="1" s="1"/>
  <c r="AV433" i="1" s="1"/>
  <c r="AX459" i="1"/>
  <c r="AW459" i="1" s="1"/>
  <c r="AV459" i="1" s="1"/>
  <c r="AX428" i="1"/>
  <c r="AW428" i="1" s="1"/>
  <c r="AV428" i="1" s="1"/>
  <c r="AX423" i="1"/>
  <c r="AW423" i="1" s="1"/>
  <c r="AX429" i="1"/>
  <c r="AW429" i="1" s="1"/>
  <c r="AV429" i="1" s="1"/>
  <c r="AX424" i="1"/>
  <c r="AW424" i="1" s="1"/>
  <c r="AV424" i="1" s="1"/>
  <c r="AX374" i="1"/>
  <c r="AW374" i="1" s="1"/>
  <c r="AV374" i="1" s="1"/>
  <c r="AX373" i="1"/>
  <c r="AW373" i="1" s="1"/>
  <c r="AV373" i="1" s="1"/>
  <c r="AX372" i="1"/>
  <c r="AW372" i="1" s="1"/>
  <c r="AV372" i="1" s="1"/>
  <c r="AX207" i="1"/>
  <c r="AW207" i="1" s="1"/>
  <c r="AX206" i="1"/>
  <c r="AW206" i="1" s="1"/>
  <c r="AV206" i="1" s="1"/>
  <c r="AX205" i="1"/>
  <c r="AW205" i="1" s="1"/>
  <c r="AV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X185" i="1"/>
  <c r="AW185" i="1" s="1"/>
  <c r="AV185" i="1" s="1"/>
  <c r="AX184" i="1"/>
  <c r="AW184" i="1" s="1"/>
  <c r="AV184" i="1" s="1"/>
  <c r="AX179" i="1"/>
  <c r="AW179" i="1" s="1"/>
  <c r="AV179" i="1" s="1"/>
  <c r="AX178" i="1"/>
  <c r="AW178" i="1" s="1"/>
  <c r="AV178" i="1" s="1"/>
  <c r="AX174" i="1"/>
  <c r="AW174" i="1" s="1"/>
  <c r="AV174" i="1" s="1"/>
  <c r="AX173" i="1"/>
  <c r="AX172" i="1"/>
  <c r="AW172" i="1" s="1"/>
  <c r="AV172" i="1" s="1"/>
  <c r="AX171" i="1"/>
  <c r="AW171" i="1" s="1"/>
  <c r="AV171" i="1" s="1"/>
  <c r="AX170" i="1"/>
  <c r="AW170" i="1" s="1"/>
  <c r="AV170" i="1" s="1"/>
  <c r="AX169" i="1"/>
  <c r="AW169" i="1" s="1"/>
  <c r="AV169" i="1" s="1"/>
  <c r="AX168" i="1"/>
  <c r="AW168" i="1" s="1"/>
  <c r="AV168" i="1" s="1"/>
  <c r="AX167" i="1"/>
  <c r="AW167" i="1" s="1"/>
  <c r="AV167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52" i="1"/>
  <c r="AW152" i="1" s="1"/>
  <c r="AV152" i="1" s="1"/>
  <c r="AX151" i="1"/>
  <c r="AW151" i="1" s="1"/>
  <c r="AV151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7" i="1"/>
  <c r="AW127" i="1" s="1"/>
  <c r="AV127" i="1" s="1"/>
  <c r="AX126" i="1"/>
  <c r="AW126" i="1" s="1"/>
  <c r="AX125" i="1"/>
  <c r="AW125" i="1" s="1"/>
  <c r="AV125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377" i="1"/>
  <c r="AW377" i="1" s="1"/>
  <c r="AV377" i="1" s="1"/>
  <c r="AX376" i="1"/>
  <c r="AW376" i="1" s="1"/>
  <c r="AV376" i="1" s="1"/>
  <c r="AX375" i="1"/>
  <c r="AW375" i="1" s="1"/>
  <c r="AV375" i="1" s="1"/>
  <c r="AX222" i="1"/>
  <c r="AW222" i="1" s="1"/>
  <c r="AV222" i="1" s="1"/>
  <c r="AX221" i="1"/>
  <c r="AW221" i="1" s="1"/>
  <c r="AV221" i="1" s="1"/>
  <c r="AX220" i="1"/>
  <c r="AW220" i="1" s="1"/>
  <c r="AV220" i="1" s="1"/>
  <c r="AX219" i="1"/>
  <c r="AW219" i="1" s="1"/>
  <c r="AV219" i="1" s="1"/>
  <c r="AX183" i="1"/>
  <c r="AW183" i="1" s="1"/>
  <c r="AV183" i="1" s="1"/>
  <c r="AX182" i="1"/>
  <c r="AW182" i="1" s="1"/>
  <c r="AV182" i="1" s="1"/>
  <c r="AX181" i="1"/>
  <c r="AW181" i="1" s="1"/>
  <c r="AV181" i="1" s="1"/>
  <c r="AX180" i="1"/>
  <c r="AW180" i="1" s="1"/>
  <c r="AV180" i="1" s="1"/>
  <c r="AX177" i="1"/>
  <c r="AW177" i="1" s="1"/>
  <c r="AV177" i="1" s="1"/>
  <c r="AX176" i="1"/>
  <c r="AW176" i="1" s="1"/>
  <c r="AV176" i="1" s="1"/>
  <c r="AX175" i="1"/>
  <c r="AW175" i="1" s="1"/>
  <c r="AV175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34" i="1"/>
  <c r="AW134" i="1" s="1"/>
  <c r="AV134" i="1" s="1"/>
  <c r="AX133" i="1"/>
  <c r="AW133" i="1" s="1"/>
  <c r="AV133" i="1" s="1"/>
  <c r="AX132" i="1"/>
  <c r="AW132" i="1" s="1"/>
  <c r="AV132" i="1" s="1"/>
  <c r="R188" i="1"/>
  <c r="S188" i="1" s="1"/>
  <c r="BK194" i="1"/>
  <c r="AT194" i="1"/>
  <c r="AL194" i="1"/>
  <c r="R194" i="1"/>
  <c r="S194" i="1" s="1"/>
  <c r="F194" i="1"/>
  <c r="BK193" i="1"/>
  <c r="R193" i="1"/>
  <c r="S193" i="1" s="1"/>
  <c r="F193" i="1"/>
  <c r="BK190" i="1"/>
  <c r="F190" i="1"/>
  <c r="BK189" i="1"/>
  <c r="AT189" i="1"/>
  <c r="AL189" i="1"/>
  <c r="R189" i="1"/>
  <c r="S189" i="1" s="1"/>
  <c r="F189" i="1"/>
  <c r="BK188" i="1"/>
  <c r="F188" i="1"/>
  <c r="BK218" i="1"/>
  <c r="F218" i="1"/>
  <c r="BK217" i="1"/>
  <c r="F217" i="1"/>
  <c r="BK216" i="1"/>
  <c r="AT216" i="1"/>
  <c r="AL216" i="1"/>
  <c r="R216" i="1"/>
  <c r="J216" i="1"/>
  <c r="F216" i="1"/>
  <c r="BK215" i="1"/>
  <c r="R215" i="1"/>
  <c r="F215" i="1"/>
  <c r="S345" i="1"/>
  <c r="S343" i="1"/>
  <c r="R166" i="1"/>
  <c r="S166" i="1" s="1"/>
  <c r="BK10" i="1"/>
  <c r="BK18" i="1"/>
  <c r="BK20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3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91" i="1"/>
  <c r="BK192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7" i="1"/>
  <c r="BK278" i="1"/>
  <c r="BK279" i="1"/>
  <c r="BK280" i="1"/>
  <c r="BK281" i="1"/>
  <c r="BK282" i="1"/>
  <c r="BK283" i="1"/>
  <c r="BK284" i="1"/>
  <c r="BK285" i="1"/>
  <c r="BK286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F368" i="1"/>
  <c r="F367" i="1"/>
  <c r="AT366" i="1"/>
  <c r="AL366" i="1"/>
  <c r="F366" i="1"/>
  <c r="F365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286" i="1"/>
  <c r="F285" i="1"/>
  <c r="F284" i="1"/>
  <c r="F283" i="1"/>
  <c r="F282" i="1"/>
  <c r="F281" i="1"/>
  <c r="F280" i="1"/>
  <c r="F279" i="1"/>
  <c r="F278" i="1"/>
  <c r="F277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2" i="1"/>
  <c r="F191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1" i="1"/>
  <c r="S111" i="1" s="1"/>
  <c r="R110" i="1"/>
  <c r="S110" i="1" s="1"/>
  <c r="AT111" i="1"/>
  <c r="AL111" i="1"/>
  <c r="AT360" i="1"/>
  <c r="AL360" i="1"/>
  <c r="AT371" i="1"/>
  <c r="AL371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64" i="1"/>
  <c r="T358" i="1"/>
  <c r="T192" i="1"/>
  <c r="T187" i="1"/>
  <c r="T165" i="1"/>
  <c r="AT222" i="1"/>
  <c r="AT220" i="1"/>
  <c r="T414" i="1"/>
  <c r="T363" i="1"/>
  <c r="T357" i="1"/>
  <c r="T164" i="1"/>
  <c r="T191" i="1"/>
  <c r="T186" i="1"/>
  <c r="S346" i="1"/>
  <c r="S344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77" i="1"/>
  <c r="AT376" i="1"/>
  <c r="AT459" i="1"/>
  <c r="AT375" i="1"/>
  <c r="AT374" i="1"/>
  <c r="AT373" i="1"/>
  <c r="AT372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V135" i="1" l="1"/>
  <c r="AV148" i="1"/>
  <c r="AW173" i="1"/>
  <c r="AV173" i="1" s="1"/>
  <c r="AV201" i="1"/>
  <c r="AV126" i="1"/>
  <c r="AV195" i="1"/>
  <c r="AV141" i="1"/>
  <c r="AV423" i="1"/>
  <c r="AV207" i="1"/>
  <c r="AV158" i="1"/>
  <c r="AV154" i="1"/>
</calcChain>
</file>

<file path=xl/sharedStrings.xml><?xml version="1.0" encoding="utf-8"?>
<sst xmlns="http://schemas.openxmlformats.org/spreadsheetml/2006/main" count="7200" uniqueCount="1437">
  <si>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</si>
  <si>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</si>
  <si>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</si>
  <si>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</si>
  <si>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</si>
  <si>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</si>
  <si>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</si>
  <si>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</si>
  <si>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</si>
  <si>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</si>
  <si>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</si>
  <si>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</si>
  <si>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</si>
  <si>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</si>
  <si>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</si>
  <si>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</si>
  <si>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</si>
  <si>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</si>
  <si>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</si>
  <si>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</si>
  <si>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</si>
  <si>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</si>
  <si>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</si>
  <si>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</si>
  <si>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</si>
  <si>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</si>
  <si>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</si>
  <si>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</si>
  <si>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</si>
  <si>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</si>
  <si>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</si>
  <si>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</si>
  <si>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</si>
  <si>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</si>
  <si>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</si>
  <si>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</si>
  <si>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</si>
  <si>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</si>
  <si>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</si>
  <si>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</si>
  <si>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</si>
  <si>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</si>
  <si>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</si>
  <si>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</si>
  <si>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</si>
  <si>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</si>
  <si>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</si>
  <si>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</si>
  <si>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</si>
  <si>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</si>
  <si>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</si>
  <si>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</si>
  <si>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</si>
  <si>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</si>
  <si>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</si>
  <si>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</si>
  <si>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</si>
  <si>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</si>
  <si>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</si>
  <si>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</si>
  <si>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</si>
  <si>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</si>
  <si>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</si>
  <si>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</si>
  <si>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</si>
  <si>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</si>
  <si>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</si>
  <si>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</si>
  <si>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</si>
  <si>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</si>
  <si>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</si>
  <si>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</si>
  <si>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</si>
  <si>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</si>
  <si>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</si>
  <si>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</si>
  <si>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</si>
  <si>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</si>
  <si>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</si>
  <si>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</si>
  <si>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</si>
  <si>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</si>
  <si>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</si>
  <si>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</si>
  <si>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</si>
  <si>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</si>
  <si>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</si>
  <si>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</si>
  <si>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</si>
  <si>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</si>
  <si>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</si>
  <si>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</si>
  <si>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</si>
  <si>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</si>
  <si>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</si>
  <si>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</si>
  <si>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</si>
  <si>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</si>
  <si>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</si>
  <si>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</si>
  <si>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</si>
  <si>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</si>
  <si>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</si>
  <si>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</si>
  <si>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</si>
  <si>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</si>
  <si>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</si>
  <si>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</si>
  <si>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</si>
  <si>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</si>
  <si>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</si>
  <si>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</si>
  <si>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</si>
  <si>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</si>
  <si>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</si>
  <si>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</si>
  <si>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</si>
  <si>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</si>
  <si>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</si>
  <si>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</si>
  <si>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</si>
  <si>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</si>
  <si>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</si>
  <si>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</si>
  <si>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</si>
  <si>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</si>
  <si>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</si>
  <si>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</si>
  <si>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</si>
  <si>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</si>
  <si>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</si>
  <si>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</si>
  <si>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</si>
  <si>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</si>
  <si>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</si>
  <si>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</si>
  <si>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</si>
  <si>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</si>
  <si>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</si>
  <si>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</si>
  <si>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</si>
  <si>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</si>
  <si>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</si>
  <si>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</si>
  <si>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</si>
  <si>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</si>
  <si>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</si>
  <si>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</si>
  <si>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</si>
  <si>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</si>
  <si>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</si>
  <si>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</si>
  <si>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</si>
  <si>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</si>
  <si>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</si>
  <si>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</si>
  <si>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</si>
  <si>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</si>
  <si>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</si>
  <si>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</si>
  <si>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</si>
  <si>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</si>
  <si>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</si>
  <si>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</si>
  <si>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</si>
  <si>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</si>
  <si>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</si>
  <si>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</si>
  <si>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</si>
  <si>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</si>
  <si>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</si>
  <si>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</si>
  <si>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</si>
  <si>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</si>
  <si>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</si>
  <si>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</si>
  <si>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</si>
  <si>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</si>
  <si>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</si>
  <si>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</si>
  <si>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</si>
  <si>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</si>
  <si>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</si>
  <si>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</si>
  <si>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</si>
  <si>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</si>
  <si>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</si>
  <si>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</si>
  <si>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</si>
  <si>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</si>
  <si>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</si>
  <si>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</si>
  <si>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</si>
  <si>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</si>
  <si>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</si>
  <si>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</si>
  <si>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</si>
  <si>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</si>
  <si>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</si>
  <si>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</si>
  <si>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</si>
  <si>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</si>
  <si>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</si>
  <si>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</si>
  <si>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</si>
  <si>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</si>
  <si>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</si>
  <si>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</si>
  <si>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</si>
  <si>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</si>
  <si>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</si>
  <si>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</si>
  <si>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</si>
  <si>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</si>
  <si>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</si>
  <si>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</si>
  <si>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</si>
  <si>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</si>
  <si>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</si>
  <si>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</si>
  <si>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</si>
  <si>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</si>
  <si>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</si>
  <si>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</si>
  <si>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</si>
  <si>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</si>
  <si>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</si>
  <si>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</si>
  <si>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</si>
  <si>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</si>
  <si>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</si>
  <si>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</si>
  <si>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</si>
  <si>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</si>
  <si>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</si>
  <si>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</si>
  <si>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</si>
  <si>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</si>
  <si>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</si>
  <si>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</si>
  <si>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</si>
  <si>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</si>
  <si>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</si>
  <si>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</si>
  <si>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</si>
  <si>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</si>
  <si>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</si>
  <si>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</si>
  <si>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</si>
  <si>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</si>
  <si>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</si>
  <si>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</si>
  <si>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</si>
  <si>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</si>
  <si>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</si>
  <si>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</si>
  <si>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</si>
  <si>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</si>
  <si>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</si>
  <si>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</si>
  <si>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</si>
  <si>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</si>
  <si>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</si>
  <si>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</si>
  <si>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</si>
  <si>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</si>
  <si>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</si>
  <si>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</si>
  <si>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</si>
  <si>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</si>
  <si>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</si>
  <si>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</si>
  <si>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</si>
  <si>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</si>
  <si>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</si>
  <si>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</si>
  <si>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</si>
  <si>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</si>
  <si>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</si>
  <si>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</si>
  <si>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</si>
  <si>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</si>
  <si>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</si>
  <si>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</si>
  <si>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</si>
  <si>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</si>
  <si>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</si>
  <si>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</si>
  <si>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</si>
  <si>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</si>
  <si>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</si>
  <si>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</si>
  <si>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</si>
  <si>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</si>
  <si>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</si>
  <si>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</si>
  <si>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</si>
  <si>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</si>
  <si>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</si>
  <si>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</si>
  <si>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</si>
  <si>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</si>
  <si>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</si>
  <si>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</si>
  <si>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</si>
  <si>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</si>
  <si>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</si>
  <si>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</si>
  <si>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</si>
  <si>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</si>
  <si>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</si>
  <si>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</si>
  <si>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</si>
  <si>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</si>
  <si>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</si>
  <si>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</si>
  <si>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</si>
  <si>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</si>
  <si>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</si>
  <si>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</si>
  <si>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</si>
  <si>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</si>
  <si>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</si>
  <si>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</si>
  <si>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</si>
  <si>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</si>
  <si>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</si>
  <si>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</si>
  <si>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</si>
  <si>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</si>
  <si>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</si>
  <si>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</si>
  <si>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</si>
  <si>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</si>
  <si>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</si>
  <si>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</si>
  <si>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</si>
  <si>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</si>
  <si>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</si>
  <si>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</si>
  <si>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</si>
  <si>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</si>
  <si>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</si>
  <si>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</si>
  <si>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</si>
  <si>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</si>
  <si>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</si>
  <si>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</si>
  <si>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</si>
  <si>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</si>
  <si>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</si>
  <si>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</si>
  <si>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</si>
  <si>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</si>
  <si>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</si>
  <si>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</si>
  <si>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</si>
  <si>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</si>
  <si>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</si>
  <si>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</si>
  <si>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</si>
  <si>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</si>
  <si>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</si>
  <si>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</si>
  <si>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</si>
  <si>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</si>
  <si>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</si>
  <si>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</si>
  <si>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</si>
  <si>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</si>
  <si>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</si>
  <si>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</si>
  <si>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</si>
  <si>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</si>
  <si>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</si>
  <si>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</si>
  <si>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</si>
  <si>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</si>
  <si>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</si>
  <si>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</si>
  <si>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</si>
  <si>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</si>
  <si>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</si>
  <si>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</si>
  <si>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</si>
  <si>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</si>
  <si>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</si>
  <si>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</si>
  <si>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</si>
  <si>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</si>
  <si>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</si>
  <si>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</si>
  <si>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</si>
  <si>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</si>
  <si>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</si>
  <si>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</si>
  <si>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</si>
  <si>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</si>
  <si>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</si>
  <si>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</si>
  <si>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</si>
  <si>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</si>
  <si>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</si>
  <si>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</si>
  <si>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</si>
  <si>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</si>
  <si>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</si>
  <si>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</si>
  <si>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</si>
  <si>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</si>
  <si>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</si>
  <si>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</si>
  <si>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</si>
  <si>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</si>
  <si>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</si>
  <si>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</si>
  <si>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</si>
  <si>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</si>
  <si>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</si>
  <si>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</si>
  <si>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</si>
  <si>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</si>
  <si>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</si>
  <si>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</si>
  <si>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</si>
  <si>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</si>
  <si>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</si>
  <si>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</si>
  <si>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</si>
  <si>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</si>
  <si>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</si>
  <si>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</si>
  <si>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</si>
  <si>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</si>
  <si>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</si>
  <si>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</si>
  <si>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</si>
  <si>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</si>
  <si>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</si>
  <si>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</si>
  <si>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</si>
  <si>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</si>
  <si>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</si>
  <si>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</si>
  <si>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</si>
  <si>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</si>
  <si>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</si>
  <si>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</si>
  <si>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</si>
  <si>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</si>
  <si>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</si>
  <si>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</si>
  <si>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</si>
  <si>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</si>
  <si>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</si>
  <si>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</si>
  <si>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</si>
  <si>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</si>
  <si>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</si>
  <si>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</si>
  <si>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</si>
  <si>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</si>
  <si>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</si>
  <si>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</si>
  <si>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</si>
  <si>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</si>
  <si>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</si>
  <si>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</si>
  <si>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</si>
  <si>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</si>
  <si>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</si>
  <si>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</si>
  <si>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</si>
  <si>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</si>
  <si>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</si>
  <si>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</si>
  <si>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</si>
  <si>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</si>
  <si>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</si>
  <si>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</si>
  <si>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</si>
  <si>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</si>
  <si>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</si>
  <si>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</si>
  <si>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</si>
  <si>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</si>
  <si>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</si>
  <si>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</si>
  <si>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</si>
  <si>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</si>
  <si>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</si>
  <si>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</si>
  <si>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</si>
  <si>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</si>
  <si>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</si>
  <si>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</si>
  <si>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</si>
  <si>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</si>
  <si>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</si>
  <si>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</si>
  <si>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</si>
  <si>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</si>
  <si>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</si>
  <si>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</si>
  <si>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</si>
  <si>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</si>
  <si>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</si>
  <si>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</si>
  <si>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</si>
  <si>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</si>
  <si>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</si>
  <si>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</si>
  <si>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</si>
  <si>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</si>
  <si>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</si>
  <si>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</si>
  <si>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</si>
  <si>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</si>
  <si>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</si>
  <si>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</si>
  <si>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</si>
  <si>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</si>
  <si>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</si>
  <si>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</si>
  <si>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</si>
  <si>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</si>
  <si>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</si>
  <si>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</si>
  <si>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</si>
  <si>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</si>
  <si>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</si>
  <si>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</si>
  <si>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</si>
  <si>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</si>
  <si>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</si>
  <si>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</si>
  <si>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</si>
  <si>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</si>
  <si>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</si>
  <si>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</si>
  <si>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</si>
  <si>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</si>
  <si>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</si>
  <si>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</si>
  <si>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</si>
  <si>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</si>
  <si>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</si>
  <si>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</si>
  <si>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</si>
  <si>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</si>
  <si>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</si>
  <si>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</si>
  <si>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</si>
  <si>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</si>
  <si>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</si>
  <si>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</si>
  <si>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</si>
  <si>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</si>
  <si>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</si>
  <si>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</si>
  <si>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</si>
  <si>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</si>
  <si>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</si>
  <si>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</si>
  <si>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</si>
  <si>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</si>
  <si>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</si>
  <si>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</si>
  <si>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</si>
  <si>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</si>
  <si>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</si>
  <si>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</si>
  <si>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</si>
  <si>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</si>
  <si>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</si>
  <si>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</si>
  <si>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</si>
  <si>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</si>
  <si>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</si>
  <si>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</si>
  <si>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</si>
  <si>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</si>
  <si>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</si>
  <si>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</si>
  <si>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</si>
  <si>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</si>
  <si>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</si>
  <si>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</si>
  <si>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</si>
  <si>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</si>
  <si>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</si>
  <si>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</si>
  <si>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</si>
  <si>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</si>
  <si>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</si>
  <si>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</si>
  <si>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</si>
  <si>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</si>
  <si>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</si>
  <si>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</si>
  <si>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</si>
  <si>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</si>
  <si>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</si>
  <si>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</si>
  <si>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</si>
  <si>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</si>
  <si>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</si>
  <si>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</si>
  <si>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</si>
  <si>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</si>
  <si>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</si>
  <si>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</si>
  <si>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</si>
  <si>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</si>
  <si>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</si>
  <si>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</si>
  <si>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</si>
  <si>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</si>
  <si>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</si>
  <si>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</si>
  <si>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</si>
  <si>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</si>
  <si>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</si>
  <si>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</si>
  <si>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</si>
  <si>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</si>
  <si>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</si>
  <si>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</si>
  <si>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</si>
  <si>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</si>
  <si>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</si>
  <si>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</si>
  <si>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</si>
  <si>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</si>
  <si>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</si>
  <si>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</si>
  <si>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</si>
  <si>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</si>
  <si>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</si>
  <si>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</si>
  <si>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</si>
  <si>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</si>
  <si>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</si>
  <si>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</si>
  <si>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</si>
  <si>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</si>
  <si>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</si>
  <si>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</si>
  <si>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</si>
  <si>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</si>
  <si>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</si>
  <si>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</si>
  <si>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</si>
  <si>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</si>
  <si>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</si>
  <si>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</si>
  <si>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</si>
  <si>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</si>
  <si>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</si>
  <si>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</si>
  <si>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</si>
  <si>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</si>
  <si>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</si>
  <si>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</si>
  <si>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</si>
  <si>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</si>
  <si>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</si>
  <si>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</si>
  <si>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</si>
  <si>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</si>
  <si>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</si>
  <si>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</si>
  <si>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</si>
  <si>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</si>
  <si>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</si>
  <si>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</si>
  <si>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</si>
  <si>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</si>
  <si>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</si>
  <si>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</si>
  <si>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</si>
  <si>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</si>
  <si>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</si>
  <si>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</si>
  <si>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</si>
  <si>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</si>
  <si>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</si>
  <si>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</si>
  <si>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</si>
  <si>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</si>
  <si>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</si>
  <si>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</si>
  <si>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</si>
  <si>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</si>
  <si>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</si>
  <si>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</si>
  <si>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</si>
  <si>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</si>
  <si>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</si>
  <si>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</si>
  <si>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</si>
  <si>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</si>
  <si>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</si>
  <si>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</si>
  <si>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</si>
  <si>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</si>
  <si>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</si>
  <si>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</si>
  <si>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</si>
  <si>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</si>
  <si>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</si>
  <si>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</si>
  <si>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</si>
  <si>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</si>
  <si>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</si>
  <si>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</si>
  <si>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</si>
  <si>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</si>
  <si>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</si>
  <si>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</si>
  <si>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</si>
  <si>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</si>
  <si>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</si>
  <si>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</si>
  <si>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</si>
  <si>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</si>
  <si>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</si>
  <si>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</si>
  <si>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</si>
  <si>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</si>
  <si>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</si>
  <si>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</si>
  <si>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</si>
  <si>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</si>
  <si>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</si>
  <si>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</si>
  <si>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</si>
  <si>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</si>
  <si>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</si>
  <si>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</si>
  <si>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</si>
  <si>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</si>
  <si>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</si>
  <si>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</si>
  <si>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</si>
  <si>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</si>
  <si>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</si>
  <si>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</si>
  <si>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</si>
  <si>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</si>
  <si>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</si>
  <si>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</si>
  <si>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</si>
  <si>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</si>
  <si>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</si>
  <si>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</si>
  <si>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</si>
  <si>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</si>
  <si>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</si>
  <si>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</si>
  <si>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</si>
  <si>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</si>
  <si>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</si>
  <si>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</si>
  <si>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</si>
  <si>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</si>
  <si>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</si>
  <si>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</si>
  <si>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</si>
  <si>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</si>
  <si>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</si>
  <si>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</si>
  <si>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</si>
  <si>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</si>
  <si>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</si>
  <si>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</si>
  <si>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</si>
  <si>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</si>
  <si>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</si>
  <si>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</si>
  <si>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</si>
  <si>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</si>
  <si>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</si>
  <si>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</si>
  <si>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</si>
  <si>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</si>
  <si>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</si>
  <si>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</si>
  <si>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</si>
  <si>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</si>
  <si>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</si>
  <si>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</si>
  <si>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</si>
  <si>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</si>
  <si>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</si>
  <si>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</si>
  <si>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</si>
  <si>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</si>
  <si>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</si>
  <si>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</si>
  <si>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</si>
  <si>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</si>
  <si>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</si>
  <si>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</si>
  <si>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</si>
  <si>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</si>
  <si>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</si>
  <si>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</si>
  <si>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</si>
  <si>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</si>
  <si>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</si>
  <si>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</si>
  <si>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</si>
  <si>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</si>
  <si>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</si>
  <si>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</si>
  <si>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</si>
  <si>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</si>
  <si>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</si>
  <si>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</si>
  <si>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</si>
  <si>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</si>
  <si>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</si>
  <si>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</si>
  <si>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</si>
  <si>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</si>
  <si>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</si>
  <si>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</si>
  <si>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</si>
  <si>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</si>
  <si>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</si>
  <si>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</si>
  <si>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</si>
  <si>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</si>
  <si>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</si>
  <si>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</si>
  <si>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</si>
  <si>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</si>
  <si>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</si>
  <si>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</si>
  <si>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</si>
  <si>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</si>
  <si>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</si>
  <si>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</si>
  <si>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</si>
  <si>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</si>
  <si>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</si>
  <si>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</si>
  <si>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</si>
  <si>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</si>
  <si>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</si>
  <si>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</si>
  <si>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</si>
  <si>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</si>
  <si>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</si>
  <si>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</si>
  <si>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</si>
  <si>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</si>
  <si>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</si>
  <si>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</si>
  <si>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</si>
  <si>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</si>
  <si>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</si>
  <si>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</si>
  <si>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</si>
  <si>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</si>
  <si>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</si>
  <si>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</si>
  <si>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</si>
  <si>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</si>
  <si>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</si>
  <si>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</si>
  <si>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</si>
  <si>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</si>
  <si>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</si>
  <si>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</si>
  <si>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</si>
  <si>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</si>
  <si>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</si>
  <si>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</si>
  <si>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</si>
  <si>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</si>
  <si>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</si>
  <si>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</si>
  <si>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</si>
  <si>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</si>
  <si>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</si>
  <si>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</si>
  <si>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</si>
  <si>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</si>
  <si>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</si>
  <si>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</si>
  <si>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</si>
  <si>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</si>
  <si>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</si>
  <si>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</si>
  <si>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</si>
  <si>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</si>
  <si>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</si>
  <si>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</si>
  <si>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</si>
  <si>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</si>
  <si>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</si>
  <si>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</si>
  <si>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</si>
  <si>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</si>
  <si>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</si>
  <si>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</si>
  <si>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</si>
  <si>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</si>
  <si>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</si>
  <si>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</si>
  <si>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</si>
  <si>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</si>
  <si>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</si>
  <si>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</si>
  <si>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</si>
  <si>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</si>
  <si>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</si>
  <si>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</si>
  <si>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</si>
  <si>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</si>
  <si>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</si>
  <si>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</si>
  <si>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</si>
  <si>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</si>
  <si>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</si>
  <si>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</si>
  <si>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</si>
  <si>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</si>
  <si>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</si>
  <si>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</si>
  <si>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</si>
  <si>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</si>
  <si>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</si>
  <si>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</si>
  <si>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</si>
  <si>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</si>
  <si>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</si>
  <si>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</si>
  <si>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</si>
  <si>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</si>
  <si>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</si>
  <si>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</si>
  <si>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</si>
  <si>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</si>
  <si>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</si>
  <si>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</si>
  <si>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</si>
  <si>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</si>
  <si>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</si>
  <si>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</si>
  <si>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</si>
  <si>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</si>
  <si>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</si>
  <si>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</si>
  <si>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</si>
  <si>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</si>
  <si>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</si>
  <si>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</si>
  <si>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</si>
  <si>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</si>
  <si>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</si>
  <si>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</si>
  <si>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</si>
  <si>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</si>
  <si>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</si>
  <si>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</si>
  <si>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</si>
  <si>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</si>
  <si>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</si>
  <si>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</si>
  <si>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</si>
  <si>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</si>
  <si>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</si>
  <si>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</si>
  <si>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</si>
  <si>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</si>
  <si>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</si>
  <si>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</si>
  <si>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</si>
  <si>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</si>
  <si>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</si>
  <si>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</si>
  <si>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</si>
  <si>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</si>
  <si>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</si>
  <si>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</si>
  <si>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</si>
  <si>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</si>
  <si>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</si>
  <si>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</si>
  <si>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</si>
  <si>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</si>
  <si>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</si>
  <si>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</si>
  <si>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</si>
  <si>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</si>
  <si>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</si>
  <si>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</si>
  <si>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</si>
  <si>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</si>
  <si>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</si>
  <si>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</si>
  <si>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</si>
  <si>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</si>
  <si>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</si>
  <si>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</si>
  <si>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</si>
  <si>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</si>
  <si>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</si>
  <si>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</si>
  <si>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</si>
  <si>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</si>
  <si>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</si>
  <si>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</si>
  <si>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</si>
  <si>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</si>
  <si>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</si>
  <si>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</si>
  <si>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</si>
  <si>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</si>
  <si>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</si>
  <si>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</si>
  <si>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</si>
  <si>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</si>
  <si>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</si>
  <si>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</si>
  <si>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</si>
  <si>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</si>
  <si>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</si>
  <si>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</si>
  <si>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</si>
  <si>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</si>
  <si>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</si>
  <si>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</si>
  <si>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</si>
  <si>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</si>
  <si>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</si>
  <si>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</si>
  <si>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</si>
  <si>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</si>
  <si>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</si>
  <si>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</si>
  <si>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</si>
  <si>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</si>
  <si>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</si>
  <si>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</si>
  <si>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</si>
  <si>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</si>
  <si>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</si>
  <si>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</si>
  <si>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</si>
  <si>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</si>
  <si>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</si>
  <si>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</si>
  <si>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</si>
  <si>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</si>
  <si>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</si>
  <si>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</si>
  <si>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</si>
  <si>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</si>
  <si>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</si>
  <si>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</si>
  <si>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</si>
  <si>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</si>
  <si>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</si>
  <si>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</si>
  <si>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</si>
  <si>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</si>
  <si>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</si>
  <si>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</si>
  <si>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</si>
  <si>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</si>
  <si>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</si>
  <si>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</si>
  <si>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</si>
  <si>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</si>
  <si>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</si>
  <si>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</si>
  <si>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</si>
  <si>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</si>
  <si>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</si>
  <si>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</si>
  <si>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</si>
  <si>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</si>
  <si>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</si>
  <si>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</si>
  <si>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</si>
  <si>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</si>
  <si>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</si>
  <si>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</si>
  <si>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</si>
  <si>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</si>
  <si>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</si>
  <si>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</si>
  <si>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</si>
  <si>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</si>
  <si>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</si>
  <si>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</si>
  <si>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</si>
  <si>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</si>
  <si>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</si>
  <si>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</si>
  <si>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</si>
  <si>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</si>
  <si>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</si>
  <si>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</si>
  <si>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</si>
  <si>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</si>
  <si>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</si>
  <si>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</si>
  <si>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</si>
  <si>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</si>
  <si>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</si>
  <si>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</si>
  <si>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</si>
  <si>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</si>
  <si>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</si>
  <si>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</si>
  <si>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</si>
  <si>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</si>
  <si>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</si>
  <si>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</si>
  <si>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</si>
  <si>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</si>
  <si>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</si>
  <si>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</si>
  <si>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</si>
  <si>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</si>
  <si>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</si>
  <si>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</si>
  <si>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</si>
  <si>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</si>
  <si>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</si>
  <si>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</si>
  <si>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</si>
  <si>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</si>
  <si>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</si>
  <si>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</si>
  <si>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</si>
  <si>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</si>
  <si>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</si>
  <si>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</si>
  <si>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</si>
  <si>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</si>
  <si>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</si>
  <si>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</si>
  <si>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</si>
  <si>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</si>
  <si>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</si>
  <si>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</si>
  <si>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</si>
  <si>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</si>
  <si>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</si>
  <si>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</si>
  <si>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</si>
  <si>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</si>
  <si>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</si>
  <si>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</si>
  <si>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</si>
  <si>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</si>
  <si>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</si>
  <si>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</si>
  <si>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</si>
  <si>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</si>
  <si>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</si>
  <si>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</si>
  <si>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</si>
  <si>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</si>
  <si>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</si>
  <si>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</si>
  <si>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</si>
  <si>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</si>
  <si>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</si>
  <si>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</si>
  <si>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</si>
  <si>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</si>
  <si>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</si>
  <si>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</si>
  <si>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</si>
  <si>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</si>
  <si>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</si>
  <si>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</si>
  <si>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</si>
  <si>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</si>
  <si>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</si>
  <si>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</si>
  <si>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</si>
  <si>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</si>
  <si>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</si>
  <si>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</si>
  <si>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</si>
  <si>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</si>
  <si>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</si>
  <si>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</si>
  <si>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</si>
  <si>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</si>
  <si>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</si>
  <si>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</si>
  <si>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</si>
  <si>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</si>
  <si>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</si>
  <si>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</si>
  <si>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</si>
  <si>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</si>
  <si>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</si>
  <si>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</si>
  <si>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</si>
  <si>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</si>
  <si>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</si>
  <si>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</si>
  <si>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</si>
  <si>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</si>
  <si>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</si>
  <si>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</si>
  <si>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</si>
  <si>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</si>
  <si>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</si>
  <si>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</si>
  <si>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</si>
  <si>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</si>
  <si>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</si>
  <si>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</si>
  <si>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</si>
  <si>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</si>
  <si>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</si>
  <si>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</si>
  <si>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</si>
  <si>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</si>
  <si>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</si>
  <si>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</si>
  <si>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</si>
  <si>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</si>
  <si>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</si>
  <si>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</si>
  <si>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</si>
  <si>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</si>
  <si>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</si>
  <si>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</si>
  <si>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</si>
  <si>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</si>
  <si>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</si>
  <si>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</si>
  <si>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</si>
  <si>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</si>
  <si>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</si>
  <si>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</si>
  <si>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</si>
  <si>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</si>
  <si>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</si>
  <si>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</si>
  <si>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</si>
  <si>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</si>
  <si>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</si>
  <si>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</si>
  <si>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</si>
  <si>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</si>
  <si>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</si>
  <si>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</si>
  <si>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</si>
  <si>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</si>
  <si>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</si>
  <si>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</si>
  <si>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</si>
  <si>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</si>
  <si>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</si>
  <si>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</si>
  <si>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</si>
  <si>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</si>
  <si>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</si>
  <si>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</si>
  <si>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</si>
  <si>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</si>
  <si>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</si>
  <si>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</si>
  <si>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</si>
  <si>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</si>
  <si>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</si>
  <si>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</si>
  <si>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</si>
  <si>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</si>
  <si>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</si>
  <si>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</si>
  <si>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</si>
  <si>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</si>
  <si>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</si>
  <si>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</si>
  <si>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</si>
  <si>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</si>
  <si>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</si>
  <si>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</si>
  <si>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</si>
  <si>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</si>
  <si>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</si>
  <si>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</si>
  <si>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</si>
  <si>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</si>
  <si>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</si>
  <si>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</si>
  <si>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</si>
  <si>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</si>
  <si>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</si>
  <si>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</si>
  <si>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</si>
  <si>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</si>
  <si>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</si>
  <si>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</si>
  <si>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</si>
  <si>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</si>
  <si>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</si>
  <si>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</si>
  <si>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</si>
  <si>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</si>
  <si>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</si>
  <si>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</si>
  <si>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</si>
  <si>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</si>
  <si>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</si>
  <si>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</si>
  <si>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</si>
  <si>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</si>
  <si>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</si>
  <si>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</si>
  <si>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</si>
  <si>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</si>
  <si>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</si>
  <si>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</si>
  <si>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</si>
  <si>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</si>
  <si>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</si>
  <si>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</si>
  <si>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</si>
  <si>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</si>
  <si>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</si>
  <si>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</si>
  <si>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</si>
  <si>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</si>
  <si>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</si>
  <si>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</si>
  <si>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</si>
  <si>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</si>
  <si>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</si>
  <si>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</si>
  <si>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</si>
  <si>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</si>
  <si>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</si>
  <si>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</si>
  <si>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</si>
  <si>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</si>
  <si>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</si>
  <si>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</si>
  <si>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</si>
  <si>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</si>
  <si>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</si>
  <si>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</si>
  <si>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</si>
  <si>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</si>
  <si>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</si>
  <si>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</si>
  <si>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</si>
  <si>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</si>
  <si>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</si>
  <si>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</si>
  <si>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</si>
  <si>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</si>
  <si>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</si>
  <si>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</si>
  <si>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</si>
  <si>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</si>
  <si>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</si>
  <si>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</si>
  <si>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</si>
  <si>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</si>
  <si>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</si>
  <si>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</si>
  <si>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</si>
  <si>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</si>
  <si>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</si>
  <si>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</si>
  <si>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</si>
  <si>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</si>
  <si>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</si>
  <si>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</si>
  <si>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</si>
  <si>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</si>
  <si>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</si>
  <si>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</si>
  <si>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</si>
  <si>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</si>
  <si>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</si>
  <si>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Device Temperatures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</si>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</sst>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60" totalsRowShown="0" headerRowDxfId="65" dataDxfId="63" headerRowBorderDxfId="64">
  <autoFilter ref="A3:BK460" xr:uid="{00000000-0009-0000-0100-000002000000}"/>
  <sortState xmlns:xlrd2="http://schemas.microsoft.com/office/spreadsheetml/2017/richdata2" ref="A4:BK460">
    <sortCondition ref="A3:A460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60"/>
  <sheetViews>
    <sheetView tabSelected="1" topLeftCell="A257" zoomScale="120" zoomScaleNormal="120" workbookViewId="0">
      <selection activeCell="G277" sqref="G277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1325</v>
      </c>
      <c r="L1" s="2" t="s">
        <v>1325</v>
      </c>
      <c r="M1" s="2" t="s">
        <v>272</v>
      </c>
      <c r="N1" s="2" t="s">
        <v>273</v>
      </c>
      <c r="O1" s="6" t="s">
        <v>845</v>
      </c>
      <c r="P1" s="5" t="s">
        <v>845</v>
      </c>
      <c r="Q1" s="5" t="s">
        <v>845</v>
      </c>
      <c r="R1" s="5" t="s">
        <v>845</v>
      </c>
      <c r="S1" s="5" t="s">
        <v>845</v>
      </c>
      <c r="T1" s="57" t="s">
        <v>846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1011</v>
      </c>
      <c r="AB1" s="7" t="s">
        <v>188</v>
      </c>
      <c r="AC1" s="7" t="s">
        <v>189</v>
      </c>
      <c r="AD1" s="16" t="s">
        <v>190</v>
      </c>
      <c r="AE1" s="16" t="s">
        <v>1306</v>
      </c>
      <c r="AF1" s="7" t="s">
        <v>188</v>
      </c>
      <c r="AG1" s="7" t="s">
        <v>188</v>
      </c>
      <c r="AH1" s="7" t="s">
        <v>1012</v>
      </c>
      <c r="AI1" s="7" t="s">
        <v>188</v>
      </c>
      <c r="AJ1" s="7" t="s">
        <v>188</v>
      </c>
      <c r="AK1" s="7" t="s">
        <v>188</v>
      </c>
      <c r="AL1" s="7" t="s">
        <v>1012</v>
      </c>
      <c r="AM1" s="7" t="s">
        <v>1012</v>
      </c>
      <c r="AN1" s="7" t="s">
        <v>1012</v>
      </c>
      <c r="AO1" s="7" t="s">
        <v>1012</v>
      </c>
      <c r="AP1" s="7" t="s">
        <v>1012</v>
      </c>
      <c r="AQ1" s="7" t="s">
        <v>1012</v>
      </c>
      <c r="AR1" s="7" t="s">
        <v>188</v>
      </c>
      <c r="AS1" s="7" t="s">
        <v>188</v>
      </c>
      <c r="AT1" s="7" t="s">
        <v>188</v>
      </c>
      <c r="AU1" s="7" t="s">
        <v>899</v>
      </c>
      <c r="AV1" s="7" t="s">
        <v>509</v>
      </c>
      <c r="AW1" s="7" t="s">
        <v>509</v>
      </c>
      <c r="AX1" s="7" t="s">
        <v>899</v>
      </c>
      <c r="AY1" s="7" t="s">
        <v>509</v>
      </c>
      <c r="AZ1" s="7" t="s">
        <v>509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787</v>
      </c>
      <c r="BF1" s="7" t="s">
        <v>787</v>
      </c>
      <c r="BG1" s="7" t="s">
        <v>899</v>
      </c>
      <c r="BH1" s="7" t="s">
        <v>509</v>
      </c>
      <c r="BI1" s="7" t="s">
        <v>783</v>
      </c>
      <c r="BJ1" s="7" t="s">
        <v>509</v>
      </c>
      <c r="BK1" s="7" t="s">
        <v>784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1307</v>
      </c>
      <c r="E2" s="3" t="s">
        <v>1308</v>
      </c>
      <c r="F2" s="3" t="s">
        <v>1309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1310</v>
      </c>
      <c r="L2" s="3" t="s">
        <v>1311</v>
      </c>
      <c r="M2" s="3" t="s">
        <v>1312</v>
      </c>
      <c r="N2" s="3" t="s">
        <v>1313</v>
      </c>
      <c r="O2" s="17" t="s">
        <v>888</v>
      </c>
      <c r="P2" s="4" t="s">
        <v>892</v>
      </c>
      <c r="Q2" s="4" t="s">
        <v>847</v>
      </c>
      <c r="R2" s="4" t="s">
        <v>847</v>
      </c>
      <c r="S2" s="4" t="s">
        <v>848</v>
      </c>
      <c r="T2" s="4" t="s">
        <v>849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1010</v>
      </c>
      <c r="AB2" s="9" t="s">
        <v>154</v>
      </c>
      <c r="AC2" s="9" t="s">
        <v>155</v>
      </c>
      <c r="AD2" s="13" t="s">
        <v>178</v>
      </c>
      <c r="AE2" s="10" t="s">
        <v>1314</v>
      </c>
      <c r="AF2" s="10" t="s">
        <v>156</v>
      </c>
      <c r="AG2" s="10" t="s">
        <v>157</v>
      </c>
      <c r="AH2" s="10" t="s">
        <v>1016</v>
      </c>
      <c r="AI2" s="10" t="s">
        <v>158</v>
      </c>
      <c r="AJ2" s="11" t="s">
        <v>1315</v>
      </c>
      <c r="AK2" s="10" t="s">
        <v>1316</v>
      </c>
      <c r="AL2" s="10" t="s">
        <v>1013</v>
      </c>
      <c r="AM2" s="10" t="s">
        <v>1023</v>
      </c>
      <c r="AN2" s="10" t="s">
        <v>1032</v>
      </c>
      <c r="AO2" s="10" t="s">
        <v>1033</v>
      </c>
      <c r="AP2" s="10" t="s">
        <v>1028</v>
      </c>
      <c r="AQ2" s="10" t="s">
        <v>1029</v>
      </c>
      <c r="AR2" s="9" t="s">
        <v>159</v>
      </c>
      <c r="AS2" s="10" t="s">
        <v>582</v>
      </c>
      <c r="AT2" s="12" t="s">
        <v>164</v>
      </c>
      <c r="AU2" s="12" t="s">
        <v>1125</v>
      </c>
      <c r="AV2" s="10" t="s">
        <v>344</v>
      </c>
      <c r="AW2" s="10" t="s">
        <v>161</v>
      </c>
      <c r="AX2" s="10" t="s">
        <v>1231</v>
      </c>
      <c r="AY2" s="10" t="s">
        <v>1232</v>
      </c>
      <c r="AZ2" s="10" t="s">
        <v>1233</v>
      </c>
      <c r="BA2" s="10" t="s">
        <v>162</v>
      </c>
      <c r="BB2" s="10" t="s">
        <v>163</v>
      </c>
      <c r="BC2" s="12" t="s">
        <v>160</v>
      </c>
      <c r="BD2" s="10" t="s">
        <v>1317</v>
      </c>
      <c r="BE2" s="10" t="s">
        <v>1361</v>
      </c>
      <c r="BF2" s="10" t="s">
        <v>1360</v>
      </c>
      <c r="BG2" s="10" t="s">
        <v>900</v>
      </c>
      <c r="BH2" s="10" t="s">
        <v>785</v>
      </c>
      <c r="BI2" s="10" t="s">
        <v>782</v>
      </c>
      <c r="BJ2" s="10" t="s">
        <v>343</v>
      </c>
      <c r="BK2" s="12" t="s">
        <v>786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1318</v>
      </c>
      <c r="N3" s="49" t="s">
        <v>1319</v>
      </c>
      <c r="O3" s="51" t="s">
        <v>887</v>
      </c>
      <c r="P3" s="50" t="s">
        <v>850</v>
      </c>
      <c r="Q3" s="50" t="s">
        <v>851</v>
      </c>
      <c r="R3" s="52" t="s">
        <v>852</v>
      </c>
      <c r="S3" s="52" t="s">
        <v>853</v>
      </c>
      <c r="T3" s="58" t="s">
        <v>843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1009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1015</v>
      </c>
      <c r="AI3" s="53" t="s">
        <v>13</v>
      </c>
      <c r="AJ3" s="53" t="s">
        <v>14</v>
      </c>
      <c r="AK3" s="53" t="s">
        <v>15</v>
      </c>
      <c r="AL3" s="53" t="s">
        <v>1014</v>
      </c>
      <c r="AM3" s="53" t="s">
        <v>1022</v>
      </c>
      <c r="AN3" s="53" t="s">
        <v>1030</v>
      </c>
      <c r="AO3" s="53" t="s">
        <v>1031</v>
      </c>
      <c r="AP3" s="53" t="s">
        <v>1024</v>
      </c>
      <c r="AQ3" s="53" t="s">
        <v>1025</v>
      </c>
      <c r="AR3" s="53" t="s">
        <v>16</v>
      </c>
      <c r="AS3" s="53" t="s">
        <v>17</v>
      </c>
      <c r="AT3" s="54" t="s">
        <v>24</v>
      </c>
      <c r="AU3" s="54" t="s">
        <v>1124</v>
      </c>
      <c r="AV3" s="53" t="s">
        <v>20</v>
      </c>
      <c r="AW3" s="53" t="s">
        <v>18</v>
      </c>
      <c r="AX3" s="53" t="s">
        <v>1222</v>
      </c>
      <c r="AY3" s="53" t="s">
        <v>1223</v>
      </c>
      <c r="AZ3" s="53" t="s">
        <v>1224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1362</v>
      </c>
      <c r="BF3" s="53" t="s">
        <v>1359</v>
      </c>
      <c r="BG3" s="53" t="s">
        <v>898</v>
      </c>
      <c r="BH3" s="53" t="s">
        <v>406</v>
      </c>
      <c r="BI3" s="53" t="s">
        <v>341</v>
      </c>
      <c r="BJ3" s="53" t="s">
        <v>342</v>
      </c>
      <c r="BK3" s="54" t="s">
        <v>370</v>
      </c>
    </row>
    <row r="4" spans="1:63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1386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474</v>
      </c>
      <c r="BA4" s="64" t="s">
        <v>36</v>
      </c>
      <c r="BB4" s="64" t="s">
        <v>37</v>
      </c>
      <c r="BC4" s="64" t="s">
        <v>1234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BD5" s="64" t="s">
        <v>38</v>
      </c>
    </row>
    <row r="6" spans="1:63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1374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1136</v>
      </c>
      <c r="BA6" s="64" t="s">
        <v>1134</v>
      </c>
      <c r="BB6" s="64" t="s">
        <v>128</v>
      </c>
      <c r="BC6" s="64" t="s">
        <v>475</v>
      </c>
      <c r="BD6" s="64" t="s">
        <v>130</v>
      </c>
      <c r="BH6" s="64" t="s">
        <v>414</v>
      </c>
      <c r="BI6" s="67" t="s">
        <v>482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827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BD7" s="64" t="s">
        <v>130</v>
      </c>
      <c r="BI7" s="67"/>
    </row>
    <row r="8" spans="1:63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1380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1136</v>
      </c>
      <c r="BA8" s="64" t="s">
        <v>1134</v>
      </c>
      <c r="BB8" s="64" t="s">
        <v>128</v>
      </c>
      <c r="BC8" s="64" t="s">
        <v>475</v>
      </c>
      <c r="BD8" s="64" t="s">
        <v>127</v>
      </c>
      <c r="BH8" s="64" t="s">
        <v>414</v>
      </c>
      <c r="BI8" s="64" t="s">
        <v>481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827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BD9" s="64" t="s">
        <v>127</v>
      </c>
    </row>
    <row r="10" spans="1:63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1376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1135</v>
      </c>
      <c r="BA10" s="64" t="s">
        <v>1137</v>
      </c>
      <c r="BB10" s="64" t="s">
        <v>128</v>
      </c>
      <c r="BC10" s="64" t="s">
        <v>476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BD11" s="64" t="s">
        <v>196</v>
      </c>
    </row>
    <row r="12" spans="1:63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1383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1136</v>
      </c>
      <c r="BA12" s="64" t="s">
        <v>1134</v>
      </c>
      <c r="BB12" s="64" t="s">
        <v>128</v>
      </c>
      <c r="BC12" s="64" t="s">
        <v>475</v>
      </c>
      <c r="BD12" s="64" t="s">
        <v>194</v>
      </c>
      <c r="BH12" s="64" t="s">
        <v>414</v>
      </c>
      <c r="BI12" s="64" t="s">
        <v>477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BD13" s="64" t="s">
        <v>194</v>
      </c>
    </row>
    <row r="14" spans="1:63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1378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1136</v>
      </c>
      <c r="BA14" s="64" t="s">
        <v>1137</v>
      </c>
      <c r="BB14" s="64" t="s">
        <v>128</v>
      </c>
      <c r="BC14" s="64" t="s">
        <v>476</v>
      </c>
      <c r="BD14" s="64" t="s">
        <v>215</v>
      </c>
      <c r="BH14" s="64" t="s">
        <v>414</v>
      </c>
      <c r="BI14" s="64" t="s">
        <v>478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BD15" s="64" t="s">
        <v>215</v>
      </c>
    </row>
    <row r="16" spans="1:63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1375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1136</v>
      </c>
      <c r="BA16" s="64" t="s">
        <v>1137</v>
      </c>
      <c r="BB16" s="64" t="s">
        <v>128</v>
      </c>
      <c r="BC16" s="64" t="s">
        <v>476</v>
      </c>
      <c r="BD16" s="64" t="s">
        <v>208</v>
      </c>
      <c r="BH16" s="64" t="s">
        <v>414</v>
      </c>
      <c r="BI16" s="64" t="s">
        <v>480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BD17" s="64" t="s">
        <v>208</v>
      </c>
    </row>
    <row r="18" spans="1:63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1377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1135</v>
      </c>
      <c r="BA18" s="64" t="s">
        <v>1137</v>
      </c>
      <c r="BB18" s="64" t="s">
        <v>128</v>
      </c>
      <c r="BC18" s="64" t="s">
        <v>476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BD19" s="64" t="s">
        <v>214</v>
      </c>
    </row>
    <row r="20" spans="1:63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1376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1135</v>
      </c>
      <c r="BA20" s="64" t="s">
        <v>1137</v>
      </c>
      <c r="BB20" s="64" t="s">
        <v>128</v>
      </c>
      <c r="BC20" s="64" t="s">
        <v>476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BD21" s="64" t="s">
        <v>195</v>
      </c>
    </row>
    <row r="22" spans="1:63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1382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1136</v>
      </c>
      <c r="BA22" s="64" t="s">
        <v>1134</v>
      </c>
      <c r="BB22" s="64" t="s">
        <v>128</v>
      </c>
      <c r="BC22" s="64" t="s">
        <v>475</v>
      </c>
      <c r="BD22" s="64" t="s">
        <v>216</v>
      </c>
      <c r="BH22" s="64" t="s">
        <v>414</v>
      </c>
      <c r="BI22" s="67" t="s">
        <v>479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BD23" s="64" t="s">
        <v>216</v>
      </c>
      <c r="BI23" s="67"/>
    </row>
    <row r="24" spans="1:63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1368</v>
      </c>
      <c r="F24" s="33" t="str">
        <f>IF(ISBLANK(Table2[[#This Row],[unique_id]]), "", Table2[[#This Row],[unique_id]])</f>
        <v>wardrobe_temperature</v>
      </c>
      <c r="G24" s="31" t="s">
        <v>555</v>
      </c>
      <c r="H24" s="31" t="s">
        <v>87</v>
      </c>
      <c r="I24" s="31" t="s">
        <v>30</v>
      </c>
      <c r="K24" s="31" t="s">
        <v>1369</v>
      </c>
      <c r="O24" s="34"/>
      <c r="T24" s="32"/>
      <c r="V24" s="34" t="s">
        <v>1385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1386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474</v>
      </c>
      <c r="BA24" s="31" t="s">
        <v>36</v>
      </c>
      <c r="BB24" s="31" t="s">
        <v>37</v>
      </c>
      <c r="BC24" s="31" t="s">
        <v>1234</v>
      </c>
      <c r="BD24" s="31" t="s">
        <v>555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1369</v>
      </c>
      <c r="F25" s="33" t="str">
        <f>IF(ISBLANK(Table2[[#This Row],[unique_id]]), "", Table2[[#This Row],[unique_id]])</f>
        <v>compensation_sensor_wardrobe_temperature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BD25" s="31" t="s">
        <v>555</v>
      </c>
    </row>
    <row r="26" spans="1:63" s="36" customFormat="1" ht="16" customHeight="1">
      <c r="A26" s="21">
        <v>1022</v>
      </c>
      <c r="B26" s="36" t="s">
        <v>26</v>
      </c>
      <c r="C26" s="36" t="s">
        <v>1293</v>
      </c>
      <c r="D26" s="36" t="s">
        <v>27</v>
      </c>
      <c r="E26" s="36" t="s">
        <v>1371</v>
      </c>
      <c r="F26" s="38" t="str">
        <f>IF(ISBLANK(Table2[[#This Row],[unique_id]]), "", Table2[[#This Row],[unique_id]])</f>
        <v>utility_temperature</v>
      </c>
      <c r="G26" s="36" t="s">
        <v>1370</v>
      </c>
      <c r="H26" s="36" t="s">
        <v>87</v>
      </c>
      <c r="I26" s="36" t="s">
        <v>30</v>
      </c>
      <c r="K26" s="36" t="s">
        <v>1372</v>
      </c>
      <c r="O26" s="39"/>
      <c r="T26" s="37"/>
      <c r="V26" s="39" t="s">
        <v>1384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1324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1300</v>
      </c>
      <c r="BB26" s="36" t="s">
        <v>1293</v>
      </c>
      <c r="BC26" s="36" t="s">
        <v>1301</v>
      </c>
      <c r="BD26" s="36" t="s">
        <v>28</v>
      </c>
      <c r="BI26" s="36" t="s">
        <v>1320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customHeight="1">
      <c r="A27" s="70">
        <v>1023</v>
      </c>
      <c r="B27" s="36" t="s">
        <v>26</v>
      </c>
      <c r="C27" s="36" t="s">
        <v>1293</v>
      </c>
      <c r="D27" s="36" t="s">
        <v>27</v>
      </c>
      <c r="E27" s="36" t="s">
        <v>1372</v>
      </c>
      <c r="F27" s="36" t="str">
        <f>IF(ISBLANK(Table2[[#This Row],[unique_id]]), "", Table2[[#This Row],[unique_id]])</f>
        <v>compensation_sensor_utility_temperature</v>
      </c>
      <c r="G27" s="36" t="s">
        <v>1370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1209</v>
      </c>
      <c r="F28" s="38" t="str">
        <f>IF(ISBLANK(Table2[[#This Row],[unique_id]]), "", Table2[[#This Row],[unique_id]])</f>
        <v>deck_festoons_plug_temperature</v>
      </c>
      <c r="G28" s="36" t="s">
        <v>416</v>
      </c>
      <c r="H28" s="36" t="s">
        <v>87</v>
      </c>
      <c r="I28" s="36" t="s">
        <v>30</v>
      </c>
      <c r="K28" s="36" t="s">
        <v>1363</v>
      </c>
      <c r="O28" s="39"/>
      <c r="T28" s="37"/>
      <c r="U28" s="36" t="s">
        <v>496</v>
      </c>
      <c r="V28" s="39" t="s">
        <v>1379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1017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1037</v>
      </c>
      <c r="AO28" s="36" t="s">
        <v>1038</v>
      </c>
      <c r="AP28" s="36" t="s">
        <v>1026</v>
      </c>
      <c r="AQ28" s="36" t="s">
        <v>1027</v>
      </c>
      <c r="AR28" s="36" t="s">
        <v>1291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825</v>
      </c>
      <c r="BA28" s="36" t="s">
        <v>1287</v>
      </c>
      <c r="BB28" s="36" t="s">
        <v>1286</v>
      </c>
      <c r="BC28" s="36" t="s">
        <v>1005</v>
      </c>
      <c r="BD28" s="36" t="s">
        <v>363</v>
      </c>
      <c r="BE28" s="36" t="s">
        <v>416</v>
      </c>
      <c r="BF28" s="36" t="s">
        <v>416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1363</v>
      </c>
      <c r="F29" s="36" t="str">
        <f>IF(ISBLANK(Table2[[#This Row],[unique_id]]), "", Table2[[#This Row],[unique_id]])</f>
        <v>compensation_sensor_deck_festoons_plug_temperature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363</v>
      </c>
      <c r="BE29" s="36" t="s">
        <v>416</v>
      </c>
      <c r="BF29" s="36" t="s">
        <v>416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Table2[[#This Row],[unique_id]])</f>
        <v>bertram_2_office_basement_temperature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1376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" s="64" t="str">
        <f>IF(ISBLANK(Table2[[#This Row],[device_model]]), "", Table2[[#This Row],[device_suggested_area]])</f>
        <v>Basement</v>
      </c>
      <c r="AZ30" s="64" t="s">
        <v>1135</v>
      </c>
      <c r="BA30" s="64" t="s">
        <v>1137</v>
      </c>
      <c r="BB30" s="64" t="s">
        <v>128</v>
      </c>
      <c r="BC30" s="64" t="s">
        <v>476</v>
      </c>
      <c r="BD30" s="64" t="s">
        <v>213</v>
      </c>
      <c r="BK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3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Table2[[#This Row],[unique_id]])</f>
        <v>compensation_sensor_bertram_2_office_basement_temperature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BD31" s="64" t="s">
        <v>213</v>
      </c>
    </row>
    <row r="32" spans="1:63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1326</v>
      </c>
      <c r="F32" s="25" t="str">
        <f>IF(ISBLANK(Table2[[#This Row],[unique_id]]), "", Table2[[#This Row],[unique_id]])</f>
        <v>roof_apparent_temperature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1386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474</v>
      </c>
      <c r="BA32" s="21" t="s">
        <v>36</v>
      </c>
      <c r="BB32" s="21" t="s">
        <v>37</v>
      </c>
      <c r="BC32" s="21" t="s">
        <v>1234</v>
      </c>
      <c r="BD32" s="21" t="s">
        <v>38</v>
      </c>
      <c r="BI32" s="21"/>
      <c r="BJ32" s="21"/>
      <c r="BK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3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1327</v>
      </c>
      <c r="F33" s="25" t="str">
        <f>IF(ISBLANK(Table2[[#This Row],[unique_id]]), "", Table2[[#This Row],[unique_id]])</f>
        <v>roof_dew_point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1386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474</v>
      </c>
      <c r="BA33" s="21" t="s">
        <v>36</v>
      </c>
      <c r="BB33" s="21" t="s">
        <v>37</v>
      </c>
      <c r="BC33" s="21" t="s">
        <v>1234</v>
      </c>
      <c r="BD33" s="21" t="s">
        <v>38</v>
      </c>
      <c r="BI33" s="21"/>
      <c r="BJ33" s="21"/>
      <c r="BK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1328</v>
      </c>
      <c r="F34" s="25" t="str">
        <f>IF(ISBLANK(Table2[[#This Row],[unique_id]]), "", Table2[[#This Row],[unique_id]])</f>
        <v>roof_heat_index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1386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474</v>
      </c>
      <c r="BA34" s="21" t="s">
        <v>36</v>
      </c>
      <c r="BB34" s="21" t="s">
        <v>37</v>
      </c>
      <c r="BC34" s="21" t="s">
        <v>1234</v>
      </c>
      <c r="BD34" s="21" t="s">
        <v>38</v>
      </c>
      <c r="BI34" s="21"/>
      <c r="BJ34" s="21"/>
      <c r="BK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1329</v>
      </c>
      <c r="F35" s="25" t="str">
        <f>IF(ISBLANK(Table2[[#This Row],[unique_id]]), "", Table2[[#This Row],[unique_id]])</f>
        <v>roof_humidity_index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1386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5" s="21" t="str">
        <f>IF(ISBLANK(Table2[[#This Row],[device_model]]), "", Table2[[#This Row],[device_suggested_area]])</f>
        <v>Roof</v>
      </c>
      <c r="AZ35" s="21" t="s">
        <v>474</v>
      </c>
      <c r="BA35" s="21" t="s">
        <v>36</v>
      </c>
      <c r="BB35" s="21" t="s">
        <v>37</v>
      </c>
      <c r="BC35" s="21" t="s">
        <v>1234</v>
      </c>
      <c r="BD35" s="21" t="s">
        <v>38</v>
      </c>
      <c r="BI35" s="21"/>
      <c r="BJ35" s="21"/>
      <c r="BK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3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1330</v>
      </c>
      <c r="F36" s="25" t="str">
        <f>IF(ISBLANK(Table2[[#This Row],[unique_id]]), "", Table2[[#This Row],[unique_id]])</f>
        <v>rack_dew_point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1386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6" s="21" t="str">
        <f>IF(ISBLANK(Table2[[#This Row],[device_model]]), "", Table2[[#This Row],[device_suggested_area]])</f>
        <v>Rack</v>
      </c>
      <c r="AZ36" s="21" t="s">
        <v>474</v>
      </c>
      <c r="BA36" s="21" t="s">
        <v>36</v>
      </c>
      <c r="BB36" s="21" t="s">
        <v>37</v>
      </c>
      <c r="BC36" s="21" t="s">
        <v>1234</v>
      </c>
      <c r="BD36" s="21" t="s">
        <v>28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1331</v>
      </c>
      <c r="F37" s="25" t="str">
        <f>IF(ISBLANK(Table2[[#This Row],[unique_id]]), "", Table2[[#This Row],[unique_id]])</f>
        <v>roof_wind_chill_temperature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1386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474</v>
      </c>
      <c r="BA37" s="21" t="s">
        <v>36</v>
      </c>
      <c r="BB37" s="21" t="s">
        <v>37</v>
      </c>
      <c r="BC37" s="21" t="s">
        <v>1234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Table2[[#This Row],[unique_id]])</f>
        <v>column_break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Table2[[#This Row],[unique_id]])</f>
        <v>lounge_air_purifier_pm25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Table2[[#This Row],[unique_id]])</f>
        <v>dining_air_purifier_pm25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Table2[[#This Row],[unique_id]])</f>
        <v>column_break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" s="21" t="str">
        <f>IF(ISBLANK(Table2[[#This Row],[device_model]]), "", Table2[[#This Row],[device_suggested_area]])</f>
        <v/>
      </c>
      <c r="BC41" s="22"/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1332</v>
      </c>
      <c r="F42" s="25" t="str">
        <f>IF(ISBLANK(Table2[[#This Row],[unique_id]]), "", Table2[[#This Row],[unique_id]])</f>
        <v>roof_humidity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2" s="21" t="str">
        <f>IF(ISBLANK(Table2[[#This Row],[device_model]]), "", Table2[[#This Row],[device_suggested_area]])</f>
        <v>Roof</v>
      </c>
      <c r="AZ42" s="21" t="s">
        <v>474</v>
      </c>
      <c r="BA42" s="21" t="s">
        <v>36</v>
      </c>
      <c r="BB42" s="21" t="s">
        <v>37</v>
      </c>
      <c r="BC42" s="21" t="s">
        <v>1234</v>
      </c>
      <c r="BD42" s="21" t="s">
        <v>38</v>
      </c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1333</v>
      </c>
      <c r="F43" s="25" t="str">
        <f>IF(ISBLANK(Table2[[#This Row],[unique_id]]), "", Table2[[#This Row],[unique_id]])</f>
        <v>ada_humidity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3" s="21" t="str">
        <f>IF(ISBLANK(Table2[[#This Row],[device_model]]), "", Table2[[#This Row],[device_suggested_area]])</f>
        <v>Ada</v>
      </c>
      <c r="AZ43" s="21" t="s">
        <v>1136</v>
      </c>
      <c r="BA43" s="21" t="s">
        <v>1134</v>
      </c>
      <c r="BB43" s="21" t="s">
        <v>128</v>
      </c>
      <c r="BC43" s="21" t="s">
        <v>475</v>
      </c>
      <c r="BD43" s="21" t="s">
        <v>130</v>
      </c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1334</v>
      </c>
      <c r="F44" s="25" t="str">
        <f>IF(ISBLANK(Table2[[#This Row],[unique_id]]), "", Table2[[#This Row],[unique_id]])</f>
        <v>edwin_humidity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4" s="21" t="str">
        <f>IF(ISBLANK(Table2[[#This Row],[device_model]]), "", Table2[[#This Row],[device_suggested_area]])</f>
        <v>Edwin</v>
      </c>
      <c r="AZ44" s="21" t="s">
        <v>1136</v>
      </c>
      <c r="BA44" s="21" t="s">
        <v>1134</v>
      </c>
      <c r="BB44" s="21" t="s">
        <v>128</v>
      </c>
      <c r="BC44" s="21" t="s">
        <v>475</v>
      </c>
      <c r="BD44" s="21" t="s">
        <v>127</v>
      </c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1335</v>
      </c>
      <c r="F45" s="25" t="str">
        <f>IF(ISBLANK(Table2[[#This Row],[unique_id]]), "", Table2[[#This Row],[unique_id]])</f>
        <v>bertram_2_office_lounge_humidity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5" s="21" t="str">
        <f>IF(ISBLANK(Table2[[#This Row],[device_model]]), "", Table2[[#This Row],[device_suggested_area]])</f>
        <v>Lounge</v>
      </c>
      <c r="AZ45" s="21" t="s">
        <v>1135</v>
      </c>
      <c r="BA45" s="21" t="s">
        <v>1137</v>
      </c>
      <c r="BB45" s="21" t="s">
        <v>128</v>
      </c>
      <c r="BC45" s="21" t="s">
        <v>476</v>
      </c>
      <c r="BD45" s="21" t="s">
        <v>196</v>
      </c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1336</v>
      </c>
      <c r="F46" s="25" t="str">
        <f>IF(ISBLANK(Table2[[#This Row],[unique_id]]), "", Table2[[#This Row],[unique_id]])</f>
        <v>parents_humidity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6" s="21" t="str">
        <f>IF(ISBLANK(Table2[[#This Row],[device_model]]), "", Table2[[#This Row],[device_suggested_area]])</f>
        <v>Parents</v>
      </c>
      <c r="AZ46" s="21" t="s">
        <v>1136</v>
      </c>
      <c r="BA46" s="21" t="s">
        <v>1134</v>
      </c>
      <c r="BB46" s="21" t="s">
        <v>128</v>
      </c>
      <c r="BC46" s="21" t="s">
        <v>475</v>
      </c>
      <c r="BD46" s="21" t="s">
        <v>194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1337</v>
      </c>
      <c r="F47" s="25" t="str">
        <f>IF(ISBLANK(Table2[[#This Row],[unique_id]]), "", Table2[[#This Row],[unique_id]])</f>
        <v>bertram_2_office_humidity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7" s="21" t="str">
        <f>IF(ISBLANK(Table2[[#This Row],[device_model]]), "", Table2[[#This Row],[device_suggested_area]])</f>
        <v>Office</v>
      </c>
      <c r="AZ47" s="21" t="s">
        <v>1135</v>
      </c>
      <c r="BA47" s="21" t="s">
        <v>1137</v>
      </c>
      <c r="BB47" s="21" t="s">
        <v>128</v>
      </c>
      <c r="BC47" s="21" t="s">
        <v>476</v>
      </c>
      <c r="BD47" s="21" t="s">
        <v>215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1338</v>
      </c>
      <c r="F48" s="25" t="str">
        <f>IF(ISBLANK(Table2[[#This Row],[unique_id]]), "", Table2[[#This Row],[unique_id]])</f>
        <v>bertram_2_kitchen_humidity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8" s="21" t="str">
        <f>IF(ISBLANK(Table2[[#This Row],[device_model]]), "", Table2[[#This Row],[device_suggested_area]])</f>
        <v>Kitchen</v>
      </c>
      <c r="AZ48" s="21" t="s">
        <v>1135</v>
      </c>
      <c r="BA48" s="21" t="s">
        <v>1137</v>
      </c>
      <c r="BB48" s="21" t="s">
        <v>128</v>
      </c>
      <c r="BC48" s="21" t="s">
        <v>476</v>
      </c>
      <c r="BD48" s="21" t="s">
        <v>208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1339</v>
      </c>
      <c r="F49" s="25" t="str">
        <f>IF(ISBLANK(Table2[[#This Row],[unique_id]]), "", Table2[[#This Row],[unique_id]])</f>
        <v>bertram_2_office_pantry_humidity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9" s="21" t="str">
        <f>IF(ISBLANK(Table2[[#This Row],[device_model]]), "", Table2[[#This Row],[device_suggested_area]])</f>
        <v>Pantry</v>
      </c>
      <c r="AZ49" s="21" t="s">
        <v>1135</v>
      </c>
      <c r="BA49" s="21" t="s">
        <v>1137</v>
      </c>
      <c r="BB49" s="21" t="s">
        <v>128</v>
      </c>
      <c r="BC49" s="21" t="s">
        <v>476</v>
      </c>
      <c r="BD49" s="21" t="s">
        <v>214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1340</v>
      </c>
      <c r="F50" s="25" t="str">
        <f>IF(ISBLANK(Table2[[#This Row],[unique_id]]), "", Table2[[#This Row],[unique_id]])</f>
        <v>bertram_2_office_dining_humidity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0" s="21" t="str">
        <f>IF(ISBLANK(Table2[[#This Row],[device_model]]), "", Table2[[#This Row],[device_suggested_area]])</f>
        <v>Dining</v>
      </c>
      <c r="AZ50" s="21" t="s">
        <v>1135</v>
      </c>
      <c r="BA50" s="21" t="s">
        <v>1137</v>
      </c>
      <c r="BB50" s="21" t="s">
        <v>128</v>
      </c>
      <c r="BC50" s="21" t="s">
        <v>476</v>
      </c>
      <c r="BD50" s="21" t="s">
        <v>195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1341</v>
      </c>
      <c r="F51" s="25" t="str">
        <f>IF(ISBLANK(Table2[[#This Row],[unique_id]]), "", Table2[[#This Row],[unique_id]])</f>
        <v>laundry_humidity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1" s="21" t="str">
        <f>IF(ISBLANK(Table2[[#This Row],[device_model]]), "", Table2[[#This Row],[device_suggested_area]])</f>
        <v>Laundry</v>
      </c>
      <c r="AZ51" s="21" t="s">
        <v>1136</v>
      </c>
      <c r="BA51" s="21" t="s">
        <v>1134</v>
      </c>
      <c r="BB51" s="21" t="s">
        <v>128</v>
      </c>
      <c r="BC51" s="21" t="s">
        <v>475</v>
      </c>
      <c r="BD51" s="21" t="s">
        <v>216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1373</v>
      </c>
      <c r="F52" s="25" t="str">
        <f>IF(ISBLANK(Table2[[#This Row],[unique_id]]), "", Table2[[#This Row],[unique_id]])</f>
        <v>wardrobe_humidity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474</v>
      </c>
      <c r="BA52" s="21" t="s">
        <v>36</v>
      </c>
      <c r="BB52" s="21" t="s">
        <v>37</v>
      </c>
      <c r="BC52" s="21" t="s">
        <v>1234</v>
      </c>
      <c r="BD52" s="21" t="s">
        <v>28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1342</v>
      </c>
      <c r="F53" s="25" t="str">
        <f>IF(ISBLANK(Table2[[#This Row],[unique_id]]), "", Table2[[#This Row],[unique_id]])</f>
        <v>bertram_2_office_basement_humidity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3" s="21" t="str">
        <f>IF(ISBLANK(Table2[[#This Row],[device_model]]), "", Table2[[#This Row],[device_suggested_area]])</f>
        <v>Basement</v>
      </c>
      <c r="AZ53" s="21" t="s">
        <v>1135</v>
      </c>
      <c r="BA53" s="21" t="s">
        <v>1137</v>
      </c>
      <c r="BB53" s="21" t="s">
        <v>128</v>
      </c>
      <c r="BC53" s="21" t="s">
        <v>476</v>
      </c>
      <c r="BD53" s="21" t="s">
        <v>213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Table2[[#This Row],[unique_id]])</f>
        <v>column_break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4" s="21" t="str">
        <f>IF(ISBLANK(Table2[[#This Row],[device_model]]), "", Table2[[#This Row],[device_suggested_area]])</f>
        <v/>
      </c>
      <c r="BC54" s="22"/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1343</v>
      </c>
      <c r="F55" s="25" t="str">
        <f>IF(ISBLANK(Table2[[#This Row],[unique_id]]), "", Table2[[#This Row],[unique_id]])</f>
        <v>ada_co2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5" s="21" t="str">
        <f>IF(ISBLANK(Table2[[#This Row],[device_model]]), "", Table2[[#This Row],[device_suggested_area]])</f>
        <v>Ada</v>
      </c>
      <c r="AZ55" s="21" t="s">
        <v>1136</v>
      </c>
      <c r="BA55" s="21" t="s">
        <v>1134</v>
      </c>
      <c r="BB55" s="21" t="s">
        <v>128</v>
      </c>
      <c r="BC55" s="21" t="s">
        <v>475</v>
      </c>
      <c r="BD55" s="21" t="s">
        <v>130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1344</v>
      </c>
      <c r="F56" s="25" t="str">
        <f>IF(ISBLANK(Table2[[#This Row],[unique_id]]), "", Table2[[#This Row],[unique_id]])</f>
        <v>edwin_co2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6" s="21" t="str">
        <f>IF(ISBLANK(Table2[[#This Row],[device_model]]), "", Table2[[#This Row],[device_suggested_area]])</f>
        <v>Edwin</v>
      </c>
      <c r="AZ56" s="21" t="s">
        <v>1136</v>
      </c>
      <c r="BA56" s="21" t="s">
        <v>1134</v>
      </c>
      <c r="BB56" s="21" t="s">
        <v>128</v>
      </c>
      <c r="BC56" s="21" t="s">
        <v>475</v>
      </c>
      <c r="BD56" s="21" t="s">
        <v>127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1345</v>
      </c>
      <c r="F57" s="25" t="str">
        <f>IF(ISBLANK(Table2[[#This Row],[unique_id]]), "", Table2[[#This Row],[unique_id]])</f>
        <v>parents_co2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7" s="21" t="str">
        <f>IF(ISBLANK(Table2[[#This Row],[device_model]]), "", Table2[[#This Row],[device_suggested_area]])</f>
        <v>Parents</v>
      </c>
      <c r="AZ57" s="21" t="s">
        <v>1136</v>
      </c>
      <c r="BA57" s="21" t="s">
        <v>1134</v>
      </c>
      <c r="BB57" s="21" t="s">
        <v>128</v>
      </c>
      <c r="BC57" s="21" t="s">
        <v>475</v>
      </c>
      <c r="BD57" s="21" t="s">
        <v>194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1346</v>
      </c>
      <c r="F58" s="25" t="str">
        <f>IF(ISBLANK(Table2[[#This Row],[unique_id]]), "", Table2[[#This Row],[unique_id]])</f>
        <v>bertram_2_office_co2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8" s="21" t="str">
        <f>IF(ISBLANK(Table2[[#This Row],[device_model]]), "", Table2[[#This Row],[device_suggested_area]])</f>
        <v>Office</v>
      </c>
      <c r="AZ58" s="21" t="s">
        <v>1135</v>
      </c>
      <c r="BA58" s="21" t="s">
        <v>1137</v>
      </c>
      <c r="BB58" s="21" t="s">
        <v>128</v>
      </c>
      <c r="BC58" s="21" t="s">
        <v>476</v>
      </c>
      <c r="BD58" s="21" t="s">
        <v>215</v>
      </c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1347</v>
      </c>
      <c r="F59" s="25" t="str">
        <f>IF(ISBLANK(Table2[[#This Row],[unique_id]]), "", Table2[[#This Row],[unique_id]])</f>
        <v>bertram_2_office_lounge_co2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9" s="21" t="str">
        <f>IF(ISBLANK(Table2[[#This Row],[device_model]]), "", Table2[[#This Row],[device_suggested_area]])</f>
        <v>Lounge</v>
      </c>
      <c r="AZ59" s="21" t="s">
        <v>1135</v>
      </c>
      <c r="BA59" s="21" t="s">
        <v>1137</v>
      </c>
      <c r="BB59" s="21" t="s">
        <v>128</v>
      </c>
      <c r="BC59" s="21" t="s">
        <v>476</v>
      </c>
      <c r="BD59" s="21" t="s">
        <v>196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1348</v>
      </c>
      <c r="F60" s="25" t="str">
        <f>IF(ISBLANK(Table2[[#This Row],[unique_id]]), "", Table2[[#This Row],[unique_id]])</f>
        <v>bertram_2_kitchen_co2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0" s="21" t="str">
        <f>IF(ISBLANK(Table2[[#This Row],[device_model]]), "", Table2[[#This Row],[device_suggested_area]])</f>
        <v>Kitchen</v>
      </c>
      <c r="AZ60" s="21" t="s">
        <v>1135</v>
      </c>
      <c r="BA60" s="21" t="s">
        <v>1137</v>
      </c>
      <c r="BB60" s="21" t="s">
        <v>128</v>
      </c>
      <c r="BC60" s="21" t="s">
        <v>476</v>
      </c>
      <c r="BD60" s="21" t="s">
        <v>208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1349</v>
      </c>
      <c r="F61" s="25" t="str">
        <f>IF(ISBLANK(Table2[[#This Row],[unique_id]]), "", Table2[[#This Row],[unique_id]])</f>
        <v>bertram_2_office_pantry_co2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1" s="21" t="str">
        <f>IF(ISBLANK(Table2[[#This Row],[device_model]]), "", Table2[[#This Row],[device_suggested_area]])</f>
        <v>Pantry</v>
      </c>
      <c r="AZ61" s="21" t="s">
        <v>1135</v>
      </c>
      <c r="BA61" s="21" t="s">
        <v>1137</v>
      </c>
      <c r="BB61" s="21" t="s">
        <v>128</v>
      </c>
      <c r="BC61" s="21" t="s">
        <v>476</v>
      </c>
      <c r="BD61" s="21" t="s">
        <v>214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1350</v>
      </c>
      <c r="F62" s="25" t="str">
        <f>IF(ISBLANK(Table2[[#This Row],[unique_id]]), "", Table2[[#This Row],[unique_id]])</f>
        <v>bertram_2_office_dining_co2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2" s="21" t="str">
        <f>IF(ISBLANK(Table2[[#This Row],[device_model]]), "", Table2[[#This Row],[device_suggested_area]])</f>
        <v>Dining</v>
      </c>
      <c r="AZ62" s="21" t="s">
        <v>1135</v>
      </c>
      <c r="BA62" s="21" t="s">
        <v>1137</v>
      </c>
      <c r="BB62" s="21" t="s">
        <v>128</v>
      </c>
      <c r="BC62" s="21" t="s">
        <v>476</v>
      </c>
      <c r="BD62" s="21" t="s">
        <v>195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1351</v>
      </c>
      <c r="F63" s="25" t="str">
        <f>IF(ISBLANK(Table2[[#This Row],[unique_id]]), "", Table2[[#This Row],[unique_id]])</f>
        <v>laundry_co2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3" s="21" t="str">
        <f>IF(ISBLANK(Table2[[#This Row],[device_model]]), "", Table2[[#This Row],[device_suggested_area]])</f>
        <v>Laundry</v>
      </c>
      <c r="AZ63" s="21" t="s">
        <v>1136</v>
      </c>
      <c r="BA63" s="21" t="s">
        <v>1134</v>
      </c>
      <c r="BB63" s="21" t="s">
        <v>128</v>
      </c>
      <c r="BC63" s="21" t="s">
        <v>475</v>
      </c>
      <c r="BD63" s="21" t="s">
        <v>216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Table2[[#This Row],[unique_id]])</f>
        <v>column_break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4" s="21" t="str">
        <f>IF(ISBLANK(Table2[[#This Row],[device_model]]), "", Table2[[#This Row],[device_suggested_area]])</f>
        <v/>
      </c>
      <c r="BC64" s="22"/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1352</v>
      </c>
      <c r="F65" s="25" t="str">
        <f>IF(ISBLANK(Table2[[#This Row],[unique_id]]), "", Table2[[#This Row],[unique_id]])</f>
        <v>ada_noise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5" s="21" t="str">
        <f>IF(ISBLANK(Table2[[#This Row],[device_model]]), "", Table2[[#This Row],[device_suggested_area]])</f>
        <v>Ada</v>
      </c>
      <c r="AZ65" s="21" t="s">
        <v>1136</v>
      </c>
      <c r="BA65" s="21" t="s">
        <v>1134</v>
      </c>
      <c r="BB65" s="21" t="s">
        <v>128</v>
      </c>
      <c r="BC65" s="21" t="s">
        <v>475</v>
      </c>
      <c r="BD65" s="21" t="s">
        <v>130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1353</v>
      </c>
      <c r="F66" s="25" t="str">
        <f>IF(ISBLANK(Table2[[#This Row],[unique_id]]), "", Table2[[#This Row],[unique_id]])</f>
        <v>edwin_noise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6" s="21" t="str">
        <f>IF(ISBLANK(Table2[[#This Row],[device_model]]), "", Table2[[#This Row],[device_suggested_area]])</f>
        <v>Edwin</v>
      </c>
      <c r="AZ66" s="21" t="s">
        <v>1136</v>
      </c>
      <c r="BA66" s="21" t="s">
        <v>1134</v>
      </c>
      <c r="BB66" s="21" t="s">
        <v>128</v>
      </c>
      <c r="BC66" s="21" t="s">
        <v>475</v>
      </c>
      <c r="BD66" s="21" t="s">
        <v>127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1354</v>
      </c>
      <c r="F67" s="25" t="str">
        <f>IF(ISBLANK(Table2[[#This Row],[unique_id]]), "", Table2[[#This Row],[unique_id]])</f>
        <v>parents_noise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7" s="21" t="str">
        <f>IF(ISBLANK(Table2[[#This Row],[device_model]]), "", Table2[[#This Row],[device_suggested_area]])</f>
        <v>Parents</v>
      </c>
      <c r="AZ67" s="21" t="s">
        <v>1136</v>
      </c>
      <c r="BA67" s="21" t="s">
        <v>1134</v>
      </c>
      <c r="BB67" s="21" t="s">
        <v>128</v>
      </c>
      <c r="BC67" s="21" t="s">
        <v>475</v>
      </c>
      <c r="BD67" s="21" t="s">
        <v>194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1355</v>
      </c>
      <c r="F68" s="25" t="str">
        <f>IF(ISBLANK(Table2[[#This Row],[unique_id]]), "", Table2[[#This Row],[unique_id]])</f>
        <v>bertram_2_office_noise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8" s="21" t="str">
        <f>IF(ISBLANK(Table2[[#This Row],[device_model]]), "", Table2[[#This Row],[device_suggested_area]])</f>
        <v>Office</v>
      </c>
      <c r="AZ68" s="21" t="s">
        <v>1135</v>
      </c>
      <c r="BA68" s="21" t="s">
        <v>1137</v>
      </c>
      <c r="BB68" s="21" t="s">
        <v>128</v>
      </c>
      <c r="BC68" s="21" t="s">
        <v>476</v>
      </c>
      <c r="BD68" s="21" t="s">
        <v>215</v>
      </c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1356</v>
      </c>
      <c r="F69" s="25" t="str">
        <f>IF(ISBLANK(Table2[[#This Row],[unique_id]]), "", Table2[[#This Row],[unique_id]])</f>
        <v>bertram_2_kitchen_noise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9" s="21" t="str">
        <f>IF(ISBLANK(Table2[[#This Row],[device_model]]), "", Table2[[#This Row],[device_suggested_area]])</f>
        <v>Kitchen</v>
      </c>
      <c r="AZ69" s="21" t="s">
        <v>1135</v>
      </c>
      <c r="BA69" s="21" t="s">
        <v>1137</v>
      </c>
      <c r="BB69" s="21" t="s">
        <v>128</v>
      </c>
      <c r="BC69" s="21" t="s">
        <v>476</v>
      </c>
      <c r="BD69" s="21" t="s">
        <v>208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1357</v>
      </c>
      <c r="F70" s="25" t="str">
        <f>IF(ISBLANK(Table2[[#This Row],[unique_id]]), "", Table2[[#This Row],[unique_id]])</f>
        <v>laundry_noise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0" s="21" t="str">
        <f>IF(ISBLANK(Table2[[#This Row],[device_model]]), "", Table2[[#This Row],[device_suggested_area]])</f>
        <v>Laundry</v>
      </c>
      <c r="AZ70" s="21" t="s">
        <v>1136</v>
      </c>
      <c r="BA70" s="21" t="s">
        <v>1134</v>
      </c>
      <c r="BB70" s="21" t="s">
        <v>128</v>
      </c>
      <c r="BC70" s="21" t="s">
        <v>475</v>
      </c>
      <c r="BD70" s="21" t="s">
        <v>216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Table2[[#This Row],[unique_id]])</f>
        <v>roof_cloud_base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474</v>
      </c>
      <c r="BA71" s="21" t="s">
        <v>36</v>
      </c>
      <c r="BB71" s="21" t="s">
        <v>37</v>
      </c>
      <c r="BC71" s="21" t="s">
        <v>1234</v>
      </c>
      <c r="BD71" s="21" t="s">
        <v>38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Table2[[#This Row],[unique_id]])</f>
        <v>roof_max_solar_radiation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474</v>
      </c>
      <c r="BA72" s="21" t="s">
        <v>36</v>
      </c>
      <c r="BB72" s="21" t="s">
        <v>37</v>
      </c>
      <c r="BC72" s="21" t="s">
        <v>1234</v>
      </c>
      <c r="BD72" s="21" t="s">
        <v>38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Table2[[#This Row],[unique_id]])</f>
        <v>roof_barometer_pressure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474</v>
      </c>
      <c r="BA73" s="21" t="s">
        <v>36</v>
      </c>
      <c r="BB73" s="21" t="s">
        <v>37</v>
      </c>
      <c r="BC73" s="21" t="s">
        <v>1234</v>
      </c>
      <c r="BD73" s="21" t="s">
        <v>38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Table2[[#This Row],[unique_id]])</f>
        <v>roof_pressure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474</v>
      </c>
      <c r="BA74" s="21" t="s">
        <v>36</v>
      </c>
      <c r="BB74" s="21" t="s">
        <v>37</v>
      </c>
      <c r="BC74" s="21" t="s">
        <v>1234</v>
      </c>
      <c r="BD74" s="21" t="s">
        <v>38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Table2[[#This Row],[unique_id]])</f>
        <v>roof_wind_direction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474</v>
      </c>
      <c r="BA75" s="21" t="s">
        <v>36</v>
      </c>
      <c r="BB75" s="21" t="s">
        <v>37</v>
      </c>
      <c r="BC75" s="21" t="s">
        <v>1234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Table2[[#This Row],[unique_id]])</f>
        <v>roof_wind_gust_direction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474</v>
      </c>
      <c r="BA76" s="21" t="s">
        <v>36</v>
      </c>
      <c r="BB76" s="21" t="s">
        <v>37</v>
      </c>
      <c r="BC76" s="21" t="s">
        <v>1234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Table2[[#This Row],[unique_id]])</f>
        <v>roof_wind_gust_speed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1386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474</v>
      </c>
      <c r="BA77" s="21" t="s">
        <v>36</v>
      </c>
      <c r="BB77" s="21" t="s">
        <v>37</v>
      </c>
      <c r="BC77" s="21" t="s">
        <v>1234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Table2[[#This Row],[unique_id]])</f>
        <v>roof_wind_speed_10min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1386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474</v>
      </c>
      <c r="BA78" s="21" t="s">
        <v>36</v>
      </c>
      <c r="BB78" s="21" t="s">
        <v>37</v>
      </c>
      <c r="BC78" s="21" t="s">
        <v>1234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Table2[[#This Row],[unique_id]])</f>
        <v>roof_wind_samples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1387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474</v>
      </c>
      <c r="BA79" s="21" t="s">
        <v>36</v>
      </c>
      <c r="BB79" s="21" t="s">
        <v>37</v>
      </c>
      <c r="BC79" s="21" t="s">
        <v>1234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Table2[[#This Row],[unique_id]])</f>
        <v>roof_wind_run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1386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474</v>
      </c>
      <c r="BA80" s="21" t="s">
        <v>36</v>
      </c>
      <c r="BB80" s="21" t="s">
        <v>37</v>
      </c>
      <c r="BC80" s="21" t="s">
        <v>1234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Table2[[#This Row],[unique_id]])</f>
        <v>roof_wind_speed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1386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474</v>
      </c>
      <c r="BA81" s="21" t="s">
        <v>36</v>
      </c>
      <c r="BB81" s="21" t="s">
        <v>37</v>
      </c>
      <c r="BC81" s="21" t="s">
        <v>1234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Table2[[#This Row],[unique_id]])</f>
        <v>roof_rain_rate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474</v>
      </c>
      <c r="BA82" s="21" t="s">
        <v>36</v>
      </c>
      <c r="BB82" s="21" t="s">
        <v>37</v>
      </c>
      <c r="BC82" s="21" t="s">
        <v>1234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Table2[[#This Row],[unique_id]])</f>
        <v>roof_hourly_rain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474</v>
      </c>
      <c r="BA83" s="21" t="s">
        <v>36</v>
      </c>
      <c r="BB83" s="21" t="s">
        <v>37</v>
      </c>
      <c r="BC83" s="21" t="s">
        <v>1234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Table2[[#This Row],[unique_id]])</f>
        <v>graph_break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Table2[[#This Row],[unique_id]])</f>
        <v>roof_daily_rain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474</v>
      </c>
      <c r="BA85" s="21" t="s">
        <v>36</v>
      </c>
      <c r="BB85" s="21" t="s">
        <v>37</v>
      </c>
      <c r="BC85" s="21" t="s">
        <v>1234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Table2[[#This Row],[unique_id]])</f>
        <v>roof_24hour_rain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474</v>
      </c>
      <c r="BA86" s="21" t="s">
        <v>36</v>
      </c>
      <c r="BB86" s="21" t="s">
        <v>37</v>
      </c>
      <c r="BC86" s="21" t="s">
        <v>1234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Table2[[#This Row],[unique_id]])</f>
        <v>roof_weekly_rain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7" s="21" t="str">
        <f>IF(ISBLANK(Table2[[#This Row],[device_model]]), "", Table2[[#This Row],[device_suggested_area]])</f>
        <v/>
      </c>
      <c r="BC87" s="22"/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Table2[[#This Row],[unique_id]])</f>
        <v>roof_monthly_rain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474</v>
      </c>
      <c r="BA88" s="21" t="s">
        <v>36</v>
      </c>
      <c r="BB88" s="21" t="s">
        <v>37</v>
      </c>
      <c r="BC88" s="21" t="s">
        <v>1234</v>
      </c>
      <c r="BD88" s="21" t="s">
        <v>38</v>
      </c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Table2[[#This Row],[unique_id]])</f>
        <v>graph_break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Table2[[#This Row],[unique_id]])</f>
        <v>roof_yearly_rain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474</v>
      </c>
      <c r="BA90" s="21" t="s">
        <v>36</v>
      </c>
      <c r="BB90" s="21" t="s">
        <v>37</v>
      </c>
      <c r="BC90" s="21" t="s">
        <v>1234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Table2[[#This Row],[unique_id]])</f>
        <v>roof_rain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474</v>
      </c>
      <c r="BA91" s="21" t="s">
        <v>36</v>
      </c>
      <c r="BB91" s="21" t="s">
        <v>37</v>
      </c>
      <c r="BC91" s="21" t="s">
        <v>1234</v>
      </c>
      <c r="BD91" s="21" t="s">
        <v>38</v>
      </c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Table2[[#This Row],[unique_id]])</f>
        <v>roof_storm_rain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474</v>
      </c>
      <c r="BA92" s="21" t="s">
        <v>36</v>
      </c>
      <c r="BB92" s="21" t="s">
        <v>37</v>
      </c>
      <c r="BC92" s="21" t="s">
        <v>1234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Table2[[#This Row],[unique_id]])</f>
        <v>graph_break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s="36" customFormat="1" ht="16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1211</v>
      </c>
      <c r="F94" s="38" t="str">
        <f>IF(ISBLANK(Table2[[#This Row],[unique_id]]), "", Table2[[#This Row],[unique_id]])</f>
        <v>landing_festoons_plug_temperature</v>
      </c>
      <c r="G94" s="36" t="s">
        <v>1358</v>
      </c>
      <c r="H94" s="36" t="s">
        <v>744</v>
      </c>
      <c r="I94" s="36" t="s">
        <v>184</v>
      </c>
      <c r="K94" s="36" t="s">
        <v>1366</v>
      </c>
      <c r="O94" s="39"/>
      <c r="T94" s="37"/>
      <c r="U94" s="36" t="s">
        <v>496</v>
      </c>
      <c r="V94" s="39" t="s">
        <v>1381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1017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1037</v>
      </c>
      <c r="AO94" s="36" t="s">
        <v>1038</v>
      </c>
      <c r="AP94" s="36" t="s">
        <v>1026</v>
      </c>
      <c r="AQ94" s="36" t="s">
        <v>1027</v>
      </c>
      <c r="AR94" s="36" t="s">
        <v>1289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4" s="36" t="str">
        <f>IF(ISBLANK(Table2[[#This Row],[device_model]]), "", Table2[[#This Row],[device_suggested_area]])</f>
        <v>Landing</v>
      </c>
      <c r="AZ94" s="36" t="s">
        <v>825</v>
      </c>
      <c r="BA94" s="36" t="s">
        <v>1288</v>
      </c>
      <c r="BB94" s="36" t="s">
        <v>1286</v>
      </c>
      <c r="BC94" s="36" t="s">
        <v>1005</v>
      </c>
      <c r="BD94" s="36" t="s">
        <v>620</v>
      </c>
      <c r="BE94" s="36" t="s">
        <v>416</v>
      </c>
      <c r="BF94" s="36" t="s">
        <v>416</v>
      </c>
      <c r="BK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1366</v>
      </c>
      <c r="F95" s="36" t="str">
        <f>IF(ISBLANK(Table2[[#This Row],[unique_id]]), "", Table2[[#This Row],[unique_id]])</f>
        <v>compensation_sensor_landing_festoons_plug_temperature</v>
      </c>
      <c r="G95" s="36" t="s">
        <v>1358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Y95" s="36" t="str">
        <f>IF(ISBLANK(Table2[[#This Row],[device_model]]), "", Table2[[#This Row],[device_suggested_area]])</f>
        <v/>
      </c>
      <c r="BC95" s="39"/>
      <c r="BD95" s="36" t="s">
        <v>620</v>
      </c>
      <c r="BE95" s="36" t="s">
        <v>416</v>
      </c>
      <c r="BF95" s="36" t="s">
        <v>416</v>
      </c>
      <c r="BK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Table2[[#This Row],[unique_id]])</f>
        <v>home_security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D96" s="21" t="s">
        <v>166</v>
      </c>
      <c r="BF96" s="21" t="s">
        <v>788</v>
      </c>
      <c r="BI96" s="27"/>
      <c r="BJ96" s="24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Table2[[#This Row],[unique_id]])</f>
        <v>home_movie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D97" s="21" t="s">
        <v>166</v>
      </c>
      <c r="BF97" s="21" t="s">
        <v>788</v>
      </c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Table2[[#This Row],[unique_id]])</f>
        <v>home_sleep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D98" s="21" t="s">
        <v>166</v>
      </c>
      <c r="BF98" s="21" t="s">
        <v>788</v>
      </c>
      <c r="BI98" s="21"/>
      <c r="BJ98" s="21"/>
      <c r="BK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Table2[[#This Row],[unique_id]])</f>
        <v>home_reset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D99" s="21" t="s">
        <v>166</v>
      </c>
      <c r="BF99" s="21" t="s">
        <v>788</v>
      </c>
      <c r="BI99" s="21"/>
      <c r="BJ99" s="21"/>
      <c r="BK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Table2[[#This Row],[unique_id]])</f>
        <v>home_secure_back_door_off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I100" s="21"/>
      <c r="BJ100" s="21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Table2[[#This Row],[unique_id]])</f>
        <v>home_secure_front_door_off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Table2[[#This Row],[unique_id]])</f>
        <v>home_sleep_on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Table2[[#This Row],[unique_id]])</f>
        <v>home_sleep_off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Table2[[#This Row],[unique_id]])</f>
        <v>column_break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Table2[[#This Row],[unique_id]])</f>
        <v>ada_fan</v>
      </c>
      <c r="G105" s="21" t="s">
        <v>130</v>
      </c>
      <c r="H105" s="21" t="s">
        <v>131</v>
      </c>
      <c r="I105" s="21" t="s">
        <v>132</v>
      </c>
      <c r="J105" s="21" t="s">
        <v>817</v>
      </c>
      <c r="M105" s="21" t="s">
        <v>136</v>
      </c>
      <c r="O105" s="22" t="s">
        <v>889</v>
      </c>
      <c r="P105" s="21" t="s">
        <v>166</v>
      </c>
      <c r="Q105" s="21" t="s">
        <v>859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854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5" s="21" t="str">
        <f>IF(ISBLANK(Table2[[#This Row],[device_model]]), "", Table2[[#This Row],[device_suggested_area]])</f>
        <v>Ada</v>
      </c>
      <c r="AZ105" s="21" t="s">
        <v>533</v>
      </c>
      <c r="BA105" s="21" t="s">
        <v>376</v>
      </c>
      <c r="BB105" s="21" t="s">
        <v>133</v>
      </c>
      <c r="BC105" s="21" t="s">
        <v>375</v>
      </c>
      <c r="BD105" s="21" t="s">
        <v>130</v>
      </c>
      <c r="BH105" s="21" t="s">
        <v>446</v>
      </c>
      <c r="BI105" s="21" t="s">
        <v>377</v>
      </c>
      <c r="BJ105" s="21" t="s">
        <v>449</v>
      </c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3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Table2[[#This Row],[unique_id]])</f>
        <v>edwin_fan</v>
      </c>
      <c r="G106" s="21" t="s">
        <v>127</v>
      </c>
      <c r="H106" s="21" t="s">
        <v>131</v>
      </c>
      <c r="I106" s="21" t="s">
        <v>132</v>
      </c>
      <c r="J106" s="21" t="s">
        <v>817</v>
      </c>
      <c r="M106" s="21" t="s">
        <v>136</v>
      </c>
      <c r="O106" s="22" t="s">
        <v>889</v>
      </c>
      <c r="P106" s="21" t="s">
        <v>166</v>
      </c>
      <c r="Q106" s="21" t="s">
        <v>859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854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6" s="21" t="str">
        <f>IF(ISBLANK(Table2[[#This Row],[device_model]]), "", Table2[[#This Row],[device_suggested_area]])</f>
        <v>Edwin</v>
      </c>
      <c r="AZ106" s="21" t="s">
        <v>533</v>
      </c>
      <c r="BA106" s="21" t="s">
        <v>376</v>
      </c>
      <c r="BB106" s="21" t="s">
        <v>133</v>
      </c>
      <c r="BC106" s="21" t="s">
        <v>375</v>
      </c>
      <c r="BD106" s="21" t="s">
        <v>127</v>
      </c>
      <c r="BH106" s="21" t="s">
        <v>446</v>
      </c>
      <c r="BI106" s="21" t="s">
        <v>378</v>
      </c>
      <c r="BJ106" s="21" t="s">
        <v>450</v>
      </c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3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Table2[[#This Row],[unique_id]])</f>
        <v>parents_fan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889</v>
      </c>
      <c r="P107" s="21" t="s">
        <v>166</v>
      </c>
      <c r="Q107" s="21" t="s">
        <v>859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854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7" s="21" t="str">
        <f>IF(ISBLANK(Table2[[#This Row],[device_model]]), "", Table2[[#This Row],[device_suggested_area]])</f>
        <v>Parents</v>
      </c>
      <c r="AZ107" s="21" t="s">
        <v>533</v>
      </c>
      <c r="BA107" s="21" t="s">
        <v>376</v>
      </c>
      <c r="BB107" s="21" t="s">
        <v>133</v>
      </c>
      <c r="BC107" s="21" t="s">
        <v>375</v>
      </c>
      <c r="BD107" s="21" t="s">
        <v>194</v>
      </c>
      <c r="BH107" s="21" t="s">
        <v>446</v>
      </c>
      <c r="BI107" s="21" t="s">
        <v>381</v>
      </c>
      <c r="BJ107" s="21" t="s">
        <v>451</v>
      </c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3" s="31" customFormat="1" ht="16" customHeight="1">
      <c r="A108" s="21">
        <v>1503</v>
      </c>
      <c r="B108" s="31" t="s">
        <v>26</v>
      </c>
      <c r="C108" s="31" t="s">
        <v>912</v>
      </c>
      <c r="D108" s="31" t="s">
        <v>149</v>
      </c>
      <c r="E108" s="32" t="s">
        <v>1049</v>
      </c>
      <c r="F108" s="33" t="str">
        <f>IF(ISBLANK(Table2[[#This Row],[unique_id]]), "", Table2[[#This Row],[unique_id]])</f>
        <v>template_old_kitchen_fan_plug_proxy</v>
      </c>
      <c r="G108" s="31" t="s">
        <v>208</v>
      </c>
      <c r="H108" s="31" t="s">
        <v>131</v>
      </c>
      <c r="I108" s="31" t="s">
        <v>132</v>
      </c>
      <c r="O108" s="34" t="s">
        <v>889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1" t="s">
        <v>533</v>
      </c>
      <c r="BA108" s="31" t="s">
        <v>365</v>
      </c>
      <c r="BB108" s="31" t="s">
        <v>236</v>
      </c>
      <c r="BC108" s="31" t="s">
        <v>368</v>
      </c>
      <c r="BD108" s="31" t="s">
        <v>208</v>
      </c>
      <c r="BI108" s="33"/>
      <c r="BJ108" s="33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1046</v>
      </c>
      <c r="F109" s="33" t="str">
        <f>IF(ISBLANK(Table2[[#This Row],[unique_id]]), "", Table2[[#This Row],[unique_id]])</f>
        <v>old_kitchen_fan_plug</v>
      </c>
      <c r="G109" s="31" t="s">
        <v>208</v>
      </c>
      <c r="H109" s="31" t="s">
        <v>131</v>
      </c>
      <c r="I109" s="31" t="s">
        <v>132</v>
      </c>
      <c r="O109" s="34" t="s">
        <v>889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1" t="s">
        <v>533</v>
      </c>
      <c r="BA109" s="31" t="s">
        <v>365</v>
      </c>
      <c r="BB109" s="31" t="s">
        <v>236</v>
      </c>
      <c r="BC109" s="31" t="s">
        <v>368</v>
      </c>
      <c r="BD109" s="31" t="s">
        <v>208</v>
      </c>
      <c r="BG109" s="31" t="s">
        <v>1116</v>
      </c>
      <c r="BH109" s="31" t="s">
        <v>446</v>
      </c>
      <c r="BI109" s="33" t="s">
        <v>369</v>
      </c>
      <c r="BJ109" s="33" t="s">
        <v>445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3" s="36" customFormat="1" ht="16" customHeight="1">
      <c r="A110" s="21">
        <v>1505</v>
      </c>
      <c r="B110" s="36" t="s">
        <v>26</v>
      </c>
      <c r="C110" s="36" t="s">
        <v>912</v>
      </c>
      <c r="D110" s="36" t="s">
        <v>149</v>
      </c>
      <c r="E110" s="37" t="s">
        <v>1042</v>
      </c>
      <c r="F110" s="38" t="str">
        <f>IF(ISBLANK(Table2[[#This Row],[unique_id]]), "", Table2[[#This Row],[unique_id]])</f>
        <v>template_kitchen_fan_plug_proxy</v>
      </c>
      <c r="G110" s="36" t="s">
        <v>208</v>
      </c>
      <c r="H110" s="36" t="s">
        <v>131</v>
      </c>
      <c r="I110" s="36" t="s">
        <v>132</v>
      </c>
      <c r="O110" s="39" t="s">
        <v>889</v>
      </c>
      <c r="P110" s="36" t="s">
        <v>166</v>
      </c>
      <c r="Q110" s="36" t="s">
        <v>859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1239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0" s="21" t="str">
        <f>IF(ISBLANK(Table2[[#This Row],[device_model]]), "", Table2[[#This Row],[device_suggested_area]])</f>
        <v>Kitchen</v>
      </c>
      <c r="AZ110" s="36" t="s">
        <v>533</v>
      </c>
      <c r="BA110" s="36" t="s">
        <v>1036</v>
      </c>
      <c r="BB110" s="36" t="s">
        <v>1286</v>
      </c>
      <c r="BC110" s="36" t="s">
        <v>1005</v>
      </c>
      <c r="BD110" s="36" t="s">
        <v>208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3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939</v>
      </c>
      <c r="F111" s="38" t="str">
        <f>IF(ISBLANK(Table2[[#This Row],[unique_id]]), "", Table2[[#This Row],[unique_id]])</f>
        <v>kitchen_fan_plug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889</v>
      </c>
      <c r="P111" s="36" t="s">
        <v>166</v>
      </c>
      <c r="Q111" s="36" t="s">
        <v>859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1283</v>
      </c>
      <c r="AE111" s="36" t="s">
        <v>247</v>
      </c>
      <c r="AF111" s="36">
        <v>10</v>
      </c>
      <c r="AG111" s="39" t="s">
        <v>34</v>
      </c>
      <c r="AH111" s="39" t="s">
        <v>1017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1037</v>
      </c>
      <c r="AO111" s="36" t="s">
        <v>1038</v>
      </c>
      <c r="AP111" s="36" t="s">
        <v>1026</v>
      </c>
      <c r="AQ111" s="36" t="s">
        <v>1027</v>
      </c>
      <c r="AR111" s="36" t="s">
        <v>1108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1" s="21" t="str">
        <f>IF(ISBLANK(Table2[[#This Row],[device_model]]), "", Table2[[#This Row],[device_suggested_area]])</f>
        <v>Kitchen</v>
      </c>
      <c r="AZ111" s="36" t="s">
        <v>533</v>
      </c>
      <c r="BA111" s="36" t="s">
        <v>1036</v>
      </c>
      <c r="BB111" s="36" t="s">
        <v>1286</v>
      </c>
      <c r="BC111" s="36" t="s">
        <v>1005</v>
      </c>
      <c r="BD111" s="36" t="s">
        <v>208</v>
      </c>
      <c r="BH111" s="36" t="s">
        <v>446</v>
      </c>
      <c r="BI111" s="36" t="s">
        <v>1047</v>
      </c>
      <c r="BJ111" s="36" t="s">
        <v>1048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3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1050</v>
      </c>
      <c r="F112" s="38" t="str">
        <f>IF(ISBLANK(Table2[[#This Row],[unique_id]]), "", Table2[[#This Row],[unique_id]])</f>
        <v>kitchen_fan_plug_energy_power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1018</v>
      </c>
      <c r="AF112" s="36">
        <v>10</v>
      </c>
      <c r="AG112" s="39" t="s">
        <v>34</v>
      </c>
      <c r="AH112" s="39" t="s">
        <v>1017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1037</v>
      </c>
      <c r="AO112" s="36" t="s">
        <v>1038</v>
      </c>
      <c r="AP112" s="36" t="s">
        <v>1026</v>
      </c>
      <c r="AQ112" s="36" t="s">
        <v>1027</v>
      </c>
      <c r="AR112" s="36" t="s">
        <v>1280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6" t="s">
        <v>533</v>
      </c>
      <c r="BA112" s="36" t="s">
        <v>1036</v>
      </c>
      <c r="BB112" s="36" t="s">
        <v>1286</v>
      </c>
      <c r="BC112" s="36" t="s">
        <v>1005</v>
      </c>
      <c r="BD112" s="36" t="s">
        <v>208</v>
      </c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1051</v>
      </c>
      <c r="F113" s="38" t="str">
        <f>IF(ISBLANK(Table2[[#This Row],[unique_id]]), "", Table2[[#This Row],[unique_id]])</f>
        <v>kitchen_fan_plug_energy_total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1019</v>
      </c>
      <c r="AF113" s="36">
        <v>10</v>
      </c>
      <c r="AG113" s="39" t="s">
        <v>34</v>
      </c>
      <c r="AH113" s="39" t="s">
        <v>1017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1037</v>
      </c>
      <c r="AO113" s="36" t="s">
        <v>1038</v>
      </c>
      <c r="AP113" s="36" t="s">
        <v>1026</v>
      </c>
      <c r="AQ113" s="36" t="s">
        <v>1027</v>
      </c>
      <c r="AR113" s="36" t="s">
        <v>1281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6" t="s">
        <v>533</v>
      </c>
      <c r="BA113" s="36" t="s">
        <v>1036</v>
      </c>
      <c r="BB113" s="36" t="s">
        <v>1286</v>
      </c>
      <c r="BC113" s="36" t="s">
        <v>1005</v>
      </c>
      <c r="BD113" s="36" t="s">
        <v>208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3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Table2[[#This Row],[unique_id]])</f>
        <v>lounge_fan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889</v>
      </c>
      <c r="P114" s="21" t="s">
        <v>166</v>
      </c>
      <c r="Q114" s="21" t="s">
        <v>859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854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4" s="21" t="str">
        <f>IF(ISBLANK(Table2[[#This Row],[device_model]]), "", Table2[[#This Row],[device_suggested_area]])</f>
        <v>Lounge</v>
      </c>
      <c r="AZ114" s="21" t="s">
        <v>533</v>
      </c>
      <c r="BA114" s="21" t="s">
        <v>376</v>
      </c>
      <c r="BB114" s="21" t="s">
        <v>133</v>
      </c>
      <c r="BC114" s="21" t="s">
        <v>375</v>
      </c>
      <c r="BD114" s="21" t="s">
        <v>196</v>
      </c>
      <c r="BH114" s="21" t="s">
        <v>446</v>
      </c>
      <c r="BI114" s="21" t="s">
        <v>382</v>
      </c>
      <c r="BJ114" s="21" t="s">
        <v>452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3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Table2[[#This Row],[unique_id]])</f>
        <v>deck_fan</v>
      </c>
      <c r="G115" s="21" t="s">
        <v>363</v>
      </c>
      <c r="H115" s="21" t="s">
        <v>131</v>
      </c>
      <c r="I115" s="21" t="s">
        <v>132</v>
      </c>
      <c r="J115" s="21" t="s">
        <v>818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363</v>
      </c>
      <c r="BI115" s="21"/>
      <c r="BJ115" s="21"/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3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Table2[[#This Row],[unique_id]])</f>
        <v>deck_east_fan</v>
      </c>
      <c r="G116" s="21" t="s">
        <v>218</v>
      </c>
      <c r="H116" s="21" t="s">
        <v>131</v>
      </c>
      <c r="I116" s="21" t="s">
        <v>132</v>
      </c>
      <c r="O116" s="22" t="s">
        <v>889</v>
      </c>
      <c r="P116" s="21" t="s">
        <v>166</v>
      </c>
      <c r="Q116" s="21" t="s">
        <v>859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854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6" s="21" t="str">
        <f>IF(ISBLANK(Table2[[#This Row],[device_model]]), "", Table2[[#This Row],[device_suggested_area]])</f>
        <v>Deck</v>
      </c>
      <c r="AZ116" s="21" t="s">
        <v>1161</v>
      </c>
      <c r="BA116" s="21" t="s">
        <v>376</v>
      </c>
      <c r="BB116" s="21" t="s">
        <v>133</v>
      </c>
      <c r="BC116" s="21" t="s">
        <v>375</v>
      </c>
      <c r="BD116" s="21" t="s">
        <v>363</v>
      </c>
      <c r="BH116" s="21" t="s">
        <v>446</v>
      </c>
      <c r="BI116" s="21" t="s">
        <v>379</v>
      </c>
      <c r="BJ116" s="21" t="s">
        <v>453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3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Table2[[#This Row],[unique_id]])</f>
        <v>deck_west_fan</v>
      </c>
      <c r="G117" s="21" t="s">
        <v>217</v>
      </c>
      <c r="H117" s="21" t="s">
        <v>131</v>
      </c>
      <c r="I117" s="21" t="s">
        <v>132</v>
      </c>
      <c r="O117" s="22" t="s">
        <v>889</v>
      </c>
      <c r="P117" s="21" t="s">
        <v>166</v>
      </c>
      <c r="Q117" s="21" t="s">
        <v>859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854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7" s="21" t="str">
        <f>IF(ISBLANK(Table2[[#This Row],[device_model]]), "", Table2[[#This Row],[device_suggested_area]])</f>
        <v>Deck</v>
      </c>
      <c r="AZ117" s="21" t="s">
        <v>1162</v>
      </c>
      <c r="BA117" s="21" t="s">
        <v>376</v>
      </c>
      <c r="BB117" s="21" t="s">
        <v>133</v>
      </c>
      <c r="BC117" s="21" t="s">
        <v>375</v>
      </c>
      <c r="BD117" s="21" t="s">
        <v>363</v>
      </c>
      <c r="BH117" s="21" t="s">
        <v>446</v>
      </c>
      <c r="BI117" s="21" t="s">
        <v>380</v>
      </c>
      <c r="BJ117" s="24" t="s">
        <v>454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3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Table2[[#This Row],[unique_id]])</f>
        <v>column_break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I118" s="21"/>
      <c r="BJ118" s="24"/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3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Table2[[#This Row],[unique_id]])</f>
        <v>ada_fan</v>
      </c>
      <c r="G119" s="21" t="s">
        <v>140</v>
      </c>
      <c r="H119" s="21" t="s">
        <v>139</v>
      </c>
      <c r="I119" s="21" t="s">
        <v>132</v>
      </c>
      <c r="J119" s="21" t="s">
        <v>819</v>
      </c>
      <c r="M119" s="21" t="s">
        <v>136</v>
      </c>
      <c r="O119" s="22" t="s">
        <v>889</v>
      </c>
      <c r="P119" s="21" t="s">
        <v>166</v>
      </c>
      <c r="Q119" s="21" t="s">
        <v>859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872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130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Table2[[#This Row],[unique_id]])</f>
        <v>ada_lamp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1003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857</v>
      </c>
      <c r="Z120" s="29" t="s">
        <v>1110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Table2[[#This Row],[device_suggested_area]]</f>
        <v>Ada</v>
      </c>
      <c r="AY120" s="21" t="str">
        <f>IF(ISBLANK(Table2[[#This Row],[device_model]]), "", Table2[[#This Row],[device_suggested_area]])</f>
        <v>Ada</v>
      </c>
      <c r="AZ120" s="21" t="s">
        <v>583</v>
      </c>
      <c r="BA120" s="21" t="s">
        <v>628</v>
      </c>
      <c r="BB120" s="21" t="s">
        <v>383</v>
      </c>
      <c r="BC120" s="21" t="s">
        <v>625</v>
      </c>
      <c r="BD120" s="21" t="s">
        <v>130</v>
      </c>
      <c r="BF120" s="21" t="s">
        <v>781</v>
      </c>
      <c r="BI120" s="21"/>
      <c r="BJ120" s="21"/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3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1052</v>
      </c>
      <c r="F121" s="25" t="str">
        <f>IF(ISBLANK(Table2[[#This Row],[unique_id]]), "", Table2[[#This Row],[unique_id]])</f>
        <v>ada_lamp_bulb_1</v>
      </c>
      <c r="H121" s="21" t="s">
        <v>139</v>
      </c>
      <c r="O121" s="22" t="s">
        <v>889</v>
      </c>
      <c r="P121" s="21" t="s">
        <v>166</v>
      </c>
      <c r="Q121" s="21" t="s">
        <v>859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855</v>
      </c>
      <c r="Z121" s="29" t="s">
        <v>1110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Table2[[#This Row],[device_suggested_area]]</f>
        <v>Ada</v>
      </c>
      <c r="AY121" s="21" t="str">
        <f>IF(ISBLANK(Table2[[#This Row],[device_model]]), "", Table2[[#This Row],[device_suggested_area]])</f>
        <v>Ada</v>
      </c>
      <c r="AZ121" s="21" t="s">
        <v>1138</v>
      </c>
      <c r="BA121" s="21" t="s">
        <v>628</v>
      </c>
      <c r="BB121" s="21" t="s">
        <v>383</v>
      </c>
      <c r="BC121" s="21" t="s">
        <v>625</v>
      </c>
      <c r="BD121" s="21" t="s">
        <v>130</v>
      </c>
      <c r="BF121" s="21" t="s">
        <v>781</v>
      </c>
      <c r="BI121" s="21" t="s">
        <v>556</v>
      </c>
      <c r="BJ121" s="21"/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3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Table2[[#This Row],[unique_id]])</f>
        <v>edwin_lamp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1003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857</v>
      </c>
      <c r="Z122" s="29" t="s">
        <v>1110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583</v>
      </c>
      <c r="BA122" s="21" t="s">
        <v>628</v>
      </c>
      <c r="BB122" s="21" t="s">
        <v>383</v>
      </c>
      <c r="BC122" s="21" t="s">
        <v>625</v>
      </c>
      <c r="BD122" s="21" t="s">
        <v>127</v>
      </c>
      <c r="BF122" s="21" t="s">
        <v>781</v>
      </c>
      <c r="BI122" s="21"/>
      <c r="BJ122" s="21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1053</v>
      </c>
      <c r="F123" s="25" t="str">
        <f>IF(ISBLANK(Table2[[#This Row],[unique_id]]), "", Table2[[#This Row],[unique_id]])</f>
        <v>edwin_lamp_bulb_1</v>
      </c>
      <c r="H123" s="21" t="s">
        <v>139</v>
      </c>
      <c r="O123" s="22" t="s">
        <v>889</v>
      </c>
      <c r="P123" s="21" t="s">
        <v>166</v>
      </c>
      <c r="Q123" s="21" t="s">
        <v>859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855</v>
      </c>
      <c r="Z123" s="29" t="s">
        <v>1110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Table2[[#This Row],[device_suggested_area]]</f>
        <v>Edwin</v>
      </c>
      <c r="AY123" s="21" t="str">
        <f>IF(ISBLANK(Table2[[#This Row],[device_model]]), "", Table2[[#This Row],[device_suggested_area]])</f>
        <v>Edwin</v>
      </c>
      <c r="AZ123" s="21" t="s">
        <v>1138</v>
      </c>
      <c r="BA123" s="21" t="s">
        <v>628</v>
      </c>
      <c r="BB123" s="21" t="s">
        <v>383</v>
      </c>
      <c r="BC123" s="21" t="s">
        <v>625</v>
      </c>
      <c r="BD123" s="21" t="s">
        <v>127</v>
      </c>
      <c r="BF123" s="21" t="s">
        <v>781</v>
      </c>
      <c r="BI123" s="21" t="s">
        <v>581</v>
      </c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3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Table2[[#This Row],[unique_id]])</f>
        <v>edwin_fan</v>
      </c>
      <c r="G124" s="21" t="s">
        <v>192</v>
      </c>
      <c r="H124" s="21" t="s">
        <v>139</v>
      </c>
      <c r="I124" s="21" t="s">
        <v>132</v>
      </c>
      <c r="J124" s="21" t="s">
        <v>819</v>
      </c>
      <c r="M124" s="21" t="s">
        <v>136</v>
      </c>
      <c r="O124" s="22" t="s">
        <v>889</v>
      </c>
      <c r="P124" s="21" t="s">
        <v>166</v>
      </c>
      <c r="Q124" s="21" t="s">
        <v>859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873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4" s="21" t="str">
        <f>IF(ISBLANK(Table2[[#This Row],[device_model]]), "", Table2[[#This Row],[device_suggested_area]])</f>
        <v/>
      </c>
      <c r="BC124" s="22"/>
      <c r="BD124" s="21" t="s">
        <v>127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Table2[[#This Row],[unique_id]])</f>
        <v>edwin_night_light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1000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857</v>
      </c>
      <c r="Z125" s="29" t="s">
        <v>1111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Table2[[#This Row],[device_suggested_area]]</f>
        <v>Edwin</v>
      </c>
      <c r="AY125" s="21" t="str">
        <f>IF(ISBLANK(Table2[[#This Row],[device_model]]), "", Table2[[#This Row],[device_suggested_area]])</f>
        <v>Edwin</v>
      </c>
      <c r="AZ125" s="21" t="s">
        <v>584</v>
      </c>
      <c r="BA125" s="21" t="s">
        <v>547</v>
      </c>
      <c r="BB125" s="21" t="s">
        <v>383</v>
      </c>
      <c r="BC125" s="21" t="s">
        <v>548</v>
      </c>
      <c r="BD125" s="21" t="s">
        <v>127</v>
      </c>
      <c r="BF125" s="21" t="s">
        <v>781</v>
      </c>
      <c r="BI125" s="21"/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3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1054</v>
      </c>
      <c r="F126" s="25" t="str">
        <f>IF(ISBLANK(Table2[[#This Row],[unique_id]]), "", Table2[[#This Row],[unique_id]])</f>
        <v>edwin_night_light_bulb_1</v>
      </c>
      <c r="H126" s="21" t="s">
        <v>139</v>
      </c>
      <c r="O126" s="22" t="s">
        <v>889</v>
      </c>
      <c r="P126" s="21" t="s">
        <v>166</v>
      </c>
      <c r="Q126" s="21" t="s">
        <v>859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855</v>
      </c>
      <c r="Z126" s="29" t="s">
        <v>1111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1139</v>
      </c>
      <c r="BA126" s="21" t="s">
        <v>547</v>
      </c>
      <c r="BB126" s="21" t="s">
        <v>383</v>
      </c>
      <c r="BC126" s="21" t="s">
        <v>548</v>
      </c>
      <c r="BD126" s="21" t="s">
        <v>127</v>
      </c>
      <c r="BF126" s="21" t="s">
        <v>781</v>
      </c>
      <c r="BI126" s="21" t="s">
        <v>557</v>
      </c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3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Table2[[#This Row],[unique_id]])</f>
        <v>hallway_main</v>
      </c>
      <c r="G127" s="21" t="s">
        <v>202</v>
      </c>
      <c r="H127" s="21" t="s">
        <v>139</v>
      </c>
      <c r="I127" s="21" t="s">
        <v>132</v>
      </c>
      <c r="J127" s="21" t="s">
        <v>821</v>
      </c>
      <c r="K127" s="21" t="s">
        <v>1039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857</v>
      </c>
      <c r="Z127" s="29" t="s">
        <v>1112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1140</v>
      </c>
      <c r="BA127" s="21" t="s">
        <v>547</v>
      </c>
      <c r="BB127" s="21" t="s">
        <v>383</v>
      </c>
      <c r="BC127" s="21" t="s">
        <v>548</v>
      </c>
      <c r="BD127" s="21" t="s">
        <v>417</v>
      </c>
      <c r="BI127" s="21"/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3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1055</v>
      </c>
      <c r="F128" s="25" t="str">
        <f>IF(ISBLANK(Table2[[#This Row],[unique_id]]), "", Table2[[#This Row],[unique_id]])</f>
        <v>hallway_main_bulb_1</v>
      </c>
      <c r="H128" s="21" t="s">
        <v>139</v>
      </c>
      <c r="O128" s="22" t="s">
        <v>889</v>
      </c>
      <c r="P128" s="21" t="s">
        <v>166</v>
      </c>
      <c r="Q128" s="21" t="s">
        <v>859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855</v>
      </c>
      <c r="Z128" s="29" t="s">
        <v>1112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1141</v>
      </c>
      <c r="BA128" s="21" t="s">
        <v>547</v>
      </c>
      <c r="BB128" s="21" t="s">
        <v>383</v>
      </c>
      <c r="BC128" s="21" t="s">
        <v>548</v>
      </c>
      <c r="BD128" s="21" t="s">
        <v>417</v>
      </c>
      <c r="BI128" s="21" t="s">
        <v>558</v>
      </c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3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1056</v>
      </c>
      <c r="F129" s="25" t="str">
        <f>IF(ISBLANK(Table2[[#This Row],[unique_id]]), "", Table2[[#This Row],[unique_id]])</f>
        <v>hallway_main_bulb_2</v>
      </c>
      <c r="H129" s="21" t="s">
        <v>139</v>
      </c>
      <c r="O129" s="22" t="s">
        <v>889</v>
      </c>
      <c r="P129" s="21" t="s">
        <v>166</v>
      </c>
      <c r="Q129" s="21" t="s">
        <v>859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855</v>
      </c>
      <c r="Z129" s="29" t="s">
        <v>1112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1142</v>
      </c>
      <c r="BA129" s="21" t="s">
        <v>547</v>
      </c>
      <c r="BB129" s="21" t="s">
        <v>383</v>
      </c>
      <c r="BC129" s="21" t="s">
        <v>548</v>
      </c>
      <c r="BD129" s="21" t="s">
        <v>417</v>
      </c>
      <c r="BI129" s="21" t="s">
        <v>559</v>
      </c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3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1057</v>
      </c>
      <c r="F130" s="25" t="str">
        <f>IF(ISBLANK(Table2[[#This Row],[unique_id]]), "", Table2[[#This Row],[unique_id]])</f>
        <v>hallway_main_bulb_3</v>
      </c>
      <c r="H130" s="21" t="s">
        <v>139</v>
      </c>
      <c r="O130" s="22" t="s">
        <v>889</v>
      </c>
      <c r="P130" s="21" t="s">
        <v>166</v>
      </c>
      <c r="Q130" s="21" t="s">
        <v>859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855</v>
      </c>
      <c r="Z130" s="29" t="s">
        <v>1112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1143</v>
      </c>
      <c r="BA130" s="21" t="s">
        <v>547</v>
      </c>
      <c r="BB130" s="21" t="s">
        <v>383</v>
      </c>
      <c r="BC130" s="21" t="s">
        <v>548</v>
      </c>
      <c r="BD130" s="21" t="s">
        <v>417</v>
      </c>
      <c r="BI130" s="21" t="s">
        <v>560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3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1058</v>
      </c>
      <c r="F131" s="25" t="str">
        <f>IF(ISBLANK(Table2[[#This Row],[unique_id]]), "", Table2[[#This Row],[unique_id]])</f>
        <v>hallway_main_bulb_4</v>
      </c>
      <c r="H131" s="21" t="s">
        <v>139</v>
      </c>
      <c r="O131" s="22" t="s">
        <v>889</v>
      </c>
      <c r="P131" s="21" t="s">
        <v>166</v>
      </c>
      <c r="Q131" s="21" t="s">
        <v>859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855</v>
      </c>
      <c r="Z131" s="29" t="s">
        <v>1112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1144</v>
      </c>
      <c r="BA131" s="21" t="s">
        <v>547</v>
      </c>
      <c r="BB131" s="21" t="s">
        <v>383</v>
      </c>
      <c r="BC131" s="21" t="s">
        <v>548</v>
      </c>
      <c r="BD131" s="21" t="s">
        <v>417</v>
      </c>
      <c r="BI131" s="21" t="s">
        <v>561</v>
      </c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3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971</v>
      </c>
      <c r="F132" s="25" t="str">
        <f>IF(ISBLANK(Table2[[#This Row],[unique_id]]), "", Table2[[#This Row],[unique_id]])</f>
        <v>hallway_sconces</v>
      </c>
      <c r="G132" s="21" t="s">
        <v>973</v>
      </c>
      <c r="H132" s="21" t="s">
        <v>139</v>
      </c>
      <c r="I132" s="21" t="s">
        <v>132</v>
      </c>
      <c r="J132" s="21" t="s">
        <v>963</v>
      </c>
      <c r="K132" s="21" t="s">
        <v>1039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857</v>
      </c>
      <c r="Z132" s="22" t="s">
        <v>1113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963</v>
      </c>
      <c r="BA132" s="21" t="s">
        <v>966</v>
      </c>
      <c r="BB132" s="21" t="s">
        <v>510</v>
      </c>
      <c r="BC132" s="21" t="s">
        <v>964</v>
      </c>
      <c r="BD132" s="21" t="s">
        <v>417</v>
      </c>
      <c r="BI132" s="21"/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3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972</v>
      </c>
      <c r="F133" s="25" t="str">
        <f>IF(ISBLANK(Table2[[#This Row],[unique_id]]), "", Table2[[#This Row],[unique_id]])</f>
        <v>hallway_sconces_bulb_1</v>
      </c>
      <c r="H133" s="21" t="s">
        <v>139</v>
      </c>
      <c r="O133" s="22" t="s">
        <v>889</v>
      </c>
      <c r="P133" s="21" t="s">
        <v>166</v>
      </c>
      <c r="Q133" s="21" t="s">
        <v>859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855</v>
      </c>
      <c r="Z133" s="22" t="s">
        <v>1113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1127</v>
      </c>
      <c r="BA133" s="21" t="s">
        <v>966</v>
      </c>
      <c r="BB133" s="21" t="s">
        <v>510</v>
      </c>
      <c r="BC133" s="21" t="s">
        <v>964</v>
      </c>
      <c r="BD133" s="21" t="s">
        <v>417</v>
      </c>
      <c r="BI133" s="21" t="s">
        <v>974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3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972</v>
      </c>
      <c r="F134" s="25" t="str">
        <f>IF(ISBLANK(Table2[[#This Row],[unique_id]]), "", Table2[[#This Row],[unique_id]])</f>
        <v>hallway_sconces_bulb_1</v>
      </c>
      <c r="H134" s="21" t="s">
        <v>139</v>
      </c>
      <c r="O134" s="22" t="s">
        <v>889</v>
      </c>
      <c r="P134" s="21" t="s">
        <v>166</v>
      </c>
      <c r="Q134" s="21" t="s">
        <v>859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855</v>
      </c>
      <c r="Z134" s="22" t="s">
        <v>1113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1128</v>
      </c>
      <c r="BA134" s="21" t="s">
        <v>966</v>
      </c>
      <c r="BB134" s="21" t="s">
        <v>510</v>
      </c>
      <c r="BC134" s="21" t="s">
        <v>964</v>
      </c>
      <c r="BD134" s="21" t="s">
        <v>417</v>
      </c>
      <c r="BI134" s="21" t="s">
        <v>975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3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Table2[[#This Row],[unique_id]])</f>
        <v>dining_main</v>
      </c>
      <c r="G135" s="21" t="s">
        <v>138</v>
      </c>
      <c r="H135" s="21" t="s">
        <v>139</v>
      </c>
      <c r="I135" s="21" t="s">
        <v>132</v>
      </c>
      <c r="J135" s="21" t="s">
        <v>821</v>
      </c>
      <c r="K135" s="21" t="s">
        <v>999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857</v>
      </c>
      <c r="Z135" s="29" t="s">
        <v>1110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1140</v>
      </c>
      <c r="BA135" s="21" t="s">
        <v>547</v>
      </c>
      <c r="BB135" s="21" t="s">
        <v>383</v>
      </c>
      <c r="BC135" s="21" t="s">
        <v>548</v>
      </c>
      <c r="BD135" s="21" t="s">
        <v>195</v>
      </c>
      <c r="BI135" s="21"/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3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1059</v>
      </c>
      <c r="F136" s="25" t="str">
        <f>IF(ISBLANK(Table2[[#This Row],[unique_id]]), "", Table2[[#This Row],[unique_id]])</f>
        <v>dining_main_bulb_1</v>
      </c>
      <c r="H136" s="21" t="s">
        <v>139</v>
      </c>
      <c r="O136" s="22" t="s">
        <v>889</v>
      </c>
      <c r="P136" s="21" t="s">
        <v>166</v>
      </c>
      <c r="Q136" s="21" t="s">
        <v>859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855</v>
      </c>
      <c r="Z136" s="29" t="s">
        <v>1110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1141</v>
      </c>
      <c r="BA136" s="21" t="s">
        <v>547</v>
      </c>
      <c r="BB136" s="21" t="s">
        <v>383</v>
      </c>
      <c r="BC136" s="21" t="s">
        <v>548</v>
      </c>
      <c r="BD136" s="21" t="s">
        <v>195</v>
      </c>
      <c r="BI136" s="21" t="s">
        <v>562</v>
      </c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3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1060</v>
      </c>
      <c r="F137" s="25" t="str">
        <f>IF(ISBLANK(Table2[[#This Row],[unique_id]]), "", Table2[[#This Row],[unique_id]])</f>
        <v>dining_main_bulb_2</v>
      </c>
      <c r="H137" s="21" t="s">
        <v>139</v>
      </c>
      <c r="O137" s="22" t="s">
        <v>889</v>
      </c>
      <c r="P137" s="21" t="s">
        <v>166</v>
      </c>
      <c r="Q137" s="21" t="s">
        <v>859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855</v>
      </c>
      <c r="Z137" s="29" t="s">
        <v>1110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1142</v>
      </c>
      <c r="BA137" s="21" t="s">
        <v>547</v>
      </c>
      <c r="BB137" s="21" t="s">
        <v>383</v>
      </c>
      <c r="BC137" s="21" t="s">
        <v>548</v>
      </c>
      <c r="BD137" s="21" t="s">
        <v>195</v>
      </c>
      <c r="BI137" s="21" t="s">
        <v>563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3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1061</v>
      </c>
      <c r="F138" s="25" t="str">
        <f>IF(ISBLANK(Table2[[#This Row],[unique_id]]), "", Table2[[#This Row],[unique_id]])</f>
        <v>dining_main_bulb_3</v>
      </c>
      <c r="H138" s="21" t="s">
        <v>139</v>
      </c>
      <c r="O138" s="22" t="s">
        <v>889</v>
      </c>
      <c r="P138" s="21" t="s">
        <v>166</v>
      </c>
      <c r="Q138" s="21" t="s">
        <v>859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855</v>
      </c>
      <c r="Z138" s="29" t="s">
        <v>1110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Table2[[#This Row],[device_suggested_area]]</f>
        <v>Dining</v>
      </c>
      <c r="AY138" s="21" t="str">
        <f>IF(ISBLANK(Table2[[#This Row],[device_model]]), "", Table2[[#This Row],[device_suggested_area]])</f>
        <v>Dining</v>
      </c>
      <c r="AZ138" s="21" t="s">
        <v>1143</v>
      </c>
      <c r="BA138" s="21" t="s">
        <v>547</v>
      </c>
      <c r="BB138" s="21" t="s">
        <v>383</v>
      </c>
      <c r="BC138" s="21" t="s">
        <v>548</v>
      </c>
      <c r="BD138" s="21" t="s">
        <v>195</v>
      </c>
      <c r="BI138" s="21" t="s">
        <v>564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3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1062</v>
      </c>
      <c r="F139" s="25" t="str">
        <f>IF(ISBLANK(Table2[[#This Row],[unique_id]]), "", Table2[[#This Row],[unique_id]])</f>
        <v>dining_main_bulb_4</v>
      </c>
      <c r="H139" s="21" t="s">
        <v>139</v>
      </c>
      <c r="O139" s="22" t="s">
        <v>889</v>
      </c>
      <c r="P139" s="21" t="s">
        <v>166</v>
      </c>
      <c r="Q139" s="21" t="s">
        <v>859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855</v>
      </c>
      <c r="Z139" s="29" t="s">
        <v>1110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1144</v>
      </c>
      <c r="BA139" s="21" t="s">
        <v>547</v>
      </c>
      <c r="BB139" s="21" t="s">
        <v>383</v>
      </c>
      <c r="BC139" s="21" t="s">
        <v>548</v>
      </c>
      <c r="BD139" s="21" t="s">
        <v>195</v>
      </c>
      <c r="BI139" s="21" t="s">
        <v>565</v>
      </c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3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1063</v>
      </c>
      <c r="F140" s="25" t="str">
        <f>IF(ISBLANK(Table2[[#This Row],[unique_id]]), "", Table2[[#This Row],[unique_id]])</f>
        <v>dining_main_bulb_5</v>
      </c>
      <c r="H140" s="21" t="s">
        <v>139</v>
      </c>
      <c r="O140" s="22" t="s">
        <v>889</v>
      </c>
      <c r="P140" s="21" t="s">
        <v>166</v>
      </c>
      <c r="Q140" s="21" t="s">
        <v>859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855</v>
      </c>
      <c r="Z140" s="29" t="s">
        <v>1110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1145</v>
      </c>
      <c r="BA140" s="21" t="s">
        <v>547</v>
      </c>
      <c r="BB140" s="21" t="s">
        <v>383</v>
      </c>
      <c r="BC140" s="21" t="s">
        <v>548</v>
      </c>
      <c r="BD140" s="21" t="s">
        <v>195</v>
      </c>
      <c r="BI140" s="21" t="s">
        <v>566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3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1064</v>
      </c>
      <c r="F141" s="25" t="str">
        <f>IF(ISBLANK(Table2[[#This Row],[unique_id]]), "", Table2[[#This Row],[unique_id]])</f>
        <v>dining_main_bulb_6</v>
      </c>
      <c r="H141" s="21" t="s">
        <v>139</v>
      </c>
      <c r="O141" s="22" t="s">
        <v>889</v>
      </c>
      <c r="P141" s="21" t="s">
        <v>166</v>
      </c>
      <c r="Q141" s="21" t="s">
        <v>859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855</v>
      </c>
      <c r="Z141" s="29" t="s">
        <v>1110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1146</v>
      </c>
      <c r="BA141" s="21" t="s">
        <v>547</v>
      </c>
      <c r="BB141" s="21" t="s">
        <v>383</v>
      </c>
      <c r="BC141" s="21" t="s">
        <v>548</v>
      </c>
      <c r="BD141" s="21" t="s">
        <v>195</v>
      </c>
      <c r="BI141" s="21" t="s">
        <v>567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3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Table2[[#This Row],[unique_id]])</f>
        <v>lounge_main</v>
      </c>
      <c r="G142" s="21" t="s">
        <v>209</v>
      </c>
      <c r="H142" s="21" t="s">
        <v>139</v>
      </c>
      <c r="I142" s="21" t="s">
        <v>132</v>
      </c>
      <c r="J142" s="21" t="s">
        <v>821</v>
      </c>
      <c r="K142" s="21" t="s">
        <v>999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857</v>
      </c>
      <c r="Z142" s="29" t="s">
        <v>1110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1140</v>
      </c>
      <c r="BA142" s="21" t="s">
        <v>547</v>
      </c>
      <c r="BB142" s="21" t="s">
        <v>383</v>
      </c>
      <c r="BC142" s="21" t="s">
        <v>548</v>
      </c>
      <c r="BD142" s="21" t="s">
        <v>196</v>
      </c>
      <c r="BI142" s="21"/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3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1065</v>
      </c>
      <c r="F143" s="25" t="str">
        <f>IF(ISBLANK(Table2[[#This Row],[unique_id]]), "", Table2[[#This Row],[unique_id]])</f>
        <v>lounge_main_bulb_1</v>
      </c>
      <c r="H143" s="21" t="s">
        <v>139</v>
      </c>
      <c r="O143" s="22" t="s">
        <v>889</v>
      </c>
      <c r="P143" s="21" t="s">
        <v>166</v>
      </c>
      <c r="Q143" s="21" t="s">
        <v>859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855</v>
      </c>
      <c r="Z143" s="29" t="s">
        <v>1110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1141</v>
      </c>
      <c r="BA143" s="21" t="s">
        <v>547</v>
      </c>
      <c r="BB143" s="21" t="s">
        <v>383</v>
      </c>
      <c r="BC143" s="21" t="s">
        <v>548</v>
      </c>
      <c r="BD143" s="21" t="s">
        <v>196</v>
      </c>
      <c r="BI143" s="21" t="s">
        <v>568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3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1066</v>
      </c>
      <c r="F144" s="25" t="str">
        <f>IF(ISBLANK(Table2[[#This Row],[unique_id]]), "", Table2[[#This Row],[unique_id]])</f>
        <v>lounge_main_bulb_2</v>
      </c>
      <c r="H144" s="21" t="s">
        <v>139</v>
      </c>
      <c r="O144" s="22" t="s">
        <v>889</v>
      </c>
      <c r="P144" s="21" t="s">
        <v>166</v>
      </c>
      <c r="Q144" s="21" t="s">
        <v>859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855</v>
      </c>
      <c r="Z144" s="29" t="s">
        <v>1110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1142</v>
      </c>
      <c r="BA144" s="21" t="s">
        <v>547</v>
      </c>
      <c r="BB144" s="21" t="s">
        <v>383</v>
      </c>
      <c r="BC144" s="21" t="s">
        <v>548</v>
      </c>
      <c r="BD144" s="21" t="s">
        <v>196</v>
      </c>
      <c r="BI144" s="21" t="s">
        <v>569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3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1067</v>
      </c>
      <c r="F145" s="25" t="str">
        <f>IF(ISBLANK(Table2[[#This Row],[unique_id]]), "", Table2[[#This Row],[unique_id]])</f>
        <v>lounge_main_bulb_3</v>
      </c>
      <c r="H145" s="21" t="s">
        <v>139</v>
      </c>
      <c r="O145" s="22" t="s">
        <v>889</v>
      </c>
      <c r="P145" s="21" t="s">
        <v>166</v>
      </c>
      <c r="Q145" s="21" t="s">
        <v>859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855</v>
      </c>
      <c r="Z145" s="29" t="s">
        <v>1110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Table2[[#This Row],[device_suggested_area]]</f>
        <v>Lounge</v>
      </c>
      <c r="AY145" s="21" t="str">
        <f>IF(ISBLANK(Table2[[#This Row],[device_model]]), "", Table2[[#This Row],[device_suggested_area]])</f>
        <v>Lounge</v>
      </c>
      <c r="AZ145" s="21" t="s">
        <v>1143</v>
      </c>
      <c r="BA145" s="21" t="s">
        <v>547</v>
      </c>
      <c r="BB145" s="21" t="s">
        <v>383</v>
      </c>
      <c r="BC145" s="21" t="s">
        <v>548</v>
      </c>
      <c r="BD145" s="21" t="s">
        <v>196</v>
      </c>
      <c r="BI145" s="21" t="s">
        <v>570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3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Table2[[#This Row],[unique_id]])</f>
        <v>lounge_fan</v>
      </c>
      <c r="G146" s="21" t="s">
        <v>193</v>
      </c>
      <c r="H146" s="21" t="s">
        <v>139</v>
      </c>
      <c r="I146" s="21" t="s">
        <v>132</v>
      </c>
      <c r="J146" s="21" t="s">
        <v>822</v>
      </c>
      <c r="M146" s="21" t="s">
        <v>136</v>
      </c>
      <c r="O146" s="22" t="s">
        <v>889</v>
      </c>
      <c r="P146" s="21" t="s">
        <v>166</v>
      </c>
      <c r="Q146" s="21" t="s">
        <v>859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874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6" s="21" t="str">
        <f>IF(ISBLANK(Table2[[#This Row],[device_model]]), "", Table2[[#This Row],[device_suggested_area]])</f>
        <v/>
      </c>
      <c r="BC146" s="22"/>
      <c r="BD146" s="21" t="s">
        <v>196</v>
      </c>
      <c r="BF146" s="21" t="s">
        <v>781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Table2[[#This Row],[unique_id]])</f>
        <v>lounge_lamp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1003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857</v>
      </c>
      <c r="Z147" s="29" t="s">
        <v>1110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583</v>
      </c>
      <c r="BA147" s="21" t="s">
        <v>547</v>
      </c>
      <c r="BB147" s="21" t="s">
        <v>383</v>
      </c>
      <c r="BC147" s="21" t="s">
        <v>548</v>
      </c>
      <c r="BD147" s="21" t="s">
        <v>196</v>
      </c>
      <c r="BF147" s="21" t="s">
        <v>781</v>
      </c>
      <c r="BI147" s="21"/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3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Table2[[#This Row],[unique_id]])</f>
        <v>lounge_lamp_bulb_1</v>
      </c>
      <c r="H148" s="21" t="s">
        <v>139</v>
      </c>
      <c r="O148" s="22" t="s">
        <v>889</v>
      </c>
      <c r="P148" s="21" t="s">
        <v>166</v>
      </c>
      <c r="Q148" s="21" t="s">
        <v>859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855</v>
      </c>
      <c r="Z148" s="29" t="s">
        <v>1111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1138</v>
      </c>
      <c r="BA148" s="21" t="s">
        <v>547</v>
      </c>
      <c r="BB148" s="21" t="s">
        <v>383</v>
      </c>
      <c r="BC148" s="21" t="s">
        <v>548</v>
      </c>
      <c r="BD148" s="21" t="s">
        <v>196</v>
      </c>
      <c r="BF148" s="21" t="s">
        <v>781</v>
      </c>
      <c r="BI148" s="21" t="s">
        <v>618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3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Table2[[#This Row],[unique_id]])</f>
        <v>parents_main</v>
      </c>
      <c r="G149" s="21" t="s">
        <v>198</v>
      </c>
      <c r="H149" s="21" t="s">
        <v>139</v>
      </c>
      <c r="I149" s="21" t="s">
        <v>132</v>
      </c>
      <c r="J149" s="24" t="s">
        <v>821</v>
      </c>
      <c r="K149" s="21" t="s">
        <v>1002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857</v>
      </c>
      <c r="Z149" s="29" t="s">
        <v>1112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1140</v>
      </c>
      <c r="BA149" s="21" t="s">
        <v>547</v>
      </c>
      <c r="BB149" s="21" t="s">
        <v>383</v>
      </c>
      <c r="BC149" s="21" t="s">
        <v>548</v>
      </c>
      <c r="BD149" s="21" t="s">
        <v>194</v>
      </c>
      <c r="BI149" s="21"/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3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1069</v>
      </c>
      <c r="F150" s="25" t="str">
        <f>IF(ISBLANK(Table2[[#This Row],[unique_id]]), "", Table2[[#This Row],[unique_id]])</f>
        <v>parents_main_bulb_1</v>
      </c>
      <c r="H150" s="21" t="s">
        <v>139</v>
      </c>
      <c r="O150" s="22" t="s">
        <v>889</v>
      </c>
      <c r="P150" s="21" t="s">
        <v>166</v>
      </c>
      <c r="Q150" s="21" t="s">
        <v>859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855</v>
      </c>
      <c r="Z150" s="29" t="s">
        <v>1112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1141</v>
      </c>
      <c r="BA150" s="21" t="s">
        <v>547</v>
      </c>
      <c r="BB150" s="21" t="s">
        <v>383</v>
      </c>
      <c r="BC150" s="21" t="s">
        <v>548</v>
      </c>
      <c r="BD150" s="21" t="s">
        <v>194</v>
      </c>
      <c r="BI150" s="21" t="s">
        <v>546</v>
      </c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3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1070</v>
      </c>
      <c r="F151" s="25" t="str">
        <f>IF(ISBLANK(Table2[[#This Row],[unique_id]]), "", Table2[[#This Row],[unique_id]])</f>
        <v>parents_main_bulb_2</v>
      </c>
      <c r="H151" s="21" t="s">
        <v>139</v>
      </c>
      <c r="O151" s="22" t="s">
        <v>889</v>
      </c>
      <c r="P151" s="21" t="s">
        <v>166</v>
      </c>
      <c r="Q151" s="21" t="s">
        <v>859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855</v>
      </c>
      <c r="Z151" s="29" t="s">
        <v>1112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1142</v>
      </c>
      <c r="BA151" s="21" t="s">
        <v>547</v>
      </c>
      <c r="BB151" s="21" t="s">
        <v>383</v>
      </c>
      <c r="BC151" s="21" t="s">
        <v>548</v>
      </c>
      <c r="BD151" s="21" t="s">
        <v>194</v>
      </c>
      <c r="BI151" s="21" t="s">
        <v>553</v>
      </c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3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1071</v>
      </c>
      <c r="F152" s="25" t="str">
        <f>IF(ISBLANK(Table2[[#This Row],[unique_id]]), "", Table2[[#This Row],[unique_id]])</f>
        <v>parents_main_bulb_3</v>
      </c>
      <c r="H152" s="21" t="s">
        <v>139</v>
      </c>
      <c r="O152" s="22" t="s">
        <v>889</v>
      </c>
      <c r="P152" s="21" t="s">
        <v>166</v>
      </c>
      <c r="Q152" s="21" t="s">
        <v>859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855</v>
      </c>
      <c r="Z152" s="29" t="s">
        <v>1112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1143</v>
      </c>
      <c r="BA152" s="21" t="s">
        <v>547</v>
      </c>
      <c r="BB152" s="21" t="s">
        <v>383</v>
      </c>
      <c r="BC152" s="21" t="s">
        <v>548</v>
      </c>
      <c r="BD152" s="21" t="s">
        <v>194</v>
      </c>
      <c r="BI152" s="21" t="s">
        <v>554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3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984</v>
      </c>
      <c r="F153" s="25" t="str">
        <f>IF(ISBLANK(Table2[[#This Row],[unique_id]]), "", Table2[[#This Row],[unique_id]])</f>
        <v>parents_jane_bedside</v>
      </c>
      <c r="G153" s="21" t="s">
        <v>982</v>
      </c>
      <c r="H153" s="21" t="s">
        <v>139</v>
      </c>
      <c r="I153" s="21" t="s">
        <v>132</v>
      </c>
      <c r="J153" s="21" t="s">
        <v>997</v>
      </c>
      <c r="K153" s="21" t="s">
        <v>1001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857</v>
      </c>
      <c r="Z153" s="22" t="s">
        <v>1113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982</v>
      </c>
      <c r="BA153" s="21" t="s">
        <v>966</v>
      </c>
      <c r="BB153" s="21" t="s">
        <v>510</v>
      </c>
      <c r="BC153" s="21" t="s">
        <v>964</v>
      </c>
      <c r="BD153" s="21" t="s">
        <v>194</v>
      </c>
      <c r="BF153" s="21" t="s">
        <v>781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985</v>
      </c>
      <c r="F154" s="25" t="str">
        <f>IF(ISBLANK(Table2[[#This Row],[unique_id]]), "", Table2[[#This Row],[unique_id]])</f>
        <v>parents_jane_bedside_bulb_1</v>
      </c>
      <c r="H154" s="21" t="s">
        <v>139</v>
      </c>
      <c r="O154" s="22" t="s">
        <v>889</v>
      </c>
      <c r="P154" s="21" t="s">
        <v>166</v>
      </c>
      <c r="Q154" s="21" t="s">
        <v>859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855</v>
      </c>
      <c r="Z154" s="22" t="s">
        <v>1113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1129</v>
      </c>
      <c r="BA154" s="21" t="s">
        <v>966</v>
      </c>
      <c r="BB154" s="21" t="s">
        <v>510</v>
      </c>
      <c r="BC154" s="21" t="s">
        <v>964</v>
      </c>
      <c r="BD154" s="21" t="s">
        <v>194</v>
      </c>
      <c r="BF154" s="21" t="s">
        <v>781</v>
      </c>
      <c r="BI154" s="21" t="s">
        <v>970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3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986</v>
      </c>
      <c r="F155" s="25" t="str">
        <f>IF(ISBLANK(Table2[[#This Row],[unique_id]]), "", Table2[[#This Row],[unique_id]])</f>
        <v>parents_graham_bedside</v>
      </c>
      <c r="G155" s="21" t="s">
        <v>983</v>
      </c>
      <c r="H155" s="21" t="s">
        <v>139</v>
      </c>
      <c r="I155" s="21" t="s">
        <v>132</v>
      </c>
      <c r="J155" s="21" t="s">
        <v>998</v>
      </c>
      <c r="K155" s="21" t="s">
        <v>1001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857</v>
      </c>
      <c r="Z155" s="22" t="s">
        <v>1113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983</v>
      </c>
      <c r="BA155" s="21" t="s">
        <v>966</v>
      </c>
      <c r="BB155" s="21" t="s">
        <v>510</v>
      </c>
      <c r="BC155" s="21" t="s">
        <v>964</v>
      </c>
      <c r="BD155" s="21" t="s">
        <v>194</v>
      </c>
      <c r="BF155" s="21" t="s">
        <v>781</v>
      </c>
      <c r="BI155" s="21"/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3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987</v>
      </c>
      <c r="F156" s="25" t="str">
        <f>IF(ISBLANK(Table2[[#This Row],[unique_id]]), "", Table2[[#This Row],[unique_id]])</f>
        <v>parents_graham_bedside_bulb_1</v>
      </c>
      <c r="H156" s="21" t="s">
        <v>139</v>
      </c>
      <c r="O156" s="22" t="s">
        <v>889</v>
      </c>
      <c r="P156" s="21" t="s">
        <v>166</v>
      </c>
      <c r="Q156" s="21" t="s">
        <v>859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855</v>
      </c>
      <c r="Z156" s="22" t="s">
        <v>1113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1130</v>
      </c>
      <c r="BA156" s="21" t="s">
        <v>966</v>
      </c>
      <c r="BB156" s="21" t="s">
        <v>510</v>
      </c>
      <c r="BC156" s="21" t="s">
        <v>964</v>
      </c>
      <c r="BD156" s="21" t="s">
        <v>194</v>
      </c>
      <c r="BF156" s="21" t="s">
        <v>781</v>
      </c>
      <c r="BI156" s="21" t="s">
        <v>969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3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840</v>
      </c>
      <c r="F157" s="25" t="str">
        <f>IF(ISBLANK(Table2[[#This Row],[unique_id]]), "", Table2[[#This Row],[unique_id]])</f>
        <v>study_lamp</v>
      </c>
      <c r="G157" s="21" t="s">
        <v>841</v>
      </c>
      <c r="H157" s="21" t="s">
        <v>139</v>
      </c>
      <c r="I157" s="21" t="s">
        <v>132</v>
      </c>
      <c r="J157" s="21" t="s">
        <v>583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857</v>
      </c>
      <c r="Z157" s="29" t="s">
        <v>1110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Table2[[#This Row],[device_suggested_area]]</f>
        <v>Study</v>
      </c>
      <c r="AY157" s="21" t="str">
        <f>IF(ISBLANK(Table2[[#This Row],[device_model]]), "", Table2[[#This Row],[device_suggested_area]])</f>
        <v>Study</v>
      </c>
      <c r="AZ157" s="21" t="s">
        <v>583</v>
      </c>
      <c r="BA157" s="21" t="s">
        <v>547</v>
      </c>
      <c r="BB157" s="21" t="s">
        <v>383</v>
      </c>
      <c r="BC157" s="21" t="s">
        <v>548</v>
      </c>
      <c r="BD157" s="21" t="s">
        <v>362</v>
      </c>
      <c r="BF157" s="21" t="s">
        <v>781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1072</v>
      </c>
      <c r="F158" s="25" t="str">
        <f>IF(ISBLANK(Table2[[#This Row],[unique_id]]), "", Table2[[#This Row],[unique_id]])</f>
        <v>study_lamp_bulb_1</v>
      </c>
      <c r="H158" s="21" t="s">
        <v>139</v>
      </c>
      <c r="O158" s="22" t="s">
        <v>889</v>
      </c>
      <c r="P158" s="21" t="s">
        <v>166</v>
      </c>
      <c r="Q158" s="21" t="s">
        <v>859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855</v>
      </c>
      <c r="Z158" s="29" t="s">
        <v>1110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Table2[[#This Row],[device_suggested_area]]</f>
        <v>Study</v>
      </c>
      <c r="AY158" s="21" t="str">
        <f>IF(ISBLANK(Table2[[#This Row],[device_model]]), "", Table2[[#This Row],[device_suggested_area]])</f>
        <v>Study</v>
      </c>
      <c r="AZ158" s="21" t="s">
        <v>1138</v>
      </c>
      <c r="BA158" s="21" t="s">
        <v>547</v>
      </c>
      <c r="BB158" s="21" t="s">
        <v>383</v>
      </c>
      <c r="BC158" s="21" t="s">
        <v>548</v>
      </c>
      <c r="BD158" s="21" t="s">
        <v>362</v>
      </c>
      <c r="BF158" s="21" t="s">
        <v>781</v>
      </c>
      <c r="BI158" s="21" t="s">
        <v>842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3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Table2[[#This Row],[unique_id]])</f>
        <v>kitchen_main</v>
      </c>
      <c r="G159" s="21" t="s">
        <v>204</v>
      </c>
      <c r="H159" s="21" t="s">
        <v>139</v>
      </c>
      <c r="I159" s="21" t="s">
        <v>132</v>
      </c>
      <c r="J159" s="24" t="s">
        <v>821</v>
      </c>
      <c r="K159" s="21" t="s">
        <v>999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857</v>
      </c>
      <c r="Z159" s="29" t="s">
        <v>1110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1140</v>
      </c>
      <c r="BA159" s="21" t="s">
        <v>628</v>
      </c>
      <c r="BB159" s="21" t="s">
        <v>383</v>
      </c>
      <c r="BC159" s="21" t="s">
        <v>625</v>
      </c>
      <c r="BD159" s="21" t="s">
        <v>208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1073</v>
      </c>
      <c r="F160" s="25" t="str">
        <f>IF(ISBLANK(Table2[[#This Row],[unique_id]]), "", Table2[[#This Row],[unique_id]])</f>
        <v>kitchen_main_bulb_1</v>
      </c>
      <c r="H160" s="21" t="s">
        <v>139</v>
      </c>
      <c r="O160" s="22" t="s">
        <v>889</v>
      </c>
      <c r="P160" s="21" t="s">
        <v>166</v>
      </c>
      <c r="Q160" s="21" t="s">
        <v>859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855</v>
      </c>
      <c r="Z160" s="29" t="s">
        <v>1110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Table2[[#This Row],[device_suggested_area]]</f>
        <v>Kitchen</v>
      </c>
      <c r="AY160" s="21" t="str">
        <f>IF(ISBLANK(Table2[[#This Row],[device_model]]), "", Table2[[#This Row],[device_suggested_area]])</f>
        <v>Kitchen</v>
      </c>
      <c r="AZ160" s="21" t="s">
        <v>1141</v>
      </c>
      <c r="BA160" s="21" t="s">
        <v>628</v>
      </c>
      <c r="BB160" s="21" t="s">
        <v>383</v>
      </c>
      <c r="BC160" s="21" t="s">
        <v>625</v>
      </c>
      <c r="BD160" s="21" t="s">
        <v>208</v>
      </c>
      <c r="BI160" s="21" t="s">
        <v>571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3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1074</v>
      </c>
      <c r="F161" s="25" t="str">
        <f>IF(ISBLANK(Table2[[#This Row],[unique_id]]), "", Table2[[#This Row],[unique_id]])</f>
        <v>kitchen_main_bulb_2</v>
      </c>
      <c r="H161" s="21" t="s">
        <v>139</v>
      </c>
      <c r="O161" s="22" t="s">
        <v>889</v>
      </c>
      <c r="P161" s="21" t="s">
        <v>166</v>
      </c>
      <c r="Q161" s="21" t="s">
        <v>859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855</v>
      </c>
      <c r="Z161" s="29" t="s">
        <v>1110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Table2[[#This Row],[device_suggested_area]]</f>
        <v>Kitchen</v>
      </c>
      <c r="AY161" s="21" t="str">
        <f>IF(ISBLANK(Table2[[#This Row],[device_model]]), "", Table2[[#This Row],[device_suggested_area]])</f>
        <v>Kitchen</v>
      </c>
      <c r="AZ161" s="21" t="s">
        <v>1142</v>
      </c>
      <c r="BA161" s="21" t="s">
        <v>628</v>
      </c>
      <c r="BB161" s="21" t="s">
        <v>383</v>
      </c>
      <c r="BC161" s="21" t="s">
        <v>625</v>
      </c>
      <c r="BD161" s="21" t="s">
        <v>208</v>
      </c>
      <c r="BI161" s="21" t="s">
        <v>572</v>
      </c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3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1075</v>
      </c>
      <c r="F162" s="25" t="str">
        <f>IF(ISBLANK(Table2[[#This Row],[unique_id]]), "", Table2[[#This Row],[unique_id]])</f>
        <v>kitchen_main_bulb_3</v>
      </c>
      <c r="H162" s="21" t="s">
        <v>139</v>
      </c>
      <c r="O162" s="22" t="s">
        <v>889</v>
      </c>
      <c r="P162" s="21" t="s">
        <v>166</v>
      </c>
      <c r="Q162" s="21" t="s">
        <v>859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855</v>
      </c>
      <c r="Z162" s="29" t="s">
        <v>1110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Table2[[#This Row],[device_suggested_area]]</f>
        <v>Kitchen</v>
      </c>
      <c r="AY162" s="21" t="str">
        <f>IF(ISBLANK(Table2[[#This Row],[device_model]]), "", Table2[[#This Row],[device_suggested_area]])</f>
        <v>Kitchen</v>
      </c>
      <c r="AZ162" s="21" t="s">
        <v>1143</v>
      </c>
      <c r="BA162" s="21" t="s">
        <v>628</v>
      </c>
      <c r="BB162" s="21" t="s">
        <v>383</v>
      </c>
      <c r="BC162" s="21" t="s">
        <v>625</v>
      </c>
      <c r="BD162" s="21" t="s">
        <v>208</v>
      </c>
      <c r="BI162" s="21" t="s">
        <v>573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3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1076</v>
      </c>
      <c r="F163" s="25" t="str">
        <f>IF(ISBLANK(Table2[[#This Row],[unique_id]]), "", Table2[[#This Row],[unique_id]])</f>
        <v>kitchen_main_bulb_4</v>
      </c>
      <c r="H163" s="21" t="s">
        <v>139</v>
      </c>
      <c r="O163" s="22" t="s">
        <v>889</v>
      </c>
      <c r="P163" s="21" t="s">
        <v>166</v>
      </c>
      <c r="Q163" s="21" t="s">
        <v>859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855</v>
      </c>
      <c r="Z163" s="29" t="s">
        <v>1110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1144</v>
      </c>
      <c r="BA163" s="21" t="s">
        <v>628</v>
      </c>
      <c r="BB163" s="21" t="s">
        <v>383</v>
      </c>
      <c r="BC163" s="21" t="s">
        <v>625</v>
      </c>
      <c r="BD163" s="21" t="s">
        <v>208</v>
      </c>
      <c r="BI163" s="21" t="s">
        <v>574</v>
      </c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3" s="31" customFormat="1" ht="16" customHeight="1">
      <c r="A164" s="21">
        <v>1645</v>
      </c>
      <c r="B164" s="31" t="s">
        <v>26</v>
      </c>
      <c r="C164" s="31" t="s">
        <v>912</v>
      </c>
      <c r="D164" s="31" t="s">
        <v>149</v>
      </c>
      <c r="E164" s="32" t="s">
        <v>1077</v>
      </c>
      <c r="F164" s="33" t="str">
        <f>IF(ISBLANK(Table2[[#This Row],[unique_id]]), "", Table2[[#This Row],[unique_id]])</f>
        <v>template_old_kitchen_downlights_plug_proxy</v>
      </c>
      <c r="G164" s="31" t="s">
        <v>641</v>
      </c>
      <c r="H164" s="31" t="s">
        <v>139</v>
      </c>
      <c r="I164" s="31" t="s">
        <v>132</v>
      </c>
      <c r="O164" s="34" t="s">
        <v>889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4" s="21" t="str">
        <f>IF(ISBLANK(Table2[[#This Row],[device_model]]), "", Table2[[#This Row],[device_suggested_area]])</f>
        <v>Kitchen</v>
      </c>
      <c r="AZ164" s="31" t="s">
        <v>1164</v>
      </c>
      <c r="BA164" s="31" t="s">
        <v>365</v>
      </c>
      <c r="BB164" s="31" t="s">
        <v>236</v>
      </c>
      <c r="BC164" s="31" t="s">
        <v>368</v>
      </c>
      <c r="BD164" s="31" t="s">
        <v>208</v>
      </c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3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1044</v>
      </c>
      <c r="F165" s="33" t="str">
        <f>IF(ISBLANK(Table2[[#This Row],[unique_id]]), "", Table2[[#This Row],[unique_id]])</f>
        <v>old_kitchen_downlights_plug</v>
      </c>
      <c r="G165" s="31" t="s">
        <v>641</v>
      </c>
      <c r="H165" s="31" t="s">
        <v>139</v>
      </c>
      <c r="I165" s="31" t="s">
        <v>132</v>
      </c>
      <c r="O165" s="34" t="s">
        <v>889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5" s="21" t="str">
        <f>IF(ISBLANK(Table2[[#This Row],[device_model]]), "", Table2[[#This Row],[device_suggested_area]])</f>
        <v>Kitchen</v>
      </c>
      <c r="AZ165" s="31" t="s">
        <v>1164</v>
      </c>
      <c r="BA165" s="31" t="s">
        <v>365</v>
      </c>
      <c r="BB165" s="31" t="s">
        <v>236</v>
      </c>
      <c r="BC165" s="31" t="s">
        <v>368</v>
      </c>
      <c r="BD165" s="31" t="s">
        <v>208</v>
      </c>
      <c r="BG165" s="31" t="s">
        <v>1116</v>
      </c>
      <c r="BH165" s="31" t="s">
        <v>446</v>
      </c>
      <c r="BI165" s="31" t="s">
        <v>354</v>
      </c>
      <c r="BJ165" s="31" t="s">
        <v>437</v>
      </c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3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940</v>
      </c>
      <c r="F166" s="38" t="str">
        <f>IF(ISBLANK(Table2[[#This Row],[unique_id]]), "", Table2[[#This Row],[unique_id]])</f>
        <v>kitchen_downlights_plug</v>
      </c>
      <c r="G166" s="36" t="s">
        <v>641</v>
      </c>
      <c r="H166" s="36" t="s">
        <v>139</v>
      </c>
      <c r="I166" s="36" t="s">
        <v>132</v>
      </c>
      <c r="J166" s="36" t="s">
        <v>823</v>
      </c>
      <c r="M166" s="36" t="s">
        <v>136</v>
      </c>
      <c r="O166" s="39" t="s">
        <v>889</v>
      </c>
      <c r="P166" s="36" t="s">
        <v>166</v>
      </c>
      <c r="Q166" s="36" t="s">
        <v>859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1118</v>
      </c>
      <c r="V166" s="39"/>
      <c r="W166" s="39"/>
      <c r="X166" s="39"/>
      <c r="Y166" s="39"/>
      <c r="Z166" s="39"/>
      <c r="AA166" s="39" t="s">
        <v>1282</v>
      </c>
      <c r="AE166" s="36" t="s">
        <v>296</v>
      </c>
      <c r="AF166" s="36">
        <v>10</v>
      </c>
      <c r="AG166" s="39" t="s">
        <v>34</v>
      </c>
      <c r="AH166" s="39" t="s">
        <v>1017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1037</v>
      </c>
      <c r="AO166" s="36" t="s">
        <v>1038</v>
      </c>
      <c r="AP166" s="36" t="s">
        <v>1026</v>
      </c>
      <c r="AQ166" s="36" t="s">
        <v>1027</v>
      </c>
      <c r="AR166" s="36" t="s">
        <v>1108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6" s="21" t="str">
        <f>IF(ISBLANK(Table2[[#This Row],[device_model]]), "", Table2[[#This Row],[device_suggested_area]])</f>
        <v>Kitchen</v>
      </c>
      <c r="AZ166" s="36" t="s">
        <v>1164</v>
      </c>
      <c r="BA166" s="36" t="s">
        <v>866</v>
      </c>
      <c r="BB166" s="36" t="s">
        <v>1286</v>
      </c>
      <c r="BC166" s="36" t="s">
        <v>1005</v>
      </c>
      <c r="BD166" s="36" t="s">
        <v>208</v>
      </c>
      <c r="BH166" s="36" t="s">
        <v>446</v>
      </c>
      <c r="BI166" s="36" t="s">
        <v>1040</v>
      </c>
      <c r="BJ166" s="36" t="s">
        <v>1041</v>
      </c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3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Table2[[#This Row],[unique_id]])</f>
        <v>laundry_main</v>
      </c>
      <c r="G167" s="21" t="s">
        <v>206</v>
      </c>
      <c r="H167" s="21" t="s">
        <v>139</v>
      </c>
      <c r="I167" s="21" t="s">
        <v>132</v>
      </c>
      <c r="J167" s="21" t="s">
        <v>820</v>
      </c>
      <c r="K167" s="21" t="s">
        <v>999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857</v>
      </c>
      <c r="Z167" s="29" t="s">
        <v>1110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Table2[[#This Row],[device_suggested_area]]</f>
        <v>Laundry</v>
      </c>
      <c r="AY167" s="21" t="str">
        <f>IF(ISBLANK(Table2[[#This Row],[device_model]]), "", Table2[[#This Row],[device_suggested_area]])</f>
        <v>Laundry</v>
      </c>
      <c r="AZ167" s="21" t="s">
        <v>1140</v>
      </c>
      <c r="BA167" s="21" t="s">
        <v>547</v>
      </c>
      <c r="BB167" s="21" t="s">
        <v>383</v>
      </c>
      <c r="BC167" s="21" t="s">
        <v>548</v>
      </c>
      <c r="BD167" s="21" t="s">
        <v>216</v>
      </c>
      <c r="BI167" s="21"/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3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1078</v>
      </c>
      <c r="F168" s="25" t="str">
        <f>IF(ISBLANK(Table2[[#This Row],[unique_id]]), "", Table2[[#This Row],[unique_id]])</f>
        <v>laundry_main_bulb_1</v>
      </c>
      <c r="H168" s="21" t="s">
        <v>139</v>
      </c>
      <c r="O168" s="22" t="s">
        <v>889</v>
      </c>
      <c r="P168" s="21" t="s">
        <v>166</v>
      </c>
      <c r="Q168" s="21" t="s">
        <v>859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855</v>
      </c>
      <c r="Z168" s="29" t="s">
        <v>1110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Table2[[#This Row],[device_suggested_area]]</f>
        <v>Laundry</v>
      </c>
      <c r="AY168" s="21" t="str">
        <f>IF(ISBLANK(Table2[[#This Row],[device_model]]), "", Table2[[#This Row],[device_suggested_area]])</f>
        <v>Laundry</v>
      </c>
      <c r="AZ168" s="21" t="s">
        <v>1141</v>
      </c>
      <c r="BA168" s="21" t="s">
        <v>547</v>
      </c>
      <c r="BB168" s="21" t="s">
        <v>383</v>
      </c>
      <c r="BC168" s="21" t="s">
        <v>548</v>
      </c>
      <c r="BD168" s="21" t="s">
        <v>216</v>
      </c>
      <c r="BI168" s="21" t="s">
        <v>575</v>
      </c>
      <c r="BJ168" s="21"/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3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Table2[[#This Row],[unique_id]])</f>
        <v>pantry_main</v>
      </c>
      <c r="G169" s="21" t="s">
        <v>205</v>
      </c>
      <c r="H169" s="21" t="s">
        <v>139</v>
      </c>
      <c r="I169" s="21" t="s">
        <v>132</v>
      </c>
      <c r="J169" s="21" t="s">
        <v>820</v>
      </c>
      <c r="K169" s="21" t="s">
        <v>999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857</v>
      </c>
      <c r="Z169" s="29" t="s">
        <v>1110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Table2[[#This Row],[device_suggested_area]]</f>
        <v>Pantry</v>
      </c>
      <c r="AY169" s="21" t="str">
        <f>IF(ISBLANK(Table2[[#This Row],[device_model]]), "", Table2[[#This Row],[device_suggested_area]])</f>
        <v>Pantry</v>
      </c>
      <c r="AZ169" s="21" t="s">
        <v>1140</v>
      </c>
      <c r="BA169" s="21" t="s">
        <v>547</v>
      </c>
      <c r="BB169" s="21" t="s">
        <v>383</v>
      </c>
      <c r="BC169" s="21" t="s">
        <v>548</v>
      </c>
      <c r="BD169" s="21" t="s">
        <v>214</v>
      </c>
      <c r="BI169" s="21"/>
      <c r="BJ169" s="21"/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3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1079</v>
      </c>
      <c r="F170" s="25" t="str">
        <f>IF(ISBLANK(Table2[[#This Row],[unique_id]]), "", Table2[[#This Row],[unique_id]])</f>
        <v>pantry_main_bulb_1</v>
      </c>
      <c r="H170" s="21" t="s">
        <v>139</v>
      </c>
      <c r="O170" s="22" t="s">
        <v>889</v>
      </c>
      <c r="P170" s="21" t="s">
        <v>166</v>
      </c>
      <c r="Q170" s="21" t="s">
        <v>859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855</v>
      </c>
      <c r="Z170" s="29" t="s">
        <v>1110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Table2[[#This Row],[device_suggested_area]]</f>
        <v>Pantry</v>
      </c>
      <c r="AY170" s="21" t="str">
        <f>IF(ISBLANK(Table2[[#This Row],[device_model]]), "", Table2[[#This Row],[device_suggested_area]])</f>
        <v>Pantry</v>
      </c>
      <c r="AZ170" s="21" t="s">
        <v>1141</v>
      </c>
      <c r="BA170" s="21" t="s">
        <v>547</v>
      </c>
      <c r="BB170" s="21" t="s">
        <v>383</v>
      </c>
      <c r="BC170" s="21" t="s">
        <v>548</v>
      </c>
      <c r="BD170" s="21" t="s">
        <v>214</v>
      </c>
      <c r="BI170" s="21" t="s">
        <v>576</v>
      </c>
      <c r="BJ170" s="21"/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3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Table2[[#This Row],[unique_id]])</f>
        <v>office_main</v>
      </c>
      <c r="G171" s="21" t="s">
        <v>201</v>
      </c>
      <c r="H171" s="21" t="s">
        <v>139</v>
      </c>
      <c r="I171" s="21" t="s">
        <v>132</v>
      </c>
      <c r="J171" s="21" t="s">
        <v>820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857</v>
      </c>
      <c r="Z171" s="29" t="s">
        <v>1114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Table2[[#This Row],[device_suggested_area]]</f>
        <v>Office</v>
      </c>
      <c r="AY171" s="21" t="str">
        <f>IF(ISBLANK(Table2[[#This Row],[device_model]]), "", Table2[[#This Row],[device_suggested_area]])</f>
        <v>Office</v>
      </c>
      <c r="AZ171" s="21" t="s">
        <v>1140</v>
      </c>
      <c r="BA171" s="21" t="s">
        <v>628</v>
      </c>
      <c r="BB171" s="21" t="s">
        <v>383</v>
      </c>
      <c r="BC171" s="21" t="s">
        <v>625</v>
      </c>
      <c r="BD171" s="21" t="s">
        <v>215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Table2[[#This Row],[unique_id]])</f>
        <v>office_main_bulb_1</v>
      </c>
      <c r="H172" s="21" t="s">
        <v>139</v>
      </c>
      <c r="O172" s="22" t="s">
        <v>889</v>
      </c>
      <c r="P172" s="21" t="s">
        <v>166</v>
      </c>
      <c r="Q172" s="21" t="s">
        <v>859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855</v>
      </c>
      <c r="Z172" s="29" t="s">
        <v>1114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Table2[[#This Row],[device_suggested_area]]</f>
        <v>Office</v>
      </c>
      <c r="AY172" s="21" t="str">
        <f>IF(ISBLANK(Table2[[#This Row],[device_model]]), "", Table2[[#This Row],[device_suggested_area]])</f>
        <v>Office</v>
      </c>
      <c r="AZ172" s="21" t="s">
        <v>1141</v>
      </c>
      <c r="BA172" s="21" t="s">
        <v>628</v>
      </c>
      <c r="BB172" s="21" t="s">
        <v>383</v>
      </c>
      <c r="BC172" s="21" t="s">
        <v>625</v>
      </c>
      <c r="BD172" s="21" t="s">
        <v>215</v>
      </c>
      <c r="BI172" s="21" t="s">
        <v>577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3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Table2[[#This Row],[unique_id]])</f>
        <v>bathroom_main</v>
      </c>
      <c r="G173" s="21" t="s">
        <v>200</v>
      </c>
      <c r="H173" s="21" t="s">
        <v>139</v>
      </c>
      <c r="I173" s="21" t="s">
        <v>132</v>
      </c>
      <c r="J173" s="21" t="s">
        <v>820</v>
      </c>
      <c r="K173" s="21" t="s">
        <v>1002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857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1140</v>
      </c>
      <c r="BA173" s="21" t="s">
        <v>547</v>
      </c>
      <c r="BB173" s="21" t="s">
        <v>383</v>
      </c>
      <c r="BC173" s="21" t="s">
        <v>548</v>
      </c>
      <c r="BD173" s="21" t="s">
        <v>364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Table2[[#This Row],[unique_id]])</f>
        <v>bathroom_main_bulb_1</v>
      </c>
      <c r="H174" s="21" t="s">
        <v>139</v>
      </c>
      <c r="O174" s="22" t="s">
        <v>889</v>
      </c>
      <c r="P174" s="21" t="s">
        <v>166</v>
      </c>
      <c r="Q174" s="21" t="s">
        <v>859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855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Table2[[#This Row],[device_suggested_area]]</f>
        <v>Bathroom</v>
      </c>
      <c r="AY174" s="21" t="str">
        <f>IF(ISBLANK(Table2[[#This Row],[device_model]]), "", Table2[[#This Row],[device_suggested_area]])</f>
        <v>Bathroom</v>
      </c>
      <c r="AZ174" s="21" t="s">
        <v>1141</v>
      </c>
      <c r="BA174" s="21" t="s">
        <v>547</v>
      </c>
      <c r="BB174" s="21" t="s">
        <v>383</v>
      </c>
      <c r="BC174" s="21" t="s">
        <v>548</v>
      </c>
      <c r="BD174" s="21" t="s">
        <v>364</v>
      </c>
      <c r="BI174" s="21" t="s">
        <v>578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3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976</v>
      </c>
      <c r="F175" s="25" t="str">
        <f>IF(ISBLANK(Table2[[#This Row],[unique_id]]), "", Table2[[#This Row],[unique_id]])</f>
        <v>bathroom_sconces</v>
      </c>
      <c r="G175" s="21" t="s">
        <v>979</v>
      </c>
      <c r="H175" s="21" t="s">
        <v>139</v>
      </c>
      <c r="I175" s="21" t="s">
        <v>132</v>
      </c>
      <c r="J175" s="21" t="s">
        <v>963</v>
      </c>
      <c r="K175" s="21" t="s">
        <v>1001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857</v>
      </c>
      <c r="Z175" s="22" t="s">
        <v>1113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Table2[[#This Row],[device_suggested_area]]</f>
        <v>Bathroom</v>
      </c>
      <c r="AY175" s="21" t="str">
        <f>IF(ISBLANK(Table2[[#This Row],[device_model]]), "", Table2[[#This Row],[device_suggested_area]])</f>
        <v>Bathroom</v>
      </c>
      <c r="AZ175" s="21" t="s">
        <v>963</v>
      </c>
      <c r="BA175" s="21" t="s">
        <v>966</v>
      </c>
      <c r="BB175" s="21" t="s">
        <v>510</v>
      </c>
      <c r="BC175" s="21" t="s">
        <v>964</v>
      </c>
      <c r="BD175" s="21" t="s">
        <v>364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977</v>
      </c>
      <c r="F176" s="25" t="str">
        <f>IF(ISBLANK(Table2[[#This Row],[unique_id]]), "", Table2[[#This Row],[unique_id]])</f>
        <v>bathroom_sconces_bulb_1</v>
      </c>
      <c r="H176" s="21" t="s">
        <v>139</v>
      </c>
      <c r="O176" s="22" t="s">
        <v>889</v>
      </c>
      <c r="P176" s="21" t="s">
        <v>166</v>
      </c>
      <c r="Q176" s="21" t="s">
        <v>859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855</v>
      </c>
      <c r="Z176" s="22" t="s">
        <v>1113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Table2[[#This Row],[device_suggested_area]]</f>
        <v>Bathroom</v>
      </c>
      <c r="AY176" s="21" t="str">
        <f>IF(ISBLANK(Table2[[#This Row],[device_model]]), "", Table2[[#This Row],[device_suggested_area]])</f>
        <v>Bathroom</v>
      </c>
      <c r="AZ176" s="21" t="s">
        <v>1127</v>
      </c>
      <c r="BA176" s="21" t="s">
        <v>966</v>
      </c>
      <c r="BB176" s="21" t="s">
        <v>510</v>
      </c>
      <c r="BC176" s="21" t="s">
        <v>964</v>
      </c>
      <c r="BD176" s="21" t="s">
        <v>364</v>
      </c>
      <c r="BI176" s="21" t="s">
        <v>980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3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978</v>
      </c>
      <c r="F177" s="25" t="str">
        <f>IF(ISBLANK(Table2[[#This Row],[unique_id]]), "", Table2[[#This Row],[unique_id]])</f>
        <v>bathroom_sconces_bulb_2</v>
      </c>
      <c r="H177" s="21" t="s">
        <v>139</v>
      </c>
      <c r="O177" s="22" t="s">
        <v>889</v>
      </c>
      <c r="P177" s="21" t="s">
        <v>166</v>
      </c>
      <c r="Q177" s="21" t="s">
        <v>859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855</v>
      </c>
      <c r="Z177" s="22" t="s">
        <v>1113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1128</v>
      </c>
      <c r="BA177" s="21" t="s">
        <v>966</v>
      </c>
      <c r="BB177" s="21" t="s">
        <v>510</v>
      </c>
      <c r="BC177" s="21" t="s">
        <v>964</v>
      </c>
      <c r="BD177" s="21" t="s">
        <v>364</v>
      </c>
      <c r="BI177" s="21" t="s">
        <v>981</v>
      </c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3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Table2[[#This Row],[unique_id]])</f>
        <v>ensuite_main</v>
      </c>
      <c r="G178" s="21" t="s">
        <v>199</v>
      </c>
      <c r="H178" s="21" t="s">
        <v>139</v>
      </c>
      <c r="I178" s="21" t="s">
        <v>132</v>
      </c>
      <c r="J178" s="21" t="s">
        <v>820</v>
      </c>
      <c r="K178" s="21" t="s">
        <v>1002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857</v>
      </c>
      <c r="Z178" s="29" t="s">
        <v>1112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1140</v>
      </c>
      <c r="BA178" s="21" t="s">
        <v>628</v>
      </c>
      <c r="BB178" s="21" t="s">
        <v>383</v>
      </c>
      <c r="BC178" s="21" t="s">
        <v>625</v>
      </c>
      <c r="BD178" s="21" t="s">
        <v>402</v>
      </c>
      <c r="BI178" s="21"/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3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1082</v>
      </c>
      <c r="F179" s="25" t="str">
        <f>IF(ISBLANK(Table2[[#This Row],[unique_id]]), "", Table2[[#This Row],[unique_id]])</f>
        <v>ensuite_main_bulb_1</v>
      </c>
      <c r="H179" s="21" t="s">
        <v>139</v>
      </c>
      <c r="O179" s="22" t="s">
        <v>889</v>
      </c>
      <c r="P179" s="21" t="s">
        <v>166</v>
      </c>
      <c r="Q179" s="21" t="s">
        <v>859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855</v>
      </c>
      <c r="Z179" s="29" t="s">
        <v>1112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1141</v>
      </c>
      <c r="BA179" s="21" t="s">
        <v>628</v>
      </c>
      <c r="BB179" s="21" t="s">
        <v>383</v>
      </c>
      <c r="BC179" s="21" t="s">
        <v>625</v>
      </c>
      <c r="BD179" s="21" t="s">
        <v>402</v>
      </c>
      <c r="BI179" s="21" t="s">
        <v>579</v>
      </c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3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958</v>
      </c>
      <c r="F180" s="25" t="str">
        <f>IF(ISBLANK(Table2[[#This Row],[unique_id]]), "", Table2[[#This Row],[unique_id]])</f>
        <v>ensuite_sconces</v>
      </c>
      <c r="G180" s="21" t="s">
        <v>962</v>
      </c>
      <c r="H180" s="21" t="s">
        <v>139</v>
      </c>
      <c r="I180" s="21" t="s">
        <v>132</v>
      </c>
      <c r="J180" s="21" t="s">
        <v>963</v>
      </c>
      <c r="K180" s="21" t="s">
        <v>1001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857</v>
      </c>
      <c r="Z180" s="22" t="s">
        <v>1113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Table2[[#This Row],[device_suggested_area]]</f>
        <v>Ensuite</v>
      </c>
      <c r="AY180" s="21" t="str">
        <f>IF(ISBLANK(Table2[[#This Row],[device_model]]), "", Table2[[#This Row],[device_suggested_area]])</f>
        <v>Ensuite</v>
      </c>
      <c r="AZ180" s="21" t="s">
        <v>963</v>
      </c>
      <c r="BA180" s="21" t="s">
        <v>966</v>
      </c>
      <c r="BB180" s="21" t="s">
        <v>510</v>
      </c>
      <c r="BC180" s="21" t="s">
        <v>964</v>
      </c>
      <c r="BD180" s="21" t="s">
        <v>402</v>
      </c>
      <c r="BI180" s="21"/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3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959</v>
      </c>
      <c r="F181" s="25" t="str">
        <f>IF(ISBLANK(Table2[[#This Row],[unique_id]]), "", Table2[[#This Row],[unique_id]])</f>
        <v>ensuite_sconces_bulb_1</v>
      </c>
      <c r="H181" s="21" t="s">
        <v>139</v>
      </c>
      <c r="O181" s="22" t="s">
        <v>889</v>
      </c>
      <c r="P181" s="21" t="s">
        <v>166</v>
      </c>
      <c r="Q181" s="21" t="s">
        <v>859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855</v>
      </c>
      <c r="Z181" s="22" t="s">
        <v>1113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Table2[[#This Row],[device_suggested_area]]</f>
        <v>Ensuite</v>
      </c>
      <c r="AY181" s="21" t="str">
        <f>IF(ISBLANK(Table2[[#This Row],[device_model]]), "", Table2[[#This Row],[device_suggested_area]])</f>
        <v>Ensuite</v>
      </c>
      <c r="AZ181" s="21" t="s">
        <v>1127</v>
      </c>
      <c r="BA181" s="21" t="s">
        <v>966</v>
      </c>
      <c r="BB181" s="21" t="s">
        <v>510</v>
      </c>
      <c r="BC181" s="21" t="s">
        <v>964</v>
      </c>
      <c r="BD181" s="21" t="s">
        <v>402</v>
      </c>
      <c r="BI181" s="21" t="s">
        <v>965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3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960</v>
      </c>
      <c r="F182" s="25" t="str">
        <f>IF(ISBLANK(Table2[[#This Row],[unique_id]]), "", Table2[[#This Row],[unique_id]])</f>
        <v>ensuite_sconces_bulb_2</v>
      </c>
      <c r="H182" s="21" t="s">
        <v>139</v>
      </c>
      <c r="O182" s="22" t="s">
        <v>889</v>
      </c>
      <c r="P182" s="21" t="s">
        <v>166</v>
      </c>
      <c r="Q182" s="21" t="s">
        <v>859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855</v>
      </c>
      <c r="Z182" s="22" t="s">
        <v>1113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1128</v>
      </c>
      <c r="BA182" s="21" t="s">
        <v>966</v>
      </c>
      <c r="BB182" s="21" t="s">
        <v>510</v>
      </c>
      <c r="BC182" s="21" t="s">
        <v>964</v>
      </c>
      <c r="BD182" s="21" t="s">
        <v>402</v>
      </c>
      <c r="BI182" s="21" t="s">
        <v>967</v>
      </c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3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961</v>
      </c>
      <c r="F183" s="25" t="str">
        <f>IF(ISBLANK(Table2[[#This Row],[unique_id]]), "", Table2[[#This Row],[unique_id]])</f>
        <v>ensuite_sconces_bulb_3</v>
      </c>
      <c r="H183" s="21" t="s">
        <v>139</v>
      </c>
      <c r="O183" s="22" t="s">
        <v>889</v>
      </c>
      <c r="P183" s="21" t="s">
        <v>166</v>
      </c>
      <c r="Q183" s="21" t="s">
        <v>859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855</v>
      </c>
      <c r="Z183" s="22" t="s">
        <v>1113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1131</v>
      </c>
      <c r="BA183" s="21" t="s">
        <v>966</v>
      </c>
      <c r="BB183" s="21" t="s">
        <v>510</v>
      </c>
      <c r="BC183" s="21" t="s">
        <v>964</v>
      </c>
      <c r="BD183" s="21" t="s">
        <v>402</v>
      </c>
      <c r="BI183" s="21" t="s">
        <v>968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3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Table2[[#This Row],[unique_id]])</f>
        <v>wardrobe_main</v>
      </c>
      <c r="G184" s="21" t="s">
        <v>203</v>
      </c>
      <c r="H184" s="21" t="s">
        <v>139</v>
      </c>
      <c r="I184" s="21" t="s">
        <v>132</v>
      </c>
      <c r="J184" s="21" t="s">
        <v>820</v>
      </c>
      <c r="K184" s="24" t="s">
        <v>999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857</v>
      </c>
      <c r="Z184" s="29" t="s">
        <v>1110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Table2[[#This Row],[device_suggested_area]]</f>
        <v>Wardrobe</v>
      </c>
      <c r="AY184" s="21" t="str">
        <f>IF(ISBLANK(Table2[[#This Row],[device_model]]), "", Table2[[#This Row],[device_suggested_area]])</f>
        <v>Wardrobe</v>
      </c>
      <c r="AZ184" s="21" t="s">
        <v>1140</v>
      </c>
      <c r="BA184" s="21" t="s">
        <v>628</v>
      </c>
      <c r="BB184" s="21" t="s">
        <v>383</v>
      </c>
      <c r="BC184" s="21" t="s">
        <v>625</v>
      </c>
      <c r="BD184" s="21" t="s">
        <v>555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1083</v>
      </c>
      <c r="F185" s="25" t="str">
        <f>IF(ISBLANK(Table2[[#This Row],[unique_id]]), "", Table2[[#This Row],[unique_id]])</f>
        <v>wardrobe_main_bulb_1</v>
      </c>
      <c r="H185" s="21" t="s">
        <v>139</v>
      </c>
      <c r="O185" s="22" t="s">
        <v>889</v>
      </c>
      <c r="P185" s="21" t="s">
        <v>166</v>
      </c>
      <c r="Q185" s="21" t="s">
        <v>859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855</v>
      </c>
      <c r="Z185" s="29" t="s">
        <v>1110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Table2[[#This Row],[device_suggested_area]]</f>
        <v>Wardrobe</v>
      </c>
      <c r="AY185" s="21" t="str">
        <f>IF(ISBLANK(Table2[[#This Row],[device_model]]), "", Table2[[#This Row],[device_suggested_area]])</f>
        <v>Wardrobe</v>
      </c>
      <c r="AZ185" s="21" t="s">
        <v>1141</v>
      </c>
      <c r="BA185" s="21" t="s">
        <v>628</v>
      </c>
      <c r="BB185" s="21" t="s">
        <v>383</v>
      </c>
      <c r="BC185" s="21" t="s">
        <v>625</v>
      </c>
      <c r="BD185" s="21" t="s">
        <v>555</v>
      </c>
      <c r="BI185" s="21" t="s">
        <v>580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3" s="31" customFormat="1" ht="16" customHeight="1">
      <c r="A186" s="21">
        <v>1667</v>
      </c>
      <c r="B186" s="31" t="s">
        <v>26</v>
      </c>
      <c r="C186" s="31" t="s">
        <v>912</v>
      </c>
      <c r="D186" s="31" t="s">
        <v>149</v>
      </c>
      <c r="E186" s="32" t="s">
        <v>1206</v>
      </c>
      <c r="F186" s="33" t="str">
        <f>IF(ISBLANK(Table2[[#This Row],[unique_id]]), "", Table2[[#This Row],[unique_id]])</f>
        <v>template_old_deck_festoons_plug_proxy</v>
      </c>
      <c r="G186" s="31" t="s">
        <v>299</v>
      </c>
      <c r="H186" s="31" t="s">
        <v>139</v>
      </c>
      <c r="I186" s="31" t="s">
        <v>132</v>
      </c>
      <c r="O186" s="34" t="s">
        <v>889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1" t="s">
        <v>825</v>
      </c>
      <c r="BA186" s="31" t="s">
        <v>366</v>
      </c>
      <c r="BB186" s="31" t="s">
        <v>236</v>
      </c>
      <c r="BC186" s="31" t="s">
        <v>367</v>
      </c>
      <c r="BD186" s="31" t="s">
        <v>363</v>
      </c>
      <c r="BK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3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1205</v>
      </c>
      <c r="F187" s="33" t="str">
        <f>IF(ISBLANK(Table2[[#This Row],[unique_id]]), "", Table2[[#This Row],[unique_id]])</f>
        <v>old_deck_festoons_plug</v>
      </c>
      <c r="G187" s="31" t="s">
        <v>299</v>
      </c>
      <c r="H187" s="31" t="s">
        <v>139</v>
      </c>
      <c r="I187" s="31" t="s">
        <v>132</v>
      </c>
      <c r="O187" s="34" t="s">
        <v>889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1" t="s">
        <v>825</v>
      </c>
      <c r="BA187" s="31" t="s">
        <v>366</v>
      </c>
      <c r="BB187" s="31" t="s">
        <v>236</v>
      </c>
      <c r="BC187" s="31" t="s">
        <v>367</v>
      </c>
      <c r="BD187" s="31" t="s">
        <v>363</v>
      </c>
      <c r="BG187" s="31" t="s">
        <v>1116</v>
      </c>
      <c r="BH187" s="31" t="s">
        <v>446</v>
      </c>
      <c r="BI187" s="31" t="s">
        <v>624</v>
      </c>
      <c r="BJ187" s="31" t="s">
        <v>623</v>
      </c>
      <c r="BK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3" s="36" customFormat="1" ht="16" customHeight="1">
      <c r="A188" s="21">
        <v>1669</v>
      </c>
      <c r="B188" s="36" t="s">
        <v>26</v>
      </c>
      <c r="C188" s="36" t="s">
        <v>912</v>
      </c>
      <c r="D188" s="36" t="s">
        <v>149</v>
      </c>
      <c r="E188" s="37" t="s">
        <v>1084</v>
      </c>
      <c r="F188" s="38" t="str">
        <f>IF(ISBLANK(Table2[[#This Row],[unique_id]]), "", Table2[[#This Row],[unique_id]])</f>
        <v>template_deck_festoons_plug_proxy</v>
      </c>
      <c r="G188" s="36" t="s">
        <v>208</v>
      </c>
      <c r="H188" s="36" t="s">
        <v>139</v>
      </c>
      <c r="I188" s="36" t="s">
        <v>132</v>
      </c>
      <c r="O188" s="39" t="s">
        <v>889</v>
      </c>
      <c r="P188" s="36" t="s">
        <v>166</v>
      </c>
      <c r="Q188" s="36" t="s">
        <v>859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1239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8" s="21" t="str">
        <f>IF(ISBLANK(Table2[[#This Row],[device_model]]), "", Table2[[#This Row],[device_suggested_area]])</f>
        <v>Deck</v>
      </c>
      <c r="AZ188" s="36" t="s">
        <v>825</v>
      </c>
      <c r="BA188" s="36" t="s">
        <v>1287</v>
      </c>
      <c r="BB188" s="36" t="s">
        <v>1286</v>
      </c>
      <c r="BC188" s="36" t="s">
        <v>1005</v>
      </c>
      <c r="BD188" s="36" t="s">
        <v>363</v>
      </c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941</v>
      </c>
      <c r="F189" s="38" t="str">
        <f>IF(ISBLANK(Table2[[#This Row],[unique_id]]), "", Table2[[#This Row],[unique_id]])</f>
        <v>deck_festoons_plug</v>
      </c>
      <c r="G189" s="36" t="s">
        <v>299</v>
      </c>
      <c r="H189" s="36" t="s">
        <v>139</v>
      </c>
      <c r="I189" s="36" t="s">
        <v>132</v>
      </c>
      <c r="J189" s="36" t="s">
        <v>825</v>
      </c>
      <c r="M189" s="36" t="s">
        <v>136</v>
      </c>
      <c r="O189" s="39" t="s">
        <v>889</v>
      </c>
      <c r="P189" s="36" t="s">
        <v>166</v>
      </c>
      <c r="Q189" s="36" t="s">
        <v>859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1213</v>
      </c>
      <c r="V189" s="39"/>
      <c r="W189" s="39"/>
      <c r="X189" s="39"/>
      <c r="Y189" s="39"/>
      <c r="Z189" s="39"/>
      <c r="AA189" s="55" t="s">
        <v>1279</v>
      </c>
      <c r="AE189" s="36" t="s">
        <v>296</v>
      </c>
      <c r="AF189" s="36">
        <v>10</v>
      </c>
      <c r="AG189" s="39" t="s">
        <v>34</v>
      </c>
      <c r="AH189" s="39" t="s">
        <v>1017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1037</v>
      </c>
      <c r="AO189" s="36" t="s">
        <v>1038</v>
      </c>
      <c r="AP189" s="36" t="s">
        <v>1026</v>
      </c>
      <c r="AQ189" s="36" t="s">
        <v>1027</v>
      </c>
      <c r="AR189" s="36" t="s">
        <v>1108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9" s="21" t="str">
        <f>IF(ISBLANK(Table2[[#This Row],[device_model]]), "", Table2[[#This Row],[device_suggested_area]])</f>
        <v>Deck</v>
      </c>
      <c r="AZ189" s="36" t="s">
        <v>825</v>
      </c>
      <c r="BA189" s="36" t="s">
        <v>1287</v>
      </c>
      <c r="BB189" s="36" t="s">
        <v>1286</v>
      </c>
      <c r="BC189" s="36" t="s">
        <v>1005</v>
      </c>
      <c r="BD189" s="36" t="s">
        <v>363</v>
      </c>
      <c r="BH189" s="36" t="s">
        <v>446</v>
      </c>
      <c r="BI189" s="36" t="s">
        <v>1217</v>
      </c>
      <c r="BJ189" s="36" t="s">
        <v>1214</v>
      </c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3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1210</v>
      </c>
      <c r="F190" s="38" t="str">
        <f>IF(ISBLANK(Table2[[#This Row],[unique_id]]), "", Table2[[#This Row],[unique_id]])</f>
        <v>deck_festoons_plug_humidity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1017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1037</v>
      </c>
      <c r="AO190" s="36" t="s">
        <v>1038</v>
      </c>
      <c r="AP190" s="36" t="s">
        <v>1026</v>
      </c>
      <c r="AQ190" s="36" t="s">
        <v>1027</v>
      </c>
      <c r="AR190" s="36" t="s">
        <v>1290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6" t="s">
        <v>825</v>
      </c>
      <c r="BA190" s="36" t="s">
        <v>1287</v>
      </c>
      <c r="BB190" s="36" t="s">
        <v>1286</v>
      </c>
      <c r="BC190" s="36" t="s">
        <v>1005</v>
      </c>
      <c r="BD190" s="36" t="s">
        <v>363</v>
      </c>
      <c r="BK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1672</v>
      </c>
      <c r="B191" s="31" t="s">
        <v>26</v>
      </c>
      <c r="C191" s="31" t="s">
        <v>912</v>
      </c>
      <c r="D191" s="31" t="s">
        <v>149</v>
      </c>
      <c r="E191" s="32" t="s">
        <v>1207</v>
      </c>
      <c r="F191" s="33" t="str">
        <f>IF(ISBLANK(Table2[[#This Row],[unique_id]]), "", Table2[[#This Row],[unique_id]])</f>
        <v>template_old_landing_festoons_plug_proxy</v>
      </c>
      <c r="G191" s="31" t="s">
        <v>619</v>
      </c>
      <c r="H191" s="31" t="s">
        <v>139</v>
      </c>
      <c r="I191" s="31" t="s">
        <v>132</v>
      </c>
      <c r="O191" s="34" t="s">
        <v>889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1" t="s">
        <v>825</v>
      </c>
      <c r="BA191" s="31" t="s">
        <v>366</v>
      </c>
      <c r="BB191" s="31" t="s">
        <v>236</v>
      </c>
      <c r="BC191" s="31" t="s">
        <v>367</v>
      </c>
      <c r="BD191" s="31" t="s">
        <v>620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3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1208</v>
      </c>
      <c r="F192" s="33" t="str">
        <f>IF(ISBLANK(Table2[[#This Row],[unique_id]]), "", Table2[[#This Row],[unique_id]])</f>
        <v>old_landing_festoons_plug</v>
      </c>
      <c r="G192" s="31" t="s">
        <v>619</v>
      </c>
      <c r="H192" s="31" t="s">
        <v>139</v>
      </c>
      <c r="I192" s="31" t="s">
        <v>132</v>
      </c>
      <c r="O192" s="34" t="s">
        <v>889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1" t="s">
        <v>825</v>
      </c>
      <c r="BA192" s="31" t="s">
        <v>366</v>
      </c>
      <c r="BB192" s="31" t="s">
        <v>236</v>
      </c>
      <c r="BC192" s="31" t="s">
        <v>367</v>
      </c>
      <c r="BD192" s="31" t="s">
        <v>620</v>
      </c>
      <c r="BG192" s="31" t="s">
        <v>1116</v>
      </c>
      <c r="BH192" s="31" t="s">
        <v>446</v>
      </c>
      <c r="BI192" s="31" t="s">
        <v>621</v>
      </c>
      <c r="BJ192" s="31" t="s">
        <v>622</v>
      </c>
      <c r="BK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3" s="36" customFormat="1" ht="16" customHeight="1">
      <c r="A193" s="21">
        <v>1674</v>
      </c>
      <c r="B193" s="36" t="s">
        <v>26</v>
      </c>
      <c r="C193" s="36" t="s">
        <v>912</v>
      </c>
      <c r="D193" s="36" t="s">
        <v>149</v>
      </c>
      <c r="E193" s="37" t="s">
        <v>1085</v>
      </c>
      <c r="F193" s="38" t="str">
        <f>IF(ISBLANK(Table2[[#This Row],[unique_id]]), "", Table2[[#This Row],[unique_id]])</f>
        <v>template_landing_festoons_plug_proxy</v>
      </c>
      <c r="G193" s="36" t="s">
        <v>208</v>
      </c>
      <c r="H193" s="36" t="s">
        <v>139</v>
      </c>
      <c r="I193" s="36" t="s">
        <v>132</v>
      </c>
      <c r="O193" s="39" t="s">
        <v>889</v>
      </c>
      <c r="P193" s="36" t="s">
        <v>166</v>
      </c>
      <c r="Q193" s="36" t="s">
        <v>859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1239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3" s="21" t="str">
        <f>IF(ISBLANK(Table2[[#This Row],[device_model]]), "", Table2[[#This Row],[device_suggested_area]])</f>
        <v>Landing</v>
      </c>
      <c r="AZ193" s="36" t="s">
        <v>825</v>
      </c>
      <c r="BA193" s="36" t="s">
        <v>1288</v>
      </c>
      <c r="BB193" s="36" t="s">
        <v>1286</v>
      </c>
      <c r="BC193" s="36" t="s">
        <v>1005</v>
      </c>
      <c r="BD193" s="36" t="s">
        <v>620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3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942</v>
      </c>
      <c r="F194" s="38" t="str">
        <f>IF(ISBLANK(Table2[[#This Row],[unique_id]]), "", Table2[[#This Row],[unique_id]])</f>
        <v>landing_festoons_plug</v>
      </c>
      <c r="G194" s="36" t="s">
        <v>619</v>
      </c>
      <c r="H194" s="36" t="s">
        <v>139</v>
      </c>
      <c r="I194" s="36" t="s">
        <v>132</v>
      </c>
      <c r="J194" s="36" t="s">
        <v>825</v>
      </c>
      <c r="M194" s="36" t="s">
        <v>136</v>
      </c>
      <c r="O194" s="39" t="s">
        <v>889</v>
      </c>
      <c r="P194" s="36" t="s">
        <v>166</v>
      </c>
      <c r="Q194" s="36" t="s">
        <v>859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1212</v>
      </c>
      <c r="V194" s="39"/>
      <c r="W194" s="39"/>
      <c r="X194" s="39"/>
      <c r="Y194" s="39"/>
      <c r="Z194" s="39"/>
      <c r="AA194" s="55" t="s">
        <v>1279</v>
      </c>
      <c r="AE194" s="36" t="s">
        <v>296</v>
      </c>
      <c r="AF194" s="36">
        <v>10</v>
      </c>
      <c r="AG194" s="39" t="s">
        <v>34</v>
      </c>
      <c r="AH194" s="39" t="s">
        <v>1017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1037</v>
      </c>
      <c r="AO194" s="36" t="s">
        <v>1038</v>
      </c>
      <c r="AP194" s="36" t="s">
        <v>1026</v>
      </c>
      <c r="AQ194" s="36" t="s">
        <v>1027</v>
      </c>
      <c r="AR194" s="36" t="s">
        <v>1108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4" s="21" t="str">
        <f>IF(ISBLANK(Table2[[#This Row],[device_model]]), "", Table2[[#This Row],[device_suggested_area]])</f>
        <v>Landing</v>
      </c>
      <c r="AZ194" s="36" t="s">
        <v>825</v>
      </c>
      <c r="BA194" s="36" t="s">
        <v>1288</v>
      </c>
      <c r="BB194" s="36" t="s">
        <v>1286</v>
      </c>
      <c r="BC194" s="36" t="s">
        <v>1005</v>
      </c>
      <c r="BD194" s="36" t="s">
        <v>620</v>
      </c>
      <c r="BH194" s="36" t="s">
        <v>446</v>
      </c>
      <c r="BI194" s="36" t="s">
        <v>1216</v>
      </c>
      <c r="BJ194" s="36" t="s">
        <v>1215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3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Table2[[#This Row],[unique_id]])</f>
        <v>garden_pedestals</v>
      </c>
      <c r="G195" s="21" t="s">
        <v>638</v>
      </c>
      <c r="H195" s="21" t="s">
        <v>139</v>
      </c>
      <c r="I195" s="21" t="s">
        <v>132</v>
      </c>
      <c r="J195" s="21" t="s">
        <v>824</v>
      </c>
      <c r="T195" s="26"/>
      <c r="V195" s="22"/>
      <c r="W195" s="22" t="s">
        <v>550</v>
      </c>
      <c r="X195" s="28">
        <v>115</v>
      </c>
      <c r="Y195" s="29" t="s">
        <v>858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824</v>
      </c>
      <c r="BA195" s="21" t="s">
        <v>629</v>
      </c>
      <c r="BB195" s="21" t="s">
        <v>383</v>
      </c>
      <c r="BC195" s="21" t="s">
        <v>627</v>
      </c>
      <c r="BD195" s="21" t="s">
        <v>639</v>
      </c>
      <c r="BI195" s="21"/>
      <c r="BJ195" s="21"/>
      <c r="BK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1086</v>
      </c>
      <c r="F196" s="25" t="str">
        <f>IF(ISBLANK(Table2[[#This Row],[unique_id]]), "", Table2[[#This Row],[unique_id]])</f>
        <v>garden_pedestals_bulb_1</v>
      </c>
      <c r="H196" s="21" t="s">
        <v>139</v>
      </c>
      <c r="P196" s="21" t="s">
        <v>166</v>
      </c>
      <c r="Q196" s="21" t="s">
        <v>859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855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1147</v>
      </c>
      <c r="BA196" s="21" t="s">
        <v>629</v>
      </c>
      <c r="BB196" s="21" t="s">
        <v>383</v>
      </c>
      <c r="BC196" s="21" t="s">
        <v>627</v>
      </c>
      <c r="BD196" s="21" t="s">
        <v>639</v>
      </c>
      <c r="BI196" s="21" t="s">
        <v>626</v>
      </c>
      <c r="BJ196" s="21"/>
      <c r="BK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3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1087</v>
      </c>
      <c r="F197" s="25" t="str">
        <f>IF(ISBLANK(Table2[[#This Row],[unique_id]]), "", Table2[[#This Row],[unique_id]])</f>
        <v>garden_pedestals_bulb_2</v>
      </c>
      <c r="H197" s="21" t="s">
        <v>139</v>
      </c>
      <c r="P197" s="21" t="s">
        <v>166</v>
      </c>
      <c r="Q197" s="21" t="s">
        <v>859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855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1148</v>
      </c>
      <c r="BA197" s="21" t="s">
        <v>629</v>
      </c>
      <c r="BB197" s="21" t="s">
        <v>383</v>
      </c>
      <c r="BC197" s="21" t="s">
        <v>627</v>
      </c>
      <c r="BD197" s="21" t="s">
        <v>639</v>
      </c>
      <c r="BI197" s="21" t="s">
        <v>630</v>
      </c>
      <c r="BJ197" s="21"/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3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1088</v>
      </c>
      <c r="F198" s="25" t="str">
        <f>IF(ISBLANK(Table2[[#This Row],[unique_id]]), "", Table2[[#This Row],[unique_id]])</f>
        <v>garden_pedestals_bulb_3</v>
      </c>
      <c r="H198" s="21" t="s">
        <v>139</v>
      </c>
      <c r="P198" s="21" t="s">
        <v>166</v>
      </c>
      <c r="Q198" s="21" t="s">
        <v>859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855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1149</v>
      </c>
      <c r="BA198" s="21" t="s">
        <v>629</v>
      </c>
      <c r="BB198" s="21" t="s">
        <v>383</v>
      </c>
      <c r="BC198" s="21" t="s">
        <v>627</v>
      </c>
      <c r="BD198" s="21" t="s">
        <v>639</v>
      </c>
      <c r="BI198" s="21" t="s">
        <v>631</v>
      </c>
      <c r="BJ198" s="21"/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3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1089</v>
      </c>
      <c r="F199" s="25" t="str">
        <f>IF(ISBLANK(Table2[[#This Row],[unique_id]]), "", Table2[[#This Row],[unique_id]])</f>
        <v>garden_pedestals_bulb_4</v>
      </c>
      <c r="H199" s="21" t="s">
        <v>139</v>
      </c>
      <c r="P199" s="21" t="s">
        <v>166</v>
      </c>
      <c r="Q199" s="21" t="s">
        <v>859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855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1150</v>
      </c>
      <c r="BA199" s="21" t="s">
        <v>629</v>
      </c>
      <c r="BB199" s="21" t="s">
        <v>383</v>
      </c>
      <c r="BC199" s="21" t="s">
        <v>627</v>
      </c>
      <c r="BD199" s="21" t="s">
        <v>639</v>
      </c>
      <c r="BI199" s="21" t="s">
        <v>632</v>
      </c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3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Table2[[#This Row],[unique_id]])</f>
        <v/>
      </c>
      <c r="T200" s="26"/>
      <c r="V200" s="22"/>
      <c r="W200" s="22" t="s">
        <v>549</v>
      </c>
      <c r="X200" s="28">
        <v>115</v>
      </c>
      <c r="Y200" s="29" t="s">
        <v>855</v>
      </c>
      <c r="Z200" s="29" t="s">
        <v>1115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1151</v>
      </c>
      <c r="BA200" s="21" t="s">
        <v>629</v>
      </c>
      <c r="BB200" s="21" t="s">
        <v>383</v>
      </c>
      <c r="BC200" s="21" t="s">
        <v>627</v>
      </c>
      <c r="BD200" s="21" t="s">
        <v>639</v>
      </c>
      <c r="BI200" s="21" t="s">
        <v>1218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3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Table2[[#This Row],[unique_id]])</f>
        <v/>
      </c>
      <c r="T201" s="26"/>
      <c r="V201" s="22"/>
      <c r="W201" s="22" t="s">
        <v>549</v>
      </c>
      <c r="X201" s="28">
        <v>115</v>
      </c>
      <c r="Y201" s="29" t="s">
        <v>855</v>
      </c>
      <c r="Z201" s="29" t="s">
        <v>1115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1152</v>
      </c>
      <c r="BA201" s="21" t="s">
        <v>629</v>
      </c>
      <c r="BB201" s="21" t="s">
        <v>383</v>
      </c>
      <c r="BC201" s="21" t="s">
        <v>627</v>
      </c>
      <c r="BD201" s="21" t="s">
        <v>639</v>
      </c>
      <c r="BI201" s="21" t="s">
        <v>1218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3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Table2[[#This Row],[unique_id]])</f>
        <v/>
      </c>
      <c r="T202" s="26"/>
      <c r="V202" s="22"/>
      <c r="W202" s="22" t="s">
        <v>549</v>
      </c>
      <c r="X202" s="28">
        <v>115</v>
      </c>
      <c r="Y202" s="29" t="s">
        <v>855</v>
      </c>
      <c r="Z202" s="29" t="s">
        <v>1115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1153</v>
      </c>
      <c r="BA202" s="21" t="s">
        <v>629</v>
      </c>
      <c r="BB202" s="21" t="s">
        <v>383</v>
      </c>
      <c r="BC202" s="21" t="s">
        <v>627</v>
      </c>
      <c r="BD202" s="21" t="s">
        <v>639</v>
      </c>
      <c r="BI202" s="21" t="s">
        <v>1218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3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Table2[[#This Row],[unique_id]])</f>
        <v/>
      </c>
      <c r="T203" s="26"/>
      <c r="V203" s="22"/>
      <c r="W203" s="22" t="s">
        <v>549</v>
      </c>
      <c r="X203" s="28">
        <v>115</v>
      </c>
      <c r="Y203" s="29" t="s">
        <v>855</v>
      </c>
      <c r="Z203" s="29" t="s">
        <v>1115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1154</v>
      </c>
      <c r="BA203" s="21" t="s">
        <v>629</v>
      </c>
      <c r="BB203" s="21" t="s">
        <v>383</v>
      </c>
      <c r="BC203" s="21" t="s">
        <v>627</v>
      </c>
      <c r="BD203" s="21" t="s">
        <v>639</v>
      </c>
      <c r="BI203" s="21" t="s">
        <v>1218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3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Table2[[#This Row],[unique_id]])</f>
        <v>tree_spotlights</v>
      </c>
      <c r="G204" s="21" t="s">
        <v>636</v>
      </c>
      <c r="H204" s="21" t="s">
        <v>139</v>
      </c>
      <c r="I204" s="21" t="s">
        <v>132</v>
      </c>
      <c r="J204" s="21" t="s">
        <v>826</v>
      </c>
      <c r="T204" s="26"/>
      <c r="V204" s="22"/>
      <c r="W204" s="22" t="s">
        <v>550</v>
      </c>
      <c r="X204" s="28">
        <v>116</v>
      </c>
      <c r="Y204" s="29" t="s">
        <v>858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826</v>
      </c>
      <c r="BA204" s="21" t="s">
        <v>635</v>
      </c>
      <c r="BB204" s="21" t="s">
        <v>383</v>
      </c>
      <c r="BC204" s="21" t="s">
        <v>627</v>
      </c>
      <c r="BD204" s="21" t="s">
        <v>634</v>
      </c>
      <c r="BI204" s="21"/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3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1090</v>
      </c>
      <c r="F205" s="25" t="str">
        <f>IF(ISBLANK(Table2[[#This Row],[unique_id]]), "", Table2[[#This Row],[unique_id]])</f>
        <v>tree_spotlights_bulb_1</v>
      </c>
      <c r="H205" s="21" t="s">
        <v>139</v>
      </c>
      <c r="O205" s="22" t="s">
        <v>889</v>
      </c>
      <c r="P205" s="21" t="s">
        <v>166</v>
      </c>
      <c r="Q205" s="21" t="s">
        <v>859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855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1155</v>
      </c>
      <c r="BA205" s="21" t="s">
        <v>635</v>
      </c>
      <c r="BB205" s="21" t="s">
        <v>383</v>
      </c>
      <c r="BC205" s="21" t="s">
        <v>627</v>
      </c>
      <c r="BD205" s="21" t="s">
        <v>634</v>
      </c>
      <c r="BI205" s="21" t="s">
        <v>633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3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1091</v>
      </c>
      <c r="F206" s="25" t="str">
        <f>IF(ISBLANK(Table2[[#This Row],[unique_id]]), "", Table2[[#This Row],[unique_id]])</f>
        <v>tree_spotlights_bulb_2</v>
      </c>
      <c r="H206" s="21" t="s">
        <v>139</v>
      </c>
      <c r="O206" s="22" t="s">
        <v>889</v>
      </c>
      <c r="P206" s="21" t="s">
        <v>166</v>
      </c>
      <c r="Q206" s="21" t="s">
        <v>859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855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Table2[[#This Row],[device_suggested_area]]</f>
        <v>Tree</v>
      </c>
      <c r="AY206" s="21" t="str">
        <f>IF(ISBLANK(Table2[[#This Row],[device_model]]), "", Table2[[#This Row],[device_suggested_area]])</f>
        <v>Tree</v>
      </c>
      <c r="AZ206" s="21" t="s">
        <v>1156</v>
      </c>
      <c r="BA206" s="21" t="s">
        <v>635</v>
      </c>
      <c r="BB206" s="21" t="s">
        <v>383</v>
      </c>
      <c r="BC206" s="21" t="s">
        <v>627</v>
      </c>
      <c r="BD206" s="21" t="s">
        <v>634</v>
      </c>
      <c r="BI206" s="21" t="s">
        <v>642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3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549</v>
      </c>
      <c r="X207" s="28">
        <v>116</v>
      </c>
      <c r="Y207" s="29" t="s">
        <v>855</v>
      </c>
      <c r="Z207" s="29" t="s">
        <v>1115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Table2[[#This Row],[device_suggested_area]]</f>
        <v>Tree</v>
      </c>
      <c r="AY207" s="21" t="str">
        <f>IF(ISBLANK(Table2[[#This Row],[device_model]]), "", Table2[[#This Row],[device_suggested_area]])</f>
        <v>Tree</v>
      </c>
      <c r="AZ207" s="21" t="s">
        <v>1157</v>
      </c>
      <c r="BA207" s="21" t="s">
        <v>635</v>
      </c>
      <c r="BB207" s="21" t="s">
        <v>383</v>
      </c>
      <c r="BC207" s="21" t="s">
        <v>627</v>
      </c>
      <c r="BD207" s="21" t="s">
        <v>634</v>
      </c>
      <c r="BI207" s="21" t="s">
        <v>1218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Table2[[#This Row],[unique_id]])</f>
        <v>column_break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8" s="21" t="str">
        <f>IF(ISBLANK(Table2[[#This Row],[device_model]]), "", Table2[[#This Row],[device_suggested_area]])</f>
        <v/>
      </c>
      <c r="BC208" s="22"/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1801</v>
      </c>
      <c r="B209" s="21" t="s">
        <v>26</v>
      </c>
      <c r="C209" s="21" t="s">
        <v>912</v>
      </c>
      <c r="D209" s="21" t="s">
        <v>149</v>
      </c>
      <c r="E209" s="26" t="s">
        <v>1092</v>
      </c>
      <c r="F209" s="25" t="str">
        <f>IF(ISBLANK(Table2[[#This Row],[unique_id]]), "", Table2[[#This Row],[unique_id]])</f>
        <v>template_bathroom_rails_plug_proxy</v>
      </c>
      <c r="G209" s="21" t="s">
        <v>508</v>
      </c>
      <c r="H209" s="21" t="s">
        <v>744</v>
      </c>
      <c r="I209" s="21" t="s">
        <v>132</v>
      </c>
      <c r="O209" s="22" t="s">
        <v>889</v>
      </c>
      <c r="P209" s="21" t="s">
        <v>166</v>
      </c>
      <c r="Q209" s="24" t="s">
        <v>860</v>
      </c>
      <c r="R209" s="21" t="str">
        <f>Table2[[#This Row],[entity_domain]]</f>
        <v>Heating &amp; Cooling</v>
      </c>
      <c r="S209" s="21" t="s">
        <v>508</v>
      </c>
      <c r="T209" s="26" t="s">
        <v>1238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9" s="21" t="str">
        <f>IF(ISBLANK(Table2[[#This Row],[device_model]]), "", Table2[[#This Row],[device_suggested_area]])</f>
        <v>Bathroom</v>
      </c>
      <c r="AZ209" s="21" t="s">
        <v>1165</v>
      </c>
      <c r="BA209" s="21" t="s">
        <v>365</v>
      </c>
      <c r="BB209" s="21" t="s">
        <v>236</v>
      </c>
      <c r="BC209" s="21" t="s">
        <v>368</v>
      </c>
      <c r="BD209" s="21" t="s">
        <v>364</v>
      </c>
      <c r="BI209" s="21"/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3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943</v>
      </c>
      <c r="F210" s="25" t="str">
        <f>IF(ISBLANK(Table2[[#This Row],[unique_id]]), "", Table2[[#This Row],[unique_id]])</f>
        <v>bathroom_rails_plug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889</v>
      </c>
      <c r="P210" s="21" t="s">
        <v>166</v>
      </c>
      <c r="Q210" s="24" t="s">
        <v>860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0" s="21" t="str">
        <f>IF(ISBLANK(Table2[[#This Row],[device_model]]), "", Table2[[#This Row],[device_suggested_area]])</f>
        <v>Bathroom</v>
      </c>
      <c r="AZ210" s="21" t="s">
        <v>1165</v>
      </c>
      <c r="BA210" s="21" t="s">
        <v>365</v>
      </c>
      <c r="BB210" s="21" t="s">
        <v>236</v>
      </c>
      <c r="BC210" s="21" t="s">
        <v>368</v>
      </c>
      <c r="BD210" s="21" t="s">
        <v>364</v>
      </c>
      <c r="BG210" s="21" t="s">
        <v>1116</v>
      </c>
      <c r="BH210" s="21" t="s">
        <v>446</v>
      </c>
      <c r="BI210" s="21" t="s">
        <v>356</v>
      </c>
      <c r="BJ210" s="21" t="s">
        <v>439</v>
      </c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3" s="36" customFormat="1" ht="16" customHeight="1">
      <c r="A211" s="21">
        <v>1803</v>
      </c>
      <c r="B211" s="36" t="s">
        <v>26</v>
      </c>
      <c r="C211" s="36" t="s">
        <v>912</v>
      </c>
      <c r="D211" s="36" t="s">
        <v>149</v>
      </c>
      <c r="E211" s="37" t="s">
        <v>1266</v>
      </c>
      <c r="F211" s="38" t="str">
        <f>IF(ISBLANK(Table2[[#This Row],[unique_id]]), "", Table2[[#This Row],[unique_id]])</f>
        <v>template_ceiling_water_booster_plug_proxy</v>
      </c>
      <c r="G211" s="36" t="s">
        <v>1367</v>
      </c>
      <c r="H211" s="36" t="s">
        <v>744</v>
      </c>
      <c r="I211" s="36" t="s">
        <v>132</v>
      </c>
      <c r="O211" s="39" t="s">
        <v>889</v>
      </c>
      <c r="P211" s="36" t="s">
        <v>166</v>
      </c>
      <c r="Q211" s="42" t="s">
        <v>860</v>
      </c>
      <c r="R211" s="36" t="str">
        <f>Table2[[#This Row],[entity_domain]]</f>
        <v>Heating &amp; Cooling</v>
      </c>
      <c r="S211" s="36" t="s">
        <v>505</v>
      </c>
      <c r="T211" s="37" t="s">
        <v>1238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6" t="s">
        <v>505</v>
      </c>
      <c r="BA211" s="36" t="s">
        <v>503</v>
      </c>
      <c r="BB211" s="36" t="s">
        <v>1286</v>
      </c>
      <c r="BC211" s="36" t="s">
        <v>1005</v>
      </c>
      <c r="BD211" s="36" t="s">
        <v>416</v>
      </c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3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1267</v>
      </c>
      <c r="F212" s="38" t="str">
        <f>IF(ISBLANK(Table2[[#This Row],[unique_id]]), "", Table2[[#This Row],[unique_id]])</f>
        <v>ceiling_water_booster_plug</v>
      </c>
      <c r="G212" s="36" t="s">
        <v>1367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889</v>
      </c>
      <c r="P212" s="36" t="s">
        <v>166</v>
      </c>
      <c r="Q212" s="36" t="s">
        <v>860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1283</v>
      </c>
      <c r="AE212" s="36" t="s">
        <v>504</v>
      </c>
      <c r="AF212" s="36">
        <v>10</v>
      </c>
      <c r="AG212" s="39" t="s">
        <v>34</v>
      </c>
      <c r="AH212" s="39" t="s">
        <v>1017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1037</v>
      </c>
      <c r="AO212" s="36" t="s">
        <v>1038</v>
      </c>
      <c r="AP212" s="36" t="s">
        <v>1026</v>
      </c>
      <c r="AQ212" s="36" t="s">
        <v>1027</v>
      </c>
      <c r="AR212" s="36" t="s">
        <v>1108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6" t="s">
        <v>505</v>
      </c>
      <c r="BA212" s="36" t="s">
        <v>503</v>
      </c>
      <c r="BB212" s="36" t="s">
        <v>1286</v>
      </c>
      <c r="BC212" s="36" t="s">
        <v>1005</v>
      </c>
      <c r="BD212" s="36" t="s">
        <v>416</v>
      </c>
      <c r="BH212" s="36" t="s">
        <v>446</v>
      </c>
      <c r="BI212" s="36" t="s">
        <v>502</v>
      </c>
      <c r="BJ212" s="36" t="s">
        <v>1006</v>
      </c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3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1268</v>
      </c>
      <c r="F213" s="38" t="str">
        <f>IF(ISBLANK(Table2[[#This Row],[unique_id]]), "", Table2[[#This Row],[unique_id]])</f>
        <v>ceiling_water_booster_plug_energy_power</v>
      </c>
      <c r="G213" s="36" t="s">
        <v>1020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1018</v>
      </c>
      <c r="AF213" s="36">
        <v>10</v>
      </c>
      <c r="AG213" s="39" t="s">
        <v>34</v>
      </c>
      <c r="AH213" s="39" t="s">
        <v>1017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1037</v>
      </c>
      <c r="AO213" s="36" t="s">
        <v>1038</v>
      </c>
      <c r="AP213" s="36" t="s">
        <v>1026</v>
      </c>
      <c r="AQ213" s="36" t="s">
        <v>1027</v>
      </c>
      <c r="AR213" s="36" t="s">
        <v>1280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3" s="21" t="str">
        <f>IF(ISBLANK(Table2[[#This Row],[device_model]]), "", Table2[[#This Row],[device_suggested_area]])</f>
        <v>Ceiling</v>
      </c>
      <c r="AZ213" s="36" t="s">
        <v>505</v>
      </c>
      <c r="BA213" s="36" t="s">
        <v>503</v>
      </c>
      <c r="BB213" s="36" t="s">
        <v>1286</v>
      </c>
      <c r="BC213" s="36" t="s">
        <v>1005</v>
      </c>
      <c r="BD213" s="36" t="s">
        <v>416</v>
      </c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1269</v>
      </c>
      <c r="F214" s="38" t="str">
        <f>IF(ISBLANK(Table2[[#This Row],[unique_id]]), "", Table2[[#This Row],[unique_id]])</f>
        <v>ceiling_water_booster_plug_energy_total</v>
      </c>
      <c r="G214" s="36" t="s">
        <v>1021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1019</v>
      </c>
      <c r="AF214" s="36">
        <v>10</v>
      </c>
      <c r="AG214" s="39" t="s">
        <v>34</v>
      </c>
      <c r="AH214" s="39" t="s">
        <v>1017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1037</v>
      </c>
      <c r="AO214" s="36" t="s">
        <v>1038</v>
      </c>
      <c r="AP214" s="36" t="s">
        <v>1026</v>
      </c>
      <c r="AQ214" s="36" t="s">
        <v>1027</v>
      </c>
      <c r="AR214" s="36" t="s">
        <v>1281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4" s="21" t="str">
        <f>IF(ISBLANK(Table2[[#This Row],[device_model]]), "", Table2[[#This Row],[device_suggested_area]])</f>
        <v>Ceiling</v>
      </c>
      <c r="AZ214" s="36" t="s">
        <v>505</v>
      </c>
      <c r="BA214" s="36" t="s">
        <v>503</v>
      </c>
      <c r="BB214" s="36" t="s">
        <v>1286</v>
      </c>
      <c r="BC214" s="36" t="s">
        <v>1005</v>
      </c>
      <c r="BD214" s="36" t="s">
        <v>416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3" s="36" customFormat="1" ht="16" customHeight="1">
      <c r="A215" s="21">
        <v>1807</v>
      </c>
      <c r="B215" s="36" t="s">
        <v>26</v>
      </c>
      <c r="C215" s="36" t="s">
        <v>912</v>
      </c>
      <c r="D215" s="36" t="s">
        <v>149</v>
      </c>
      <c r="E215" s="37" t="s">
        <v>1274</v>
      </c>
      <c r="F215" s="38" t="str">
        <f>IF(ISBLANK(Table2[[#This Row],[unique_id]]), "", Table2[[#This Row],[unique_id]])</f>
        <v>template_garden_pool_filter_plug_proxy</v>
      </c>
      <c r="G215" s="36" t="s">
        <v>324</v>
      </c>
      <c r="H215" s="36" t="s">
        <v>744</v>
      </c>
      <c r="I215" s="36" t="s">
        <v>132</v>
      </c>
      <c r="O215" s="39" t="s">
        <v>889</v>
      </c>
      <c r="P215" s="36" t="s">
        <v>166</v>
      </c>
      <c r="Q215" s="42" t="s">
        <v>860</v>
      </c>
      <c r="R215" s="36" t="str">
        <f>Table2[[#This Row],[entity_domain]]</f>
        <v>Heating &amp; Cooling</v>
      </c>
      <c r="S215" s="36" t="s">
        <v>324</v>
      </c>
      <c r="T215" s="37" t="s">
        <v>1238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6" t="s">
        <v>324</v>
      </c>
      <c r="BA215" s="36" t="s">
        <v>503</v>
      </c>
      <c r="BB215" s="36" t="s">
        <v>1286</v>
      </c>
      <c r="BC215" s="36" t="s">
        <v>1005</v>
      </c>
      <c r="BD215" s="36" t="s">
        <v>639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1275</v>
      </c>
      <c r="F216" s="38" t="str">
        <f>IF(ISBLANK(Table2[[#This Row],[unique_id]]), "", Table2[[#This Row],[unique_id]])</f>
        <v>garden_pool_filter_plug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889</v>
      </c>
      <c r="P216" s="36" t="s">
        <v>166</v>
      </c>
      <c r="Q216" s="36" t="s">
        <v>860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1283</v>
      </c>
      <c r="AE216" s="36" t="s">
        <v>1278</v>
      </c>
      <c r="AF216" s="36">
        <v>10</v>
      </c>
      <c r="AG216" s="39" t="s">
        <v>34</v>
      </c>
      <c r="AH216" s="39" t="s">
        <v>1017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1037</v>
      </c>
      <c r="AO216" s="36" t="s">
        <v>1038</v>
      </c>
      <c r="AP216" s="36" t="s">
        <v>1026</v>
      </c>
      <c r="AQ216" s="36" t="s">
        <v>1027</v>
      </c>
      <c r="AR216" s="36" t="s">
        <v>1108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6" t="s">
        <v>324</v>
      </c>
      <c r="BA216" s="36" t="s">
        <v>503</v>
      </c>
      <c r="BB216" s="36" t="s">
        <v>1286</v>
      </c>
      <c r="BC216" s="36" t="s">
        <v>1005</v>
      </c>
      <c r="BD216" s="36" t="s">
        <v>639</v>
      </c>
      <c r="BH216" s="36" t="s">
        <v>446</v>
      </c>
      <c r="BI216" s="36" t="s">
        <v>1204</v>
      </c>
      <c r="BJ216" s="36" t="s">
        <v>1203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3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1276</v>
      </c>
      <c r="F217" s="38" t="str">
        <f>IF(ISBLANK(Table2[[#This Row],[unique_id]]), "", Table2[[#This Row],[unique_id]])</f>
        <v>garden_pool_filter_plug_energy_power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1018</v>
      </c>
      <c r="AF217" s="36">
        <v>10</v>
      </c>
      <c r="AG217" s="39" t="s">
        <v>34</v>
      </c>
      <c r="AH217" s="39" t="s">
        <v>1017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1037</v>
      </c>
      <c r="AO217" s="36" t="s">
        <v>1038</v>
      </c>
      <c r="AP217" s="36" t="s">
        <v>1026</v>
      </c>
      <c r="AQ217" s="36" t="s">
        <v>1027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7" s="21" t="str">
        <f>IF(ISBLANK(Table2[[#This Row],[device_model]]), "", Table2[[#This Row],[device_suggested_area]])</f>
        <v>Garden</v>
      </c>
      <c r="AZ217" s="36" t="s">
        <v>324</v>
      </c>
      <c r="BA217" s="36" t="s">
        <v>503</v>
      </c>
      <c r="BB217" s="36" t="s">
        <v>1286</v>
      </c>
      <c r="BC217" s="36" t="s">
        <v>1005</v>
      </c>
      <c r="BD217" s="36" t="s">
        <v>639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1277</v>
      </c>
      <c r="F218" s="38" t="str">
        <f>IF(ISBLANK(Table2[[#This Row],[unique_id]]), "", Table2[[#This Row],[unique_id]])</f>
        <v>garden_pool_filter_plug_energy_total</v>
      </c>
      <c r="G218" s="36" t="s">
        <v>1021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1019</v>
      </c>
      <c r="AF218" s="36">
        <v>10</v>
      </c>
      <c r="AG218" s="39" t="s">
        <v>34</v>
      </c>
      <c r="AH218" s="39" t="s">
        <v>1017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1037</v>
      </c>
      <c r="AO218" s="36" t="s">
        <v>1038</v>
      </c>
      <c r="AP218" s="36" t="s">
        <v>1026</v>
      </c>
      <c r="AQ218" s="36" t="s">
        <v>1027</v>
      </c>
      <c r="AR218" s="36" t="s">
        <v>1281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8" s="21" t="str">
        <f>IF(ISBLANK(Table2[[#This Row],[device_model]]), "", Table2[[#This Row],[device_suggested_area]])</f>
        <v>Garden</v>
      </c>
      <c r="AZ218" s="36" t="s">
        <v>324</v>
      </c>
      <c r="BA218" s="36" t="s">
        <v>503</v>
      </c>
      <c r="BB218" s="36" t="s">
        <v>1286</v>
      </c>
      <c r="BC218" s="36" t="s">
        <v>1005</v>
      </c>
      <c r="BD218" s="36" t="s">
        <v>639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ht="16" customHeight="1">
      <c r="A219" s="21">
        <v>2000</v>
      </c>
      <c r="B219" s="21" t="s">
        <v>26</v>
      </c>
      <c r="C219" s="21" t="s">
        <v>912</v>
      </c>
      <c r="D219" s="21" t="s">
        <v>149</v>
      </c>
      <c r="E219" s="43" t="s">
        <v>910</v>
      </c>
      <c r="F219" s="25" t="str">
        <f>IF(ISBLANK(Table2[[#This Row],[unique_id]]), "", Table2[[#This Row],[unique_id]])</f>
        <v>template_lounge_air_purifier_proxy</v>
      </c>
      <c r="G219" s="21" t="s">
        <v>196</v>
      </c>
      <c r="H219" s="21" t="s">
        <v>511</v>
      </c>
      <c r="I219" s="21" t="s">
        <v>132</v>
      </c>
      <c r="O219" s="22" t="s">
        <v>889</v>
      </c>
      <c r="P219" s="21" t="s">
        <v>166</v>
      </c>
      <c r="Q219" s="21" t="s">
        <v>859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913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Table2[[#This Row],[device_suggested_area]]</f>
        <v>Lounge</v>
      </c>
      <c r="AY219" s="21" t="str">
        <f>IF(ISBLANK(Table2[[#This Row],[device_model]]), "", Table2[[#This Row],[device_suggested_area]])</f>
        <v>Lounge</v>
      </c>
      <c r="AZ219" s="21" t="s">
        <v>532</v>
      </c>
      <c r="BA219" s="21" t="s">
        <v>527</v>
      </c>
      <c r="BB219" s="21" t="s">
        <v>510</v>
      </c>
      <c r="BC219" s="21" t="s">
        <v>526</v>
      </c>
      <c r="BD219" s="21" t="s">
        <v>196</v>
      </c>
      <c r="BI219" s="21"/>
      <c r="BJ219" s="21"/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Table2[[#This Row],[unique_id]])</f>
        <v>lounge_air_purifier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855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Table2[[#This Row],[device_suggested_area]]</f>
        <v>Lounge</v>
      </c>
      <c r="AY220" s="21" t="str">
        <f>IF(ISBLANK(Table2[[#This Row],[device_model]]), "", Table2[[#This Row],[device_suggested_area]])</f>
        <v>Lounge</v>
      </c>
      <c r="AZ220" s="21" t="s">
        <v>532</v>
      </c>
      <c r="BA220" s="21" t="s">
        <v>527</v>
      </c>
      <c r="BB220" s="21" t="s">
        <v>510</v>
      </c>
      <c r="BC220" s="21" t="s">
        <v>526</v>
      </c>
      <c r="BD220" s="21" t="s">
        <v>196</v>
      </c>
      <c r="BI220" s="21" t="s">
        <v>539</v>
      </c>
      <c r="BJ220" s="21"/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3" ht="16" customHeight="1">
      <c r="A221" s="21">
        <v>2002</v>
      </c>
      <c r="B221" s="21" t="s">
        <v>26</v>
      </c>
      <c r="C221" s="21" t="s">
        <v>912</v>
      </c>
      <c r="D221" s="21" t="s">
        <v>149</v>
      </c>
      <c r="E221" s="43" t="s">
        <v>911</v>
      </c>
      <c r="F221" s="25" t="str">
        <f>IF(ISBLANK(Table2[[#This Row],[unique_id]]), "", Table2[[#This Row],[unique_id]])</f>
        <v>template_dining_air_purifier_proxy</v>
      </c>
      <c r="G221" s="21" t="s">
        <v>195</v>
      </c>
      <c r="H221" s="21" t="s">
        <v>511</v>
      </c>
      <c r="I221" s="21" t="s">
        <v>132</v>
      </c>
      <c r="O221" s="22" t="s">
        <v>889</v>
      </c>
      <c r="P221" s="21" t="s">
        <v>166</v>
      </c>
      <c r="Q221" s="21" t="s">
        <v>859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913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Table2[[#This Row],[device_suggested_area]]</f>
        <v>Dining</v>
      </c>
      <c r="AY221" s="21" t="str">
        <f>IF(ISBLANK(Table2[[#This Row],[device_model]]), "", Table2[[#This Row],[device_suggested_area]])</f>
        <v>Dining</v>
      </c>
      <c r="AZ221" s="21" t="s">
        <v>532</v>
      </c>
      <c r="BA221" s="21" t="s">
        <v>527</v>
      </c>
      <c r="BB221" s="21" t="s">
        <v>510</v>
      </c>
      <c r="BC221" s="21" t="s">
        <v>526</v>
      </c>
      <c r="BD221" s="21" t="s">
        <v>195</v>
      </c>
      <c r="BI221" s="21"/>
      <c r="BJ221" s="21"/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Table2[[#This Row],[unique_id]])</f>
        <v>dining_air_purifier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855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Table2[[#This Row],[device_suggested_area]]</f>
        <v>Dining</v>
      </c>
      <c r="AY222" s="21" t="str">
        <f>IF(ISBLANK(Table2[[#This Row],[device_model]]), "", Table2[[#This Row],[device_suggested_area]])</f>
        <v>Dining</v>
      </c>
      <c r="AZ222" s="21" t="s">
        <v>532</v>
      </c>
      <c r="BA222" s="21" t="s">
        <v>527</v>
      </c>
      <c r="BB222" s="21" t="s">
        <v>510</v>
      </c>
      <c r="BC222" s="21" t="s">
        <v>526</v>
      </c>
      <c r="BD222" s="21" t="s">
        <v>195</v>
      </c>
      <c r="BI222" s="21" t="s">
        <v>588</v>
      </c>
      <c r="BJ222" s="21"/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3" ht="16" customHeight="1">
      <c r="A223" s="21">
        <v>2100</v>
      </c>
      <c r="B223" s="21" t="s">
        <v>26</v>
      </c>
      <c r="C223" s="21" t="s">
        <v>878</v>
      </c>
      <c r="D223" s="21" t="s">
        <v>27</v>
      </c>
      <c r="E223" s="21" t="s">
        <v>235</v>
      </c>
      <c r="F223" s="25" t="str">
        <f>IF(ISBLANK(Table2[[#This Row],[unique_id]]), "", Table2[[#This Row],[unique_id]])</f>
        <v>home_power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2101</v>
      </c>
      <c r="B224" s="21" t="s">
        <v>26</v>
      </c>
      <c r="C224" s="21" t="s">
        <v>878</v>
      </c>
      <c r="D224" s="21" t="s">
        <v>27</v>
      </c>
      <c r="E224" s="21" t="s">
        <v>326</v>
      </c>
      <c r="F224" s="25" t="str">
        <f>IF(ISBLANK(Table2[[#This Row],[unique_id]]), "", Table2[[#This Row],[unique_id]])</f>
        <v>home_base_power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I224" s="21"/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3" ht="16" customHeight="1">
      <c r="A225" s="21">
        <v>2102</v>
      </c>
      <c r="B225" s="21" t="s">
        <v>26</v>
      </c>
      <c r="C225" s="21" t="s">
        <v>878</v>
      </c>
      <c r="D225" s="21" t="s">
        <v>27</v>
      </c>
      <c r="E225" s="21" t="s">
        <v>325</v>
      </c>
      <c r="F225" s="25" t="str">
        <f>IF(ISBLANK(Table2[[#This Row],[unique_id]]), "", Table2[[#This Row],[unique_id]])</f>
        <v>home_peak_power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Table2[[#This Row],[unique_id]])</f>
        <v>graph_break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I226" s="21"/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3" ht="16" customHeight="1">
      <c r="A227" s="21">
        <v>2104</v>
      </c>
      <c r="B227" s="21" t="s">
        <v>26</v>
      </c>
      <c r="C227" s="21" t="s">
        <v>878</v>
      </c>
      <c r="D227" s="21" t="s">
        <v>27</v>
      </c>
      <c r="E227" s="21" t="s">
        <v>862</v>
      </c>
      <c r="F227" s="25" t="str">
        <f>IF(ISBLANK(Table2[[#This Row],[unique_id]]), "", Table2[[#This Row],[unique_id]])</f>
        <v>lights_power</v>
      </c>
      <c r="G227" s="21" t="s">
        <v>891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2105</v>
      </c>
      <c r="B228" s="21" t="s">
        <v>26</v>
      </c>
      <c r="C228" s="21" t="s">
        <v>878</v>
      </c>
      <c r="D228" s="21" t="s">
        <v>27</v>
      </c>
      <c r="E228" s="21" t="s">
        <v>863</v>
      </c>
      <c r="F228" s="25" t="str">
        <f>IF(ISBLANK(Table2[[#This Row],[unique_id]]), "", Table2[[#This Row],[unique_id]])</f>
        <v>fans_power</v>
      </c>
      <c r="G228" s="21" t="s">
        <v>890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2106</v>
      </c>
      <c r="B229" s="21" t="s">
        <v>26</v>
      </c>
      <c r="C229" s="21" t="s">
        <v>878</v>
      </c>
      <c r="D229" s="21" t="s">
        <v>27</v>
      </c>
      <c r="E229" s="21" t="s">
        <v>933</v>
      </c>
      <c r="F229" s="25" t="str">
        <f>IF(ISBLANK(Table2[[#This Row],[unique_id]]), "", Table2[[#This Row],[unique_id]])</f>
        <v>all_standby_power</v>
      </c>
      <c r="G229" s="21" t="s">
        <v>957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2107</v>
      </c>
      <c r="B230" s="21" t="s">
        <v>26</v>
      </c>
      <c r="C230" s="21" t="s">
        <v>878</v>
      </c>
      <c r="D230" s="21" t="s">
        <v>27</v>
      </c>
      <c r="E230" s="21" t="s">
        <v>1248</v>
      </c>
      <c r="F230" s="25" t="str">
        <f>IF(ISBLANK(Table2[[#This Row],[unique_id]]), "", Table2[[#This Row],[unique_id]])</f>
        <v>coffee_machine_power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2108</v>
      </c>
      <c r="B231" s="21" t="s">
        <v>26</v>
      </c>
      <c r="C231" s="21" t="s">
        <v>878</v>
      </c>
      <c r="D231" s="21" t="s">
        <v>27</v>
      </c>
      <c r="E231" s="21" t="s">
        <v>1249</v>
      </c>
      <c r="F231" s="25" t="str">
        <f>IF(ISBLANK(Table2[[#This Row],[unique_id]]), "", Table2[[#This Row],[unique_id]])</f>
        <v>battery_charger_power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2109</v>
      </c>
      <c r="B232" s="21" t="s">
        <v>26</v>
      </c>
      <c r="C232" s="21" t="s">
        <v>878</v>
      </c>
      <c r="D232" s="21" t="s">
        <v>27</v>
      </c>
      <c r="E232" s="21" t="s">
        <v>1250</v>
      </c>
      <c r="F232" s="25" t="str">
        <f>IF(ISBLANK(Table2[[#This Row],[unique_id]]), "", Table2[[#This Row],[unique_id]])</f>
        <v>vacuum_charger_power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2110</v>
      </c>
      <c r="B233" s="21" t="s">
        <v>26</v>
      </c>
      <c r="C233" s="21" t="s">
        <v>878</v>
      </c>
      <c r="D233" s="21" t="s">
        <v>27</v>
      </c>
      <c r="E233" s="21" t="s">
        <v>1251</v>
      </c>
      <c r="F233" s="25" t="str">
        <f>IF(ISBLANK(Table2[[#This Row],[unique_id]]), "", Table2[[#This Row],[unique_id]])</f>
        <v>pool_filter_power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2111</v>
      </c>
      <c r="B234" s="21" t="s">
        <v>26</v>
      </c>
      <c r="C234" s="21" t="s">
        <v>878</v>
      </c>
      <c r="D234" s="21" t="s">
        <v>27</v>
      </c>
      <c r="E234" s="21" t="s">
        <v>1252</v>
      </c>
      <c r="F234" s="25" t="str">
        <f>IF(ISBLANK(Table2[[#This Row],[unique_id]]), "", Table2[[#This Row],[unique_id]])</f>
        <v>water_booster_power</v>
      </c>
      <c r="G234" s="21" t="s">
        <v>1367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2112</v>
      </c>
      <c r="B235" s="21" t="s">
        <v>26</v>
      </c>
      <c r="C235" s="21" t="s">
        <v>878</v>
      </c>
      <c r="D235" s="21" t="s">
        <v>27</v>
      </c>
      <c r="E235" s="21" t="s">
        <v>1253</v>
      </c>
      <c r="F235" s="25" t="str">
        <f>IF(ISBLANK(Table2[[#This Row],[unique_id]]), "", Table2[[#This Row],[unique_id]])</f>
        <v>dish_washer_power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2113</v>
      </c>
      <c r="B236" s="21" t="s">
        <v>26</v>
      </c>
      <c r="C236" s="21" t="s">
        <v>878</v>
      </c>
      <c r="D236" s="21" t="s">
        <v>27</v>
      </c>
      <c r="E236" s="21" t="s">
        <v>1254</v>
      </c>
      <c r="F236" s="25" t="str">
        <f>IF(ISBLANK(Table2[[#This Row],[unique_id]]), "", Table2[[#This Row],[unique_id]])</f>
        <v>clothes_dryer_power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2114</v>
      </c>
      <c r="B237" s="21" t="s">
        <v>26</v>
      </c>
      <c r="C237" s="21" t="s">
        <v>878</v>
      </c>
      <c r="D237" s="21" t="s">
        <v>27</v>
      </c>
      <c r="E237" s="21" t="s">
        <v>1255</v>
      </c>
      <c r="F237" s="25" t="str">
        <f>IF(ISBLANK(Table2[[#This Row],[unique_id]]), "", Table2[[#This Row],[unique_id]])</f>
        <v>washing_machine_power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2115</v>
      </c>
      <c r="B238" s="21" t="s">
        <v>26</v>
      </c>
      <c r="C238" s="21" t="s">
        <v>878</v>
      </c>
      <c r="D238" s="21" t="s">
        <v>27</v>
      </c>
      <c r="E238" s="21" t="s">
        <v>879</v>
      </c>
      <c r="F238" s="25" t="str">
        <f>IF(ISBLANK(Table2[[#This Row],[unique_id]]), "", Table2[[#This Row],[unique_id]])</f>
        <v>kitchen_fridge_power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2116</v>
      </c>
      <c r="B239" s="21" t="s">
        <v>26</v>
      </c>
      <c r="C239" s="21" t="s">
        <v>878</v>
      </c>
      <c r="D239" s="21" t="s">
        <v>27</v>
      </c>
      <c r="E239" s="21" t="s">
        <v>880</v>
      </c>
      <c r="F239" s="25" t="str">
        <f>IF(ISBLANK(Table2[[#This Row],[unique_id]]), "", Table2[[#This Row],[unique_id]])</f>
        <v>deck_freezer_power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2117</v>
      </c>
      <c r="B240" s="21" t="s">
        <v>26</v>
      </c>
      <c r="C240" s="21" t="s">
        <v>878</v>
      </c>
      <c r="D240" s="21" t="s">
        <v>27</v>
      </c>
      <c r="E240" s="21" t="s">
        <v>1256</v>
      </c>
      <c r="F240" s="25" t="str">
        <f>IF(ISBLANK(Table2[[#This Row],[unique_id]]), "", Table2[[#This Row],[unique_id]])</f>
        <v>towel_rails_power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2118</v>
      </c>
      <c r="B241" s="21" t="s">
        <v>26</v>
      </c>
      <c r="C241" s="21" t="s">
        <v>878</v>
      </c>
      <c r="D241" s="21" t="s">
        <v>27</v>
      </c>
      <c r="E241" s="21" t="s">
        <v>881</v>
      </c>
      <c r="F241" s="25" t="str">
        <f>IF(ISBLANK(Table2[[#This Row],[unique_id]]), "", Table2[[#This Row],[unique_id]])</f>
        <v>study_outlet_power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2119</v>
      </c>
      <c r="B242" s="21" t="s">
        <v>26</v>
      </c>
      <c r="C242" s="21" t="s">
        <v>878</v>
      </c>
      <c r="D242" s="21" t="s">
        <v>27</v>
      </c>
      <c r="E242" s="21" t="s">
        <v>882</v>
      </c>
      <c r="F242" s="25" t="str">
        <f>IF(ISBLANK(Table2[[#This Row],[unique_id]]), "", Table2[[#This Row],[unique_id]])</f>
        <v>office_outlet_power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2120</v>
      </c>
      <c r="B243" s="21" t="s">
        <v>26</v>
      </c>
      <c r="C243" s="21" t="s">
        <v>878</v>
      </c>
      <c r="D243" s="21" t="s">
        <v>27</v>
      </c>
      <c r="E243" s="21" t="s">
        <v>895</v>
      </c>
      <c r="F243" s="25" t="str">
        <f>IF(ISBLANK(Table2[[#This Row],[unique_id]]), "", Table2[[#This Row],[unique_id]])</f>
        <v>audio_visual_devices_power</v>
      </c>
      <c r="G243" s="21" t="s">
        <v>896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2121</v>
      </c>
      <c r="B244" s="21" t="s">
        <v>26</v>
      </c>
      <c r="C244" s="21" t="s">
        <v>878</v>
      </c>
      <c r="D244" s="21" t="s">
        <v>27</v>
      </c>
      <c r="E244" s="21" t="s">
        <v>867</v>
      </c>
      <c r="F244" s="25" t="str">
        <f>IF(ISBLANK(Table2[[#This Row],[unique_id]]), "", Table2[[#This Row],[unique_id]])</f>
        <v>servers_network_power</v>
      </c>
      <c r="G244" s="21" t="s">
        <v>861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Table2[[#This Row],[unique_id]])</f>
        <v>column_break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2123</v>
      </c>
      <c r="B246" s="21" t="s">
        <v>26</v>
      </c>
      <c r="C246" s="21" t="s">
        <v>878</v>
      </c>
      <c r="D246" s="21" t="s">
        <v>27</v>
      </c>
      <c r="E246" s="21" t="s">
        <v>242</v>
      </c>
      <c r="F246" s="25" t="str">
        <f>IF(ISBLANK(Table2[[#This Row],[unique_id]]), "", Table2[[#This Row],[unique_id]])</f>
        <v>home_energy_daily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2124</v>
      </c>
      <c r="B247" s="21" t="s">
        <v>26</v>
      </c>
      <c r="C247" s="21" t="s">
        <v>878</v>
      </c>
      <c r="D247" s="21" t="s">
        <v>27</v>
      </c>
      <c r="E247" s="21" t="s">
        <v>331</v>
      </c>
      <c r="F247" s="25" t="str">
        <f>IF(ISBLANK(Table2[[#This Row],[unique_id]]), "", Table2[[#This Row],[unique_id]])</f>
        <v>home_base_energy_daily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2125</v>
      </c>
      <c r="B248" s="21" t="s">
        <v>26</v>
      </c>
      <c r="C248" s="21" t="s">
        <v>878</v>
      </c>
      <c r="D248" s="21" t="s">
        <v>27</v>
      </c>
      <c r="E248" s="21" t="s">
        <v>330</v>
      </c>
      <c r="F248" s="25" t="str">
        <f>IF(ISBLANK(Table2[[#This Row],[unique_id]]), "", Table2[[#This Row],[unique_id]])</f>
        <v>home_peak_energy_daily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Table2[[#This Row],[unique_id]])</f>
        <v>graph_break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2127</v>
      </c>
      <c r="B250" s="21" t="s">
        <v>26</v>
      </c>
      <c r="C250" s="21" t="s">
        <v>878</v>
      </c>
      <c r="D250" s="21" t="s">
        <v>27</v>
      </c>
      <c r="E250" s="21" t="s">
        <v>864</v>
      </c>
      <c r="F250" s="25" t="str">
        <f>IF(ISBLANK(Table2[[#This Row],[unique_id]]), "", Table2[[#This Row],[unique_id]])</f>
        <v>lights_energy_daily</v>
      </c>
      <c r="G250" s="21" t="s">
        <v>891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2128</v>
      </c>
      <c r="B251" s="21" t="s">
        <v>26</v>
      </c>
      <c r="C251" s="21" t="s">
        <v>878</v>
      </c>
      <c r="D251" s="21" t="s">
        <v>27</v>
      </c>
      <c r="E251" s="21" t="s">
        <v>865</v>
      </c>
      <c r="F251" s="25" t="str">
        <f>IF(ISBLANK(Table2[[#This Row],[unique_id]]), "", Table2[[#This Row],[unique_id]])</f>
        <v>fans_energy_daily</v>
      </c>
      <c r="G251" s="21" t="s">
        <v>890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2129</v>
      </c>
      <c r="B252" s="21" t="s">
        <v>26</v>
      </c>
      <c r="C252" s="21" t="s">
        <v>878</v>
      </c>
      <c r="D252" s="21" t="s">
        <v>27</v>
      </c>
      <c r="E252" s="21" t="s">
        <v>937</v>
      </c>
      <c r="F252" s="25" t="str">
        <f>IF(ISBLANK(Table2[[#This Row],[unique_id]]), "", Table2[[#This Row],[unique_id]])</f>
        <v>all_standby_energy_daily</v>
      </c>
      <c r="G252" s="21" t="s">
        <v>957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2130</v>
      </c>
      <c r="B253" s="21" t="s">
        <v>26</v>
      </c>
      <c r="C253" s="21" t="s">
        <v>878</v>
      </c>
      <c r="D253" s="21" t="s">
        <v>27</v>
      </c>
      <c r="E253" s="21" t="s">
        <v>1257</v>
      </c>
      <c r="F253" s="25" t="str">
        <f>IF(ISBLANK(Table2[[#This Row],[unique_id]]), "", Table2[[#This Row],[unique_id]])</f>
        <v>coffee_machine_energy_daily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2131</v>
      </c>
      <c r="B254" s="21" t="s">
        <v>26</v>
      </c>
      <c r="C254" s="21" t="s">
        <v>878</v>
      </c>
      <c r="D254" s="21" t="s">
        <v>27</v>
      </c>
      <c r="E254" s="21" t="s">
        <v>1258</v>
      </c>
      <c r="F254" s="25" t="str">
        <f>IF(ISBLANK(Table2[[#This Row],[unique_id]]), "", Table2[[#This Row],[unique_id]])</f>
        <v>battery_charger_energy_daily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2132</v>
      </c>
      <c r="B255" s="21" t="s">
        <v>26</v>
      </c>
      <c r="C255" s="21" t="s">
        <v>878</v>
      </c>
      <c r="D255" s="21" t="s">
        <v>27</v>
      </c>
      <c r="E255" s="21" t="s">
        <v>1259</v>
      </c>
      <c r="F255" s="25" t="str">
        <f>IF(ISBLANK(Table2[[#This Row],[unique_id]]), "", Table2[[#This Row],[unique_id]])</f>
        <v>vacuum_charger_energy_daily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2133</v>
      </c>
      <c r="B256" s="21" t="s">
        <v>26</v>
      </c>
      <c r="C256" s="21" t="s">
        <v>878</v>
      </c>
      <c r="D256" s="21" t="s">
        <v>27</v>
      </c>
      <c r="E256" s="21" t="s">
        <v>1260</v>
      </c>
      <c r="F256" s="25" t="str">
        <f>IF(ISBLANK(Table2[[#This Row],[unique_id]]), "", Table2[[#This Row],[unique_id]])</f>
        <v>pool_filter_energy_daily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2134</v>
      </c>
      <c r="B257" s="21" t="s">
        <v>26</v>
      </c>
      <c r="C257" s="21" t="s">
        <v>878</v>
      </c>
      <c r="D257" s="21" t="s">
        <v>27</v>
      </c>
      <c r="E257" s="21" t="s">
        <v>1261</v>
      </c>
      <c r="F257" s="25" t="str">
        <f>IF(ISBLANK(Table2[[#This Row],[unique_id]]), "", Table2[[#This Row],[unique_id]])</f>
        <v>water_booster_energy_daily</v>
      </c>
      <c r="G257" s="21" t="s">
        <v>1367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2135</v>
      </c>
      <c r="B258" s="21" t="s">
        <v>26</v>
      </c>
      <c r="C258" s="21" t="s">
        <v>878</v>
      </c>
      <c r="D258" s="21" t="s">
        <v>27</v>
      </c>
      <c r="E258" s="21" t="s">
        <v>1262</v>
      </c>
      <c r="F258" s="25" t="str">
        <f>IF(ISBLANK(Table2[[#This Row],[unique_id]]), "", Table2[[#This Row],[unique_id]])</f>
        <v>dish_washer_energy_daily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2136</v>
      </c>
      <c r="B259" s="21" t="s">
        <v>26</v>
      </c>
      <c r="C259" s="21" t="s">
        <v>878</v>
      </c>
      <c r="D259" s="21" t="s">
        <v>27</v>
      </c>
      <c r="E259" s="21" t="s">
        <v>1263</v>
      </c>
      <c r="F259" s="25" t="str">
        <f>IF(ISBLANK(Table2[[#This Row],[unique_id]]), "", Table2[[#This Row],[unique_id]])</f>
        <v>clothes_dryer_energy_daily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2137</v>
      </c>
      <c r="B260" s="21" t="s">
        <v>26</v>
      </c>
      <c r="C260" s="21" t="s">
        <v>878</v>
      </c>
      <c r="D260" s="21" t="s">
        <v>27</v>
      </c>
      <c r="E260" s="21" t="s">
        <v>1264</v>
      </c>
      <c r="F260" s="25" t="str">
        <f>IF(ISBLANK(Table2[[#This Row],[unique_id]]), "", Table2[[#This Row],[unique_id]])</f>
        <v>washing_machine_energy_daily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2138</v>
      </c>
      <c r="B261" s="21" t="s">
        <v>26</v>
      </c>
      <c r="C261" s="21" t="s">
        <v>878</v>
      </c>
      <c r="D261" s="21" t="s">
        <v>27</v>
      </c>
      <c r="E261" s="21" t="s">
        <v>883</v>
      </c>
      <c r="F261" s="25" t="str">
        <f>IF(ISBLANK(Table2[[#This Row],[unique_id]]), "", Table2[[#This Row],[unique_id]])</f>
        <v>kitchen_fridge_energy_daily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2139</v>
      </c>
      <c r="B262" s="21" t="s">
        <v>26</v>
      </c>
      <c r="C262" s="21" t="s">
        <v>878</v>
      </c>
      <c r="D262" s="21" t="s">
        <v>27</v>
      </c>
      <c r="E262" s="21" t="s">
        <v>884</v>
      </c>
      <c r="F262" s="25" t="str">
        <f>IF(ISBLANK(Table2[[#This Row],[unique_id]]), "", Table2[[#This Row],[unique_id]])</f>
        <v>deck_freezer_energy_daily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2140</v>
      </c>
      <c r="B263" s="21" t="s">
        <v>26</v>
      </c>
      <c r="C263" s="21" t="s">
        <v>878</v>
      </c>
      <c r="D263" s="21" t="s">
        <v>27</v>
      </c>
      <c r="E263" s="21" t="s">
        <v>1265</v>
      </c>
      <c r="F263" s="25" t="str">
        <f>IF(ISBLANK(Table2[[#This Row],[unique_id]]), "", Table2[[#This Row],[unique_id]])</f>
        <v>towel_rails_energy_daily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2141</v>
      </c>
      <c r="B264" s="21" t="s">
        <v>26</v>
      </c>
      <c r="C264" s="21" t="s">
        <v>878</v>
      </c>
      <c r="D264" s="21" t="s">
        <v>27</v>
      </c>
      <c r="E264" s="21" t="s">
        <v>885</v>
      </c>
      <c r="F264" s="25" t="str">
        <f>IF(ISBLANK(Table2[[#This Row],[unique_id]]), "", Table2[[#This Row],[unique_id]])</f>
        <v>study_outlet_energy_daily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2142</v>
      </c>
      <c r="B265" s="21" t="s">
        <v>26</v>
      </c>
      <c r="C265" s="21" t="s">
        <v>878</v>
      </c>
      <c r="D265" s="21" t="s">
        <v>27</v>
      </c>
      <c r="E265" s="21" t="s">
        <v>886</v>
      </c>
      <c r="F265" s="25" t="str">
        <f>IF(ISBLANK(Table2[[#This Row],[unique_id]]), "", Table2[[#This Row],[unique_id]])</f>
        <v>office_outlet_energy_daily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2143</v>
      </c>
      <c r="B266" s="21" t="s">
        <v>26</v>
      </c>
      <c r="C266" s="21" t="s">
        <v>878</v>
      </c>
      <c r="D266" s="21" t="s">
        <v>27</v>
      </c>
      <c r="E266" s="21" t="s">
        <v>897</v>
      </c>
      <c r="F266" s="25" t="str">
        <f>IF(ISBLANK(Table2[[#This Row],[unique_id]]), "", Table2[[#This Row],[unique_id]])</f>
        <v>audio_visual_devices_energy_daily</v>
      </c>
      <c r="G266" s="21" t="s">
        <v>896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2144</v>
      </c>
      <c r="B267" s="21" t="s">
        <v>26</v>
      </c>
      <c r="C267" s="21" t="s">
        <v>878</v>
      </c>
      <c r="D267" s="21" t="s">
        <v>27</v>
      </c>
      <c r="E267" s="21" t="s">
        <v>868</v>
      </c>
      <c r="F267" s="25" t="str">
        <f>IF(ISBLANK(Table2[[#This Row],[unique_id]]), "", Table2[[#This Row],[unique_id]])</f>
        <v>servers_network_energy_daily</v>
      </c>
      <c r="G267" s="21" t="s">
        <v>861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Table2[[#This Row],[unique_id]])</f>
        <v>column_break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Table2[[#This Row],[unique_id]])</f>
        <v>withings_weight_kg_graham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9" s="21" t="str">
        <f>IF(ISBLANK(Table2[[#This Row],[device_model]]), "", Table2[[#This Row],[device_suggested_area]])</f>
        <v>Ensuite</v>
      </c>
      <c r="AZ269" s="21" t="s">
        <v>1178</v>
      </c>
      <c r="BA269" s="21" t="s">
        <v>403</v>
      </c>
      <c r="BB269" s="21" t="s">
        <v>182</v>
      </c>
      <c r="BC269" s="21" t="s">
        <v>404</v>
      </c>
      <c r="BD269" s="21" t="s">
        <v>402</v>
      </c>
      <c r="BH269" s="21" t="s">
        <v>414</v>
      </c>
      <c r="BI269" s="27" t="s">
        <v>483</v>
      </c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3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Table2[[#This Row],[unique_id]])</f>
        <v>network_internet_uptime</v>
      </c>
      <c r="G270" s="21" t="s">
        <v>290</v>
      </c>
      <c r="H270" s="21" t="s">
        <v>816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1323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1302</v>
      </c>
      <c r="BA270" s="21" t="s">
        <v>1304</v>
      </c>
      <c r="BB270" s="21" t="s">
        <v>1303</v>
      </c>
      <c r="BC270" s="21" t="s">
        <v>1133</v>
      </c>
      <c r="BD270" s="21" t="s">
        <v>28</v>
      </c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Table2[[#This Row],[unique_id]])</f>
        <v>network_internet_ping</v>
      </c>
      <c r="G271" s="21" t="s">
        <v>280</v>
      </c>
      <c r="H271" s="21" t="s">
        <v>816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1323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1302</v>
      </c>
      <c r="BA271" s="21" t="s">
        <v>1304</v>
      </c>
      <c r="BB271" s="21" t="s">
        <v>1303</v>
      </c>
      <c r="BC271" s="21" t="s">
        <v>1133</v>
      </c>
      <c r="BD271" s="21" t="s">
        <v>28</v>
      </c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Table2[[#This Row],[unique_id]])</f>
        <v>network_internet_upload</v>
      </c>
      <c r="G272" s="21" t="s">
        <v>281</v>
      </c>
      <c r="H272" s="21" t="s">
        <v>816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815</v>
      </c>
      <c r="AE272" s="21" t="s">
        <v>293</v>
      </c>
      <c r="AF272" s="21">
        <v>200</v>
      </c>
      <c r="AG272" s="22" t="s">
        <v>34</v>
      </c>
      <c r="AH272" s="22"/>
      <c r="AI272" s="21" t="s">
        <v>1323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1297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1302</v>
      </c>
      <c r="BA272" s="21" t="s">
        <v>1304</v>
      </c>
      <c r="BB272" s="21" t="s">
        <v>1303</v>
      </c>
      <c r="BC272" s="21" t="s">
        <v>1133</v>
      </c>
      <c r="BD272" s="21" t="s">
        <v>28</v>
      </c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Table2[[#This Row],[unique_id]])</f>
        <v>network_internet_download</v>
      </c>
      <c r="G273" s="21" t="s">
        <v>282</v>
      </c>
      <c r="H273" s="21" t="s">
        <v>816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815</v>
      </c>
      <c r="AE273" s="21" t="s">
        <v>294</v>
      </c>
      <c r="AF273" s="21">
        <v>200</v>
      </c>
      <c r="AG273" s="22" t="s">
        <v>34</v>
      </c>
      <c r="AH273" s="22"/>
      <c r="AI273" s="21" t="s">
        <v>1323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1298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3" s="21" t="str">
        <f>IF(ISBLANK(Table2[[#This Row],[device_model]]), "", Table2[[#This Row],[device_suggested_area]])</f>
        <v>Rack</v>
      </c>
      <c r="AZ273" s="21" t="s">
        <v>1302</v>
      </c>
      <c r="BA273" s="21" t="s">
        <v>1304</v>
      </c>
      <c r="BB273" s="21" t="s">
        <v>1303</v>
      </c>
      <c r="BC273" s="21" t="s">
        <v>1133</v>
      </c>
      <c r="BD273" s="21" t="s">
        <v>28</v>
      </c>
      <c r="BI273" s="21"/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3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812</v>
      </c>
      <c r="F274" s="25" t="str">
        <f>IF(ISBLANK(Table2[[#This Row],[unique_id]]), "", Table2[[#This Row],[unique_id]])</f>
        <v>network_certifcate_expiry</v>
      </c>
      <c r="G274" s="21" t="s">
        <v>813</v>
      </c>
      <c r="H274" s="21" t="s">
        <v>816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814</v>
      </c>
      <c r="AF274" s="21">
        <v>200</v>
      </c>
      <c r="AG274" s="22" t="s">
        <v>34</v>
      </c>
      <c r="AH274" s="22"/>
      <c r="AI274" s="21" t="s">
        <v>1323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1299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1302</v>
      </c>
      <c r="BA274" s="21" t="s">
        <v>1304</v>
      </c>
      <c r="BB274" s="21" t="s">
        <v>1303</v>
      </c>
      <c r="BC274" s="21" t="s">
        <v>1133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2505</v>
      </c>
      <c r="B275" s="73" t="s">
        <v>26</v>
      </c>
      <c r="C275" s="73" t="s">
        <v>287</v>
      </c>
      <c r="D275" s="73" t="s">
        <v>27</v>
      </c>
      <c r="E275" s="73" t="s">
        <v>1431</v>
      </c>
      <c r="F275" s="74" t="str">
        <f>IF(ISBLANK(Table2[[#This Row],[unique_id]]), "", Table2[[#This Row],[unique_id]])</f>
        <v>deck_wifi_access_point_experience</v>
      </c>
      <c r="G275" s="73" t="s">
        <v>1435</v>
      </c>
      <c r="H275" s="73" t="s">
        <v>1430</v>
      </c>
      <c r="I275" s="21" t="s">
        <v>295</v>
      </c>
      <c r="J275" s="73"/>
      <c r="K275" s="73"/>
      <c r="L275" s="73"/>
      <c r="M275" s="21" t="s">
        <v>136</v>
      </c>
      <c r="N275" s="73"/>
      <c r="O275" s="75"/>
      <c r="P275" s="73"/>
      <c r="Q275" s="73"/>
      <c r="R275" s="73"/>
      <c r="S275" s="73"/>
      <c r="T275" s="76"/>
      <c r="U275" s="73"/>
      <c r="V275" s="75"/>
      <c r="W275" s="75"/>
      <c r="X275" s="75"/>
      <c r="Y275" s="75"/>
      <c r="Z275" s="75"/>
      <c r="AB275" s="21" t="s">
        <v>31</v>
      </c>
      <c r="AC275" s="21" t="s">
        <v>32</v>
      </c>
      <c r="AD275" s="21" t="s">
        <v>1433</v>
      </c>
      <c r="AF275" s="21">
        <v>200</v>
      </c>
      <c r="AG275" s="22" t="s">
        <v>34</v>
      </c>
      <c r="AH275" s="22"/>
      <c r="AI275" s="21" t="s">
        <v>1323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1434</v>
      </c>
      <c r="AR275" s="44" t="s">
        <v>1108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1302</v>
      </c>
      <c r="BA275" s="21" t="s">
        <v>1304</v>
      </c>
      <c r="BB275" s="21" t="s">
        <v>1303</v>
      </c>
      <c r="BC275" s="21" t="s">
        <v>1133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2506</v>
      </c>
      <c r="B276" s="73" t="s">
        <v>26</v>
      </c>
      <c r="C276" s="73" t="s">
        <v>287</v>
      </c>
      <c r="D276" s="73" t="s">
        <v>27</v>
      </c>
      <c r="E276" s="73" t="s">
        <v>1432</v>
      </c>
      <c r="F276" s="74" t="str">
        <f>IF(ISBLANK(Table2[[#This Row],[unique_id]]), "", Table2[[#This Row],[unique_id]])</f>
        <v>hallway_wifi_access_point_experience</v>
      </c>
      <c r="G276" s="73" t="s">
        <v>1436</v>
      </c>
      <c r="H276" s="73" t="s">
        <v>1430</v>
      </c>
      <c r="I276" s="21" t="s">
        <v>295</v>
      </c>
      <c r="J276" s="73"/>
      <c r="K276" s="73"/>
      <c r="L276" s="73"/>
      <c r="M276" s="21" t="s">
        <v>136</v>
      </c>
      <c r="N276" s="73"/>
      <c r="O276" s="75"/>
      <c r="P276" s="73"/>
      <c r="Q276" s="73"/>
      <c r="R276" s="73"/>
      <c r="S276" s="73"/>
      <c r="T276" s="76"/>
      <c r="U276" s="73"/>
      <c r="V276" s="75"/>
      <c r="W276" s="75"/>
      <c r="X276" s="75"/>
      <c r="Y276" s="75"/>
      <c r="Z276" s="75"/>
      <c r="AB276" s="21" t="s">
        <v>31</v>
      </c>
      <c r="AC276" s="21" t="s">
        <v>32</v>
      </c>
      <c r="AD276" s="21" t="s">
        <v>1433</v>
      </c>
      <c r="AF276" s="21">
        <v>200</v>
      </c>
      <c r="AG276" s="22" t="s">
        <v>34</v>
      </c>
      <c r="AH276" s="22"/>
      <c r="AI276" s="21" t="s">
        <v>1323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1434</v>
      </c>
      <c r="AR276" s="44" t="s">
        <v>1108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1302</v>
      </c>
      <c r="BA276" s="21" t="s">
        <v>1304</v>
      </c>
      <c r="BB276" s="21" t="s">
        <v>1303</v>
      </c>
      <c r="BC276" s="21" t="s">
        <v>1133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Table2[[#This Row],[unique_id]])</f>
        <v>network_refresh_zigbee_router_lqi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Table2[[#This Row],[unique_id]])</f>
        <v>template_driveway_repeater_linkquality_percentage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Table2[[#This Row],[unique_id]])</f>
        <v>template_landing_repeater_linkquality_percentage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Table2[[#This Row],[unique_id]])</f>
        <v>template_garden_repeater_linkquality_percentage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Table2[[#This Row],[unique_id]])</f>
        <v>template_kitchen_fan_outlet_linkquality_percentage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Table2[[#This Row],[unique_id]])</f>
        <v>template_deck_fans_outlet_linkquality_percentage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Table2[[#This Row],[unique_id]])</f>
        <v>template_edwin_wardrobe_outlet_linkquality_percentage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Table2[[#This Row],[unique_id]])</f>
        <v>weatherstation_coms_signal_quality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4" s="21" t="str">
        <f>IF(ISBLANK(Table2[[#This Row],[device_model]]), "", Table2[[#This Row],[device_suggested_area]])</f>
        <v>Rack</v>
      </c>
      <c r="AZ284" s="21" t="s">
        <v>474</v>
      </c>
      <c r="BA284" s="21" t="s">
        <v>36</v>
      </c>
      <c r="BB284" s="21" t="s">
        <v>37</v>
      </c>
      <c r="BC284" s="21" t="s">
        <v>1234</v>
      </c>
      <c r="BD284" s="21" t="s">
        <v>28</v>
      </c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Table2[[#This Row],[unique_id]])</f>
        <v>template_weatherstation_coms_signal_quality_percentage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Table2[[#This Row],[unique_id]])</f>
        <v>column_break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s="64" customFormat="1" ht="16" customHeight="1">
      <c r="A287" s="21">
        <v>2517</v>
      </c>
      <c r="B287" s="64" t="s">
        <v>26</v>
      </c>
      <c r="C287" s="64" t="s">
        <v>1394</v>
      </c>
      <c r="D287" s="64" t="s">
        <v>149</v>
      </c>
      <c r="E287" s="64" t="s">
        <v>1396</v>
      </c>
      <c r="F287" s="77" t="str">
        <f>IF(ISBLANK(Table2[[#This Row],[unique_id]]), "", Table2[[#This Row],[unique_id]])</f>
        <v>service_homeassistant_availability</v>
      </c>
      <c r="G287" s="64" t="s">
        <v>1424</v>
      </c>
      <c r="H287" s="64" t="s">
        <v>1390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1392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1426</v>
      </c>
      <c r="AR287" s="64" t="s">
        <v>1108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7" s="64" t="str">
        <f>IF(ISBLANK(Table2[[#This Row],[device_model]]), "", Table2[[#This Row],[device_suggested_area]])</f>
        <v>Rack</v>
      </c>
      <c r="AZ287" s="64" t="s">
        <v>1395</v>
      </c>
      <c r="BA287" s="64" t="s">
        <v>1304</v>
      </c>
      <c r="BB287" s="64" t="s">
        <v>1303</v>
      </c>
      <c r="BC287" s="64" t="s">
        <v>1133</v>
      </c>
      <c r="BD287" s="64" t="s">
        <v>28</v>
      </c>
      <c r="BI287" s="78"/>
      <c r="BK28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s="64" customFormat="1" ht="16" customHeight="1">
      <c r="A288" s="21">
        <v>2518</v>
      </c>
      <c r="B288" s="64" t="s">
        <v>26</v>
      </c>
      <c r="C288" s="64" t="s">
        <v>1394</v>
      </c>
      <c r="D288" s="64" t="s">
        <v>149</v>
      </c>
      <c r="E288" s="64" t="s">
        <v>1397</v>
      </c>
      <c r="F288" s="77" t="str">
        <f>IF(ISBLANK(Table2[[#This Row],[unique_id]]), "", Table2[[#This Row],[unique_id]])</f>
        <v>service_plex_availability</v>
      </c>
      <c r="G288" s="64" t="s">
        <v>1411</v>
      </c>
      <c r="H288" s="64" t="s">
        <v>1390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1392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1426</v>
      </c>
      <c r="AR288" s="64" t="s">
        <v>1108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8" s="64" t="str">
        <f>IF(ISBLANK(Table2[[#This Row],[device_model]]), "", Table2[[#This Row],[device_suggested_area]])</f>
        <v>Rack</v>
      </c>
      <c r="AZ288" s="64" t="s">
        <v>1395</v>
      </c>
      <c r="BA288" s="64" t="s">
        <v>1304</v>
      </c>
      <c r="BB288" s="64" t="s">
        <v>1303</v>
      </c>
      <c r="BC288" s="64" t="s">
        <v>1133</v>
      </c>
      <c r="BD288" s="64" t="s">
        <v>28</v>
      </c>
      <c r="BI288" s="78"/>
      <c r="BK28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s="64" customFormat="1" ht="16" customHeight="1">
      <c r="A289" s="21">
        <v>2519</v>
      </c>
      <c r="B289" s="64" t="s">
        <v>26</v>
      </c>
      <c r="C289" s="64" t="s">
        <v>1394</v>
      </c>
      <c r="D289" s="64" t="s">
        <v>149</v>
      </c>
      <c r="E289" s="64" t="s">
        <v>1398</v>
      </c>
      <c r="F289" s="77" t="str">
        <f>IF(ISBLANK(Table2[[#This Row],[unique_id]]), "", Table2[[#This Row],[unique_id]])</f>
        <v>service_grafana_availability</v>
      </c>
      <c r="G289" s="64" t="s">
        <v>1412</v>
      </c>
      <c r="H289" s="64" t="s">
        <v>1390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1392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1426</v>
      </c>
      <c r="AR289" s="64" t="s">
        <v>1108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9" s="64" t="str">
        <f>IF(ISBLANK(Table2[[#This Row],[device_model]]), "", Table2[[#This Row],[device_suggested_area]])</f>
        <v>Rack</v>
      </c>
      <c r="AZ289" s="64" t="s">
        <v>1395</v>
      </c>
      <c r="BA289" s="64" t="s">
        <v>1304</v>
      </c>
      <c r="BB289" s="64" t="s">
        <v>1303</v>
      </c>
      <c r="BC289" s="64" t="s">
        <v>1133</v>
      </c>
      <c r="BD289" s="64" t="s">
        <v>28</v>
      </c>
      <c r="BI289" s="78"/>
      <c r="BK28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s="64" customFormat="1" ht="16" customHeight="1">
      <c r="A290" s="21">
        <v>2520</v>
      </c>
      <c r="B290" s="64" t="s">
        <v>26</v>
      </c>
      <c r="C290" s="64" t="s">
        <v>1394</v>
      </c>
      <c r="D290" s="64" t="s">
        <v>149</v>
      </c>
      <c r="E290" s="64" t="s">
        <v>1399</v>
      </c>
      <c r="F290" s="77" t="str">
        <f>IF(ISBLANK(Table2[[#This Row],[unique_id]]), "", Table2[[#This Row],[unique_id]])</f>
        <v>service_wrangle_availability</v>
      </c>
      <c r="G290" s="64" t="s">
        <v>1413</v>
      </c>
      <c r="H290" s="64" t="s">
        <v>1390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1392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1426</v>
      </c>
      <c r="AR290" s="64" t="s">
        <v>1108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0" s="64" t="str">
        <f>IF(ISBLANK(Table2[[#This Row],[device_model]]), "", Table2[[#This Row],[device_suggested_area]])</f>
        <v>Rack</v>
      </c>
      <c r="AZ290" s="64" t="s">
        <v>1395</v>
      </c>
      <c r="BA290" s="64" t="s">
        <v>1304</v>
      </c>
      <c r="BB290" s="64" t="s">
        <v>1303</v>
      </c>
      <c r="BC290" s="64" t="s">
        <v>1133</v>
      </c>
      <c r="BD290" s="64" t="s">
        <v>28</v>
      </c>
      <c r="BI290" s="78"/>
      <c r="BK29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s="64" customFormat="1" ht="16" customHeight="1">
      <c r="A291" s="21">
        <v>2521</v>
      </c>
      <c r="B291" s="64" t="s">
        <v>26</v>
      </c>
      <c r="C291" s="64" t="s">
        <v>1394</v>
      </c>
      <c r="D291" s="64" t="s">
        <v>149</v>
      </c>
      <c r="E291" s="64" t="s">
        <v>1400</v>
      </c>
      <c r="F291" s="77" t="str">
        <f>IF(ISBLANK(Table2[[#This Row],[unique_id]]), "", Table2[[#This Row],[unique_id]])</f>
        <v>service_internet_availability</v>
      </c>
      <c r="G291" s="64" t="s">
        <v>287</v>
      </c>
      <c r="H291" s="64" t="s">
        <v>1390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1392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1426</v>
      </c>
      <c r="AR291" s="64" t="s">
        <v>1108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1" s="64" t="str">
        <f>IF(ISBLANK(Table2[[#This Row],[device_model]]), "", Table2[[#This Row],[device_suggested_area]])</f>
        <v>Rack</v>
      </c>
      <c r="AZ291" s="64" t="s">
        <v>1395</v>
      </c>
      <c r="BA291" s="64" t="s">
        <v>1304</v>
      </c>
      <c r="BB291" s="64" t="s">
        <v>1303</v>
      </c>
      <c r="BC291" s="64" t="s">
        <v>1133</v>
      </c>
      <c r="BD291" s="64" t="s">
        <v>28</v>
      </c>
      <c r="BI291" s="78"/>
      <c r="BK29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s="64" customFormat="1" ht="16" customHeight="1">
      <c r="A292" s="21">
        <v>2522</v>
      </c>
      <c r="B292" s="64" t="s">
        <v>26</v>
      </c>
      <c r="C292" s="64" t="s">
        <v>1394</v>
      </c>
      <c r="D292" s="64" t="s">
        <v>149</v>
      </c>
      <c r="E292" s="64" t="s">
        <v>1401</v>
      </c>
      <c r="F292" s="77" t="str">
        <f>IF(ISBLANK(Table2[[#This Row],[unique_id]]), "", Table2[[#This Row],[unique_id]])</f>
        <v>service_unifi_availability</v>
      </c>
      <c r="G292" s="64" t="s">
        <v>237</v>
      </c>
      <c r="H292" s="64" t="s">
        <v>1390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1392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1426</v>
      </c>
      <c r="AR292" s="64" t="s">
        <v>1108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2" s="64" t="str">
        <f>IF(ISBLANK(Table2[[#This Row],[device_model]]), "", Table2[[#This Row],[device_suggested_area]])</f>
        <v>Rack</v>
      </c>
      <c r="AZ292" s="64" t="s">
        <v>1395</v>
      </c>
      <c r="BA292" s="64" t="s">
        <v>1304</v>
      </c>
      <c r="BB292" s="64" t="s">
        <v>1303</v>
      </c>
      <c r="BC292" s="64" t="s">
        <v>1133</v>
      </c>
      <c r="BD292" s="64" t="s">
        <v>28</v>
      </c>
      <c r="BI292" s="78"/>
      <c r="BK29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s="64" customFormat="1" ht="16" customHeight="1">
      <c r="A293" s="21">
        <v>2523</v>
      </c>
      <c r="B293" s="64" t="s">
        <v>26</v>
      </c>
      <c r="C293" s="64" t="s">
        <v>1394</v>
      </c>
      <c r="D293" s="64" t="s">
        <v>149</v>
      </c>
      <c r="E293" s="64" t="s">
        <v>1393</v>
      </c>
      <c r="F293" s="77" t="str">
        <f>IF(ISBLANK(Table2[[#This Row],[unique_id]]), "", Table2[[#This Row],[unique_id]])</f>
        <v>service_zigbee2mqtt_availability</v>
      </c>
      <c r="G293" s="64" t="s">
        <v>1414</v>
      </c>
      <c r="H293" s="64" t="s">
        <v>1390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1392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1426</v>
      </c>
      <c r="AR293" s="64" t="s">
        <v>1108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3" s="64" t="str">
        <f>IF(ISBLANK(Table2[[#This Row],[device_model]]), "", Table2[[#This Row],[device_suggested_area]])</f>
        <v>Rack</v>
      </c>
      <c r="AZ293" s="64" t="s">
        <v>1395</v>
      </c>
      <c r="BA293" s="64" t="s">
        <v>1304</v>
      </c>
      <c r="BB293" s="64" t="s">
        <v>1303</v>
      </c>
      <c r="BC293" s="64" t="s">
        <v>1133</v>
      </c>
      <c r="BD293" s="64" t="s">
        <v>28</v>
      </c>
      <c r="BI293" s="78"/>
      <c r="BK29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s="64" customFormat="1" ht="16" customHeight="1">
      <c r="A294" s="21">
        <v>2524</v>
      </c>
      <c r="B294" s="64" t="s">
        <v>26</v>
      </c>
      <c r="C294" s="64" t="s">
        <v>1394</v>
      </c>
      <c r="D294" s="64" t="s">
        <v>149</v>
      </c>
      <c r="E294" s="64" t="s">
        <v>1402</v>
      </c>
      <c r="F294" s="77" t="str">
        <f>IF(ISBLANK(Table2[[#This Row],[unique_id]]), "", Table2[[#This Row],[unique_id]])</f>
        <v>service_weewx_availability</v>
      </c>
      <c r="G294" s="64" t="s">
        <v>1415</v>
      </c>
      <c r="H294" s="64" t="s">
        <v>1390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1392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1426</v>
      </c>
      <c r="AR294" s="64" t="s">
        <v>1108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4" s="64" t="str">
        <f>IF(ISBLANK(Table2[[#This Row],[device_model]]), "", Table2[[#This Row],[device_suggested_area]])</f>
        <v>Rack</v>
      </c>
      <c r="AZ294" s="64" t="s">
        <v>1395</v>
      </c>
      <c r="BA294" s="64" t="s">
        <v>1304</v>
      </c>
      <c r="BB294" s="64" t="s">
        <v>1303</v>
      </c>
      <c r="BC294" s="64" t="s">
        <v>1133</v>
      </c>
      <c r="BD294" s="64" t="s">
        <v>28</v>
      </c>
      <c r="BI294" s="78"/>
      <c r="BK29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s="64" customFormat="1" ht="16" customHeight="1">
      <c r="A295" s="21">
        <v>2525</v>
      </c>
      <c r="B295" s="64" t="s">
        <v>26</v>
      </c>
      <c r="C295" s="64" t="s">
        <v>1394</v>
      </c>
      <c r="D295" s="64" t="s">
        <v>149</v>
      </c>
      <c r="E295" s="64" t="s">
        <v>1403</v>
      </c>
      <c r="F295" s="77" t="str">
        <f>IF(ISBLANK(Table2[[#This Row],[unique_id]]), "", Table2[[#This Row],[unique_id]])</f>
        <v>service_digitemp_availability</v>
      </c>
      <c r="G295" s="64" t="s">
        <v>1416</v>
      </c>
      <c r="H295" s="64" t="s">
        <v>1390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1392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1426</v>
      </c>
      <c r="AR295" s="64" t="s">
        <v>1108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5" s="64" t="str">
        <f>IF(ISBLANK(Table2[[#This Row],[device_model]]), "", Table2[[#This Row],[device_suggested_area]])</f>
        <v>Rack</v>
      </c>
      <c r="AZ295" s="64" t="s">
        <v>1395</v>
      </c>
      <c r="BA295" s="64" t="s">
        <v>1304</v>
      </c>
      <c r="BB295" s="64" t="s">
        <v>1303</v>
      </c>
      <c r="BC295" s="64" t="s">
        <v>1133</v>
      </c>
      <c r="BD295" s="64" t="s">
        <v>28</v>
      </c>
      <c r="BI295" s="78"/>
      <c r="BK29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s="64" customFormat="1" ht="16" customHeight="1">
      <c r="A296" s="21">
        <v>2526</v>
      </c>
      <c r="B296" s="64" t="s">
        <v>26</v>
      </c>
      <c r="C296" s="64" t="s">
        <v>1394</v>
      </c>
      <c r="D296" s="64" t="s">
        <v>149</v>
      </c>
      <c r="E296" s="64" t="s">
        <v>1404</v>
      </c>
      <c r="F296" s="77" t="str">
        <f>IF(ISBLANK(Table2[[#This Row],[unique_id]]), "", Table2[[#This Row],[unique_id]])</f>
        <v>service_nginx_availability</v>
      </c>
      <c r="G296" s="64" t="s">
        <v>1417</v>
      </c>
      <c r="H296" s="64" t="s">
        <v>1390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1392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1426</v>
      </c>
      <c r="AR296" s="64" t="s">
        <v>1108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6" s="64" t="str">
        <f>IF(ISBLANK(Table2[[#This Row],[device_model]]), "", Table2[[#This Row],[device_suggested_area]])</f>
        <v>Rack</v>
      </c>
      <c r="AZ296" s="64" t="s">
        <v>1395</v>
      </c>
      <c r="BA296" s="64" t="s">
        <v>1304</v>
      </c>
      <c r="BB296" s="64" t="s">
        <v>1303</v>
      </c>
      <c r="BC296" s="64" t="s">
        <v>1133</v>
      </c>
      <c r="BD296" s="64" t="s">
        <v>28</v>
      </c>
      <c r="BI296" s="78"/>
      <c r="BK29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s="64" customFormat="1" ht="16" customHeight="1">
      <c r="A297" s="21">
        <v>2527</v>
      </c>
      <c r="B297" s="64" t="s">
        <v>26</v>
      </c>
      <c r="C297" s="64" t="s">
        <v>1394</v>
      </c>
      <c r="D297" s="64" t="s">
        <v>149</v>
      </c>
      <c r="E297" s="64" t="s">
        <v>1405</v>
      </c>
      <c r="F297" s="77" t="str">
        <f>IF(ISBLANK(Table2[[#This Row],[unique_id]]), "", Table2[[#This Row],[unique_id]])</f>
        <v>service_influxdb_availability</v>
      </c>
      <c r="G297" s="64" t="s">
        <v>1418</v>
      </c>
      <c r="H297" s="64" t="s">
        <v>1390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1392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1426</v>
      </c>
      <c r="AR297" s="64" t="s">
        <v>1108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7" s="64" t="str">
        <f>IF(ISBLANK(Table2[[#This Row],[device_model]]), "", Table2[[#This Row],[device_suggested_area]])</f>
        <v>Rack</v>
      </c>
      <c r="AZ297" s="64" t="s">
        <v>1395</v>
      </c>
      <c r="BA297" s="64" t="s">
        <v>1304</v>
      </c>
      <c r="BB297" s="64" t="s">
        <v>1303</v>
      </c>
      <c r="BC297" s="64" t="s">
        <v>1133</v>
      </c>
      <c r="BD297" s="64" t="s">
        <v>28</v>
      </c>
      <c r="BI297" s="78"/>
      <c r="BK29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s="64" customFormat="1" ht="16" customHeight="1">
      <c r="A298" s="21">
        <v>2528</v>
      </c>
      <c r="B298" s="64" t="s">
        <v>26</v>
      </c>
      <c r="C298" s="64" t="s">
        <v>1394</v>
      </c>
      <c r="D298" s="64" t="s">
        <v>149</v>
      </c>
      <c r="E298" s="64" t="s">
        <v>1406</v>
      </c>
      <c r="F298" s="77" t="str">
        <f>IF(ISBLANK(Table2[[#This Row],[unique_id]]), "", Table2[[#This Row],[unique_id]])</f>
        <v>service_mariadb_availability</v>
      </c>
      <c r="G298" s="64" t="s">
        <v>1419</v>
      </c>
      <c r="H298" s="64" t="s">
        <v>1390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1392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1426</v>
      </c>
      <c r="AR298" s="64" t="s">
        <v>1108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8" s="64" t="str">
        <f>IF(ISBLANK(Table2[[#This Row],[device_model]]), "", Table2[[#This Row],[device_suggested_area]])</f>
        <v>Rack</v>
      </c>
      <c r="AZ298" s="64" t="s">
        <v>1395</v>
      </c>
      <c r="BA298" s="64" t="s">
        <v>1304</v>
      </c>
      <c r="BB298" s="64" t="s">
        <v>1303</v>
      </c>
      <c r="BC298" s="64" t="s">
        <v>1133</v>
      </c>
      <c r="BD298" s="64" t="s">
        <v>28</v>
      </c>
      <c r="BI298" s="78"/>
      <c r="BK29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s="64" customFormat="1" ht="16" customHeight="1">
      <c r="A299" s="21">
        <v>2529</v>
      </c>
      <c r="B299" s="64" t="s">
        <v>26</v>
      </c>
      <c r="C299" s="64" t="s">
        <v>1394</v>
      </c>
      <c r="D299" s="64" t="s">
        <v>149</v>
      </c>
      <c r="E299" s="64" t="s">
        <v>1407</v>
      </c>
      <c r="F299" s="77" t="str">
        <f>IF(ISBLANK(Table2[[#This Row],[unique_id]]), "", Table2[[#This Row],[unique_id]])</f>
        <v>service_postgres_availability</v>
      </c>
      <c r="G299" s="64" t="s">
        <v>1420</v>
      </c>
      <c r="H299" s="64" t="s">
        <v>1390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1392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1426</v>
      </c>
      <c r="AR299" s="64" t="s">
        <v>1108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9" s="64" t="str">
        <f>IF(ISBLANK(Table2[[#This Row],[device_model]]), "", Table2[[#This Row],[device_suggested_area]])</f>
        <v>Rack</v>
      </c>
      <c r="AZ299" s="64" t="s">
        <v>1395</v>
      </c>
      <c r="BA299" s="64" t="s">
        <v>1304</v>
      </c>
      <c r="BB299" s="64" t="s">
        <v>1303</v>
      </c>
      <c r="BC299" s="64" t="s">
        <v>1133</v>
      </c>
      <c r="BD299" s="64" t="s">
        <v>28</v>
      </c>
      <c r="BI299" s="78"/>
      <c r="BK29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s="64" customFormat="1" ht="16" customHeight="1">
      <c r="A300" s="21">
        <v>2530</v>
      </c>
      <c r="B300" s="64" t="s">
        <v>26</v>
      </c>
      <c r="C300" s="64" t="s">
        <v>1394</v>
      </c>
      <c r="D300" s="64" t="s">
        <v>149</v>
      </c>
      <c r="E300" s="64" t="s">
        <v>1408</v>
      </c>
      <c r="F300" s="77" t="str">
        <f>IF(ISBLANK(Table2[[#This Row],[unique_id]]), "", Table2[[#This Row],[unique_id]])</f>
        <v>service_letsencrypt_availability</v>
      </c>
      <c r="G300" s="64" t="s">
        <v>1421</v>
      </c>
      <c r="H300" s="64" t="s">
        <v>1390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1392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1426</v>
      </c>
      <c r="AR300" s="64" t="s">
        <v>1108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0" s="64" t="str">
        <f>IF(ISBLANK(Table2[[#This Row],[device_model]]), "", Table2[[#This Row],[device_suggested_area]])</f>
        <v>Rack</v>
      </c>
      <c r="AZ300" s="64" t="s">
        <v>1395</v>
      </c>
      <c r="BA300" s="64" t="s">
        <v>1304</v>
      </c>
      <c r="BB300" s="64" t="s">
        <v>1303</v>
      </c>
      <c r="BC300" s="64" t="s">
        <v>1133</v>
      </c>
      <c r="BD300" s="64" t="s">
        <v>28</v>
      </c>
      <c r="BI300" s="78"/>
      <c r="BK30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s="64" customFormat="1" ht="16" customHeight="1">
      <c r="A301" s="21">
        <v>2531</v>
      </c>
      <c r="B301" s="64" t="s">
        <v>26</v>
      </c>
      <c r="C301" s="64" t="s">
        <v>1394</v>
      </c>
      <c r="D301" s="64" t="s">
        <v>149</v>
      </c>
      <c r="E301" s="64" t="s">
        <v>1409</v>
      </c>
      <c r="F301" s="77" t="str">
        <f>IF(ISBLANK(Table2[[#This Row],[unique_id]]), "", Table2[[#This Row],[unique_id]])</f>
        <v>service_unifipoller_availability</v>
      </c>
      <c r="G301" s="64" t="s">
        <v>1422</v>
      </c>
      <c r="H301" s="64" t="s">
        <v>1390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1392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1426</v>
      </c>
      <c r="AR301" s="64" t="s">
        <v>1108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1" s="64" t="str">
        <f>IF(ISBLANK(Table2[[#This Row],[device_model]]), "", Table2[[#This Row],[device_suggested_area]])</f>
        <v>Rack</v>
      </c>
      <c r="AZ301" s="64" t="s">
        <v>1395</v>
      </c>
      <c r="BA301" s="64" t="s">
        <v>1304</v>
      </c>
      <c r="BB301" s="64" t="s">
        <v>1303</v>
      </c>
      <c r="BC301" s="64" t="s">
        <v>1133</v>
      </c>
      <c r="BD301" s="64" t="s">
        <v>28</v>
      </c>
      <c r="BI301" s="78"/>
      <c r="BK30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s="64" customFormat="1" ht="16" customHeight="1">
      <c r="A302" s="21">
        <v>2532</v>
      </c>
      <c r="B302" s="64" t="s">
        <v>26</v>
      </c>
      <c r="C302" s="64" t="s">
        <v>1394</v>
      </c>
      <c r="D302" s="64" t="s">
        <v>149</v>
      </c>
      <c r="E302" s="64" t="s">
        <v>1410</v>
      </c>
      <c r="F302" s="77" t="str">
        <f>IF(ISBLANK(Table2[[#This Row],[unique_id]]), "", Table2[[#This Row],[unique_id]])</f>
        <v>service_monitor_availability</v>
      </c>
      <c r="G302" s="64" t="s">
        <v>1423</v>
      </c>
      <c r="H302" s="64" t="s">
        <v>1390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1392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1426</v>
      </c>
      <c r="AR302" s="64" t="s">
        <v>1108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2" s="64" t="str">
        <f>IF(ISBLANK(Table2[[#This Row],[device_model]]), "", Table2[[#This Row],[device_suggested_area]])</f>
        <v>Rack</v>
      </c>
      <c r="AZ302" s="64" t="s">
        <v>1395</v>
      </c>
      <c r="BA302" s="64" t="s">
        <v>1304</v>
      </c>
      <c r="BB302" s="64" t="s">
        <v>1303</v>
      </c>
      <c r="BC302" s="64" t="s">
        <v>1133</v>
      </c>
      <c r="BD302" s="64" t="s">
        <v>28</v>
      </c>
      <c r="BI302" s="78"/>
      <c r="BK30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s="64" customFormat="1" ht="16" customHeight="1">
      <c r="A303" s="21">
        <v>2533</v>
      </c>
      <c r="B303" s="64" t="s">
        <v>26</v>
      </c>
      <c r="C303" s="64" t="s">
        <v>1394</v>
      </c>
      <c r="D303" s="64" t="s">
        <v>149</v>
      </c>
      <c r="E303" s="64" t="s">
        <v>1428</v>
      </c>
      <c r="F303" s="77" t="str">
        <f>IF(ISBLANK(Table2[[#This Row],[unique_id]]), "", Table2[[#This Row],[unique_id]])</f>
        <v>host_lia_availability</v>
      </c>
      <c r="G303" s="64" t="s">
        <v>1192</v>
      </c>
      <c r="H303" s="64" t="s">
        <v>1425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1392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303" s="64" t="str">
        <f>IF(ISBLANK(Table2[[#This Row],[index]]),  "", _xlfn.CONCAT("asystem/supervisor/", SUBSTITUTE(LOWER(Table2[[#This Row],[unique_id]]), "_", "/")))</f>
        <v>asystem/supervisor/host/lia/availability</v>
      </c>
      <c r="AM303" s="64" t="s">
        <v>1426</v>
      </c>
      <c r="AR303" s="64" t="s">
        <v>1108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3" s="64" t="str">
        <f>IF(ISBLANK(Table2[[#This Row],[device_model]]), "", Table2[[#This Row],[device_suggested_area]])</f>
        <v>Rack</v>
      </c>
      <c r="AZ303" s="64" t="s">
        <v>1395</v>
      </c>
      <c r="BA303" s="64" t="s">
        <v>1304</v>
      </c>
      <c r="BB303" s="64" t="s">
        <v>1303</v>
      </c>
      <c r="BC303" s="64" t="s">
        <v>1133</v>
      </c>
      <c r="BD303" s="64" t="s">
        <v>28</v>
      </c>
      <c r="BI303" s="78"/>
      <c r="BK30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s="64" customFormat="1" ht="16" customHeight="1">
      <c r="A304" s="21">
        <v>2534</v>
      </c>
      <c r="B304" s="64" t="s">
        <v>26</v>
      </c>
      <c r="C304" s="64" t="s">
        <v>1394</v>
      </c>
      <c r="D304" s="64" t="s">
        <v>149</v>
      </c>
      <c r="E304" s="64" t="s">
        <v>1427</v>
      </c>
      <c r="F304" s="77" t="str">
        <f>IF(ISBLANK(Table2[[#This Row],[unique_id]]), "", Table2[[#This Row],[unique_id]])</f>
        <v>host_flo_availability</v>
      </c>
      <c r="G304" s="64" t="s">
        <v>1182</v>
      </c>
      <c r="H304" s="64" t="s">
        <v>1425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1392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304" s="64" t="str">
        <f>IF(ISBLANK(Table2[[#This Row],[index]]),  "", _xlfn.CONCAT("asystem/supervisor/", SUBSTITUTE(LOWER(Table2[[#This Row],[unique_id]]), "_", "/")))</f>
        <v>asystem/supervisor/host/flo/availability</v>
      </c>
      <c r="AM304" s="64" t="s">
        <v>1426</v>
      </c>
      <c r="AR304" s="64" t="s">
        <v>1108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4" s="64" t="str">
        <f>IF(ISBLANK(Table2[[#This Row],[device_model]]), "", Table2[[#This Row],[device_suggested_area]])</f>
        <v>Rack</v>
      </c>
      <c r="AZ304" s="64" t="s">
        <v>1395</v>
      </c>
      <c r="BA304" s="64" t="s">
        <v>1304</v>
      </c>
      <c r="BB304" s="64" t="s">
        <v>1303</v>
      </c>
      <c r="BC304" s="64" t="s">
        <v>1133</v>
      </c>
      <c r="BD304" s="64" t="s">
        <v>28</v>
      </c>
      <c r="BI304" s="78"/>
      <c r="BK30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s="64" customFormat="1" ht="16" customHeight="1">
      <c r="A305" s="21">
        <v>2535</v>
      </c>
      <c r="B305" s="64" t="s">
        <v>26</v>
      </c>
      <c r="C305" s="64" t="s">
        <v>1394</v>
      </c>
      <c r="D305" s="64" t="s">
        <v>149</v>
      </c>
      <c r="E305" s="64" t="s">
        <v>1429</v>
      </c>
      <c r="F305" s="77" t="str">
        <f>IF(ISBLANK(Table2[[#This Row],[unique_id]]), "", Table2[[#This Row],[unique_id]])</f>
        <v>host_meg_availability</v>
      </c>
      <c r="G305" s="64" t="s">
        <v>1189</v>
      </c>
      <c r="H305" s="64" t="s">
        <v>1425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1392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305" s="64" t="str">
        <f>IF(ISBLANK(Table2[[#This Row],[index]]),  "", _xlfn.CONCAT("asystem/supervisor/", SUBSTITUTE(LOWER(Table2[[#This Row],[unique_id]]), "_", "/")))</f>
        <v>asystem/supervisor/host/meg/availability</v>
      </c>
      <c r="AM305" s="64" t="s">
        <v>1426</v>
      </c>
      <c r="AR305" s="64" t="s">
        <v>1108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5" s="64" t="str">
        <f>IF(ISBLANK(Table2[[#This Row],[device_model]]), "", Table2[[#This Row],[device_suggested_area]])</f>
        <v>Rack</v>
      </c>
      <c r="AZ305" s="64" t="s">
        <v>1395</v>
      </c>
      <c r="BA305" s="64" t="s">
        <v>1304</v>
      </c>
      <c r="BB305" s="64" t="s">
        <v>1303</v>
      </c>
      <c r="BC305" s="64" t="s">
        <v>1133</v>
      </c>
      <c r="BD305" s="64" t="s">
        <v>28</v>
      </c>
      <c r="BI305" s="78"/>
      <c r="BK30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3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Table2[[#This Row],[unique_id]])</f>
        <v>column_break</v>
      </c>
      <c r="G306" s="64" t="s">
        <v>334</v>
      </c>
      <c r="H306" s="64" t="s">
        <v>1425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6" s="64" t="str">
        <f>IF(ISBLANK(Table2[[#This Row],[device_model]]), "", Table2[[#This Row],[device_suggested_area]])</f>
        <v/>
      </c>
      <c r="BC306" s="66"/>
      <c r="BK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Table2[[#This Row],[unique_id]])</f>
        <v>synchronize_devices</v>
      </c>
      <c r="G307" s="21" t="s">
        <v>1389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7" s="21" t="str">
        <f>IF(ISBLANK(Table2[[#This Row],[device_model]]), "", Table2[[#This Row],[device_suggested_area]])</f>
        <v/>
      </c>
      <c r="BC307" s="22"/>
      <c r="BI307" s="21"/>
      <c r="BJ307" s="21"/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3" s="36" customFormat="1" ht="16" customHeight="1">
      <c r="A308" s="21">
        <v>2538</v>
      </c>
      <c r="B308" s="36" t="s">
        <v>26</v>
      </c>
      <c r="C308" s="36" t="s">
        <v>1293</v>
      </c>
      <c r="D308" s="36" t="s">
        <v>27</v>
      </c>
      <c r="E308" s="36" t="s">
        <v>1294</v>
      </c>
      <c r="F308" s="38" t="str">
        <f>IF(ISBLANK(Table2[[#This Row],[unique_id]]), "", Table2[[#This Row],[unique_id]])</f>
        <v>rack_top_temperature</v>
      </c>
      <c r="G308" s="36" t="s">
        <v>1296</v>
      </c>
      <c r="H308" s="36" t="s">
        <v>1391</v>
      </c>
      <c r="I308" s="36" t="s">
        <v>295</v>
      </c>
      <c r="K308" s="36" t="s">
        <v>1364</v>
      </c>
      <c r="O308" s="39"/>
      <c r="T308" s="37"/>
      <c r="V308" s="39" t="s">
        <v>1384</v>
      </c>
      <c r="W308" s="39"/>
      <c r="X308" s="39"/>
      <c r="Y308" s="39"/>
      <c r="Z308" s="39"/>
      <c r="AA308" s="39"/>
      <c r="AB308" s="36" t="s">
        <v>31</v>
      </c>
      <c r="AC308" s="36" t="s">
        <v>88</v>
      </c>
      <c r="AD308" s="36" t="s">
        <v>89</v>
      </c>
      <c r="AE308" s="36" t="s">
        <v>321</v>
      </c>
      <c r="AF308" s="36">
        <v>300</v>
      </c>
      <c r="AG308" s="39" t="s">
        <v>34</v>
      </c>
      <c r="AH308" s="39"/>
      <c r="AI308" s="36" t="s">
        <v>1324</v>
      </c>
      <c r="AJ308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8" s="36" t="str">
        <f>IF(ISBLANK(Table2[[#This Row],[index]]),  "", _xlfn.CONCAT("telegraf/", Table2[[#This Row],[unique_id_device]], "/", LOWER(Table2[[#This Row],[device_via_device]])))</f>
        <v>telegraf/raspbpi-lia/digitemp</v>
      </c>
      <c r="AR308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8" s="36">
        <v>1</v>
      </c>
      <c r="AT308" s="60"/>
      <c r="AV30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8" s="36" t="str">
        <f>IF(ISBLANK(Table2[[#This Row],[device_model]]), "", Table2[[#This Row],[device_suggested_area]])</f>
        <v>Rack</v>
      </c>
      <c r="AZ308" s="36" t="s">
        <v>87</v>
      </c>
      <c r="BA308" s="36" t="s">
        <v>1300</v>
      </c>
      <c r="BB308" s="36" t="s">
        <v>1293</v>
      </c>
      <c r="BC308" s="36" t="s">
        <v>1301</v>
      </c>
      <c r="BD308" s="36" t="s">
        <v>28</v>
      </c>
      <c r="BI308" s="36" t="s">
        <v>1322</v>
      </c>
      <c r="BK30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09" spans="1:63" s="64" customFormat="1" ht="16" customHeight="1">
      <c r="A309" s="21">
        <v>2539</v>
      </c>
      <c r="B309" s="64" t="s">
        <v>26</v>
      </c>
      <c r="C309" s="64" t="s">
        <v>1293</v>
      </c>
      <c r="D309" s="64" t="s">
        <v>27</v>
      </c>
      <c r="E309" s="64" t="s">
        <v>1364</v>
      </c>
      <c r="F309" s="64" t="str">
        <f>IF(ISBLANK(Table2[[#This Row],[unique_id]]), "", Table2[[#This Row],[unique_id]])</f>
        <v>compensation_sensor_rack_top_temperature</v>
      </c>
      <c r="G309" s="64" t="s">
        <v>1296</v>
      </c>
      <c r="H309" s="64" t="s">
        <v>1391</v>
      </c>
      <c r="I309" s="64" t="s">
        <v>295</v>
      </c>
      <c r="J309" s="64" t="s">
        <v>87</v>
      </c>
      <c r="M309" s="64" t="s">
        <v>136</v>
      </c>
      <c r="O309" s="66"/>
      <c r="T309" s="67"/>
      <c r="U309" s="64" t="s">
        <v>496</v>
      </c>
      <c r="V309" s="66"/>
      <c r="W309" s="66"/>
      <c r="X309" s="66"/>
      <c r="Y309" s="66"/>
      <c r="Z309" s="66"/>
      <c r="AA309" s="66"/>
      <c r="AB309" s="64" t="s">
        <v>31</v>
      </c>
      <c r="AC309" s="64" t="s">
        <v>88</v>
      </c>
      <c r="AD309" s="64" t="s">
        <v>89</v>
      </c>
      <c r="AE309" s="64" t="s">
        <v>321</v>
      </c>
      <c r="AG309" s="66"/>
      <c r="AH309" s="66"/>
      <c r="AJ309" s="64" t="str">
        <f>IF(ISBLANK(AI309),  "", _xlfn.CONCAT("haas/entity/sensor/", LOWER(C309), "/", E309, "/config"))</f>
        <v/>
      </c>
      <c r="AK309" s="64" t="str">
        <f>IF(ISBLANK(AI309),  "", _xlfn.CONCAT(LOWER(C309), "/", E309))</f>
        <v/>
      </c>
      <c r="AT309" s="68"/>
      <c r="AU309" s="69"/>
      <c r="AY309" s="64" t="str">
        <f>IF(ISBLANK(Table2[[#This Row],[device_model]]), "", Table2[[#This Row],[device_suggested_area]])</f>
        <v/>
      </c>
      <c r="BC309" s="66"/>
      <c r="BD309" s="64" t="s">
        <v>28</v>
      </c>
      <c r="BK30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3" s="36" customFormat="1" ht="16" customHeight="1">
      <c r="A310" s="21">
        <v>2540</v>
      </c>
      <c r="B310" s="36" t="s">
        <v>26</v>
      </c>
      <c r="C310" s="36" t="s">
        <v>1293</v>
      </c>
      <c r="D310" s="36" t="s">
        <v>27</v>
      </c>
      <c r="E310" s="36" t="s">
        <v>1295</v>
      </c>
      <c r="F310" s="38" t="str">
        <f>IF(ISBLANK(Table2[[#This Row],[unique_id]]), "", Table2[[#This Row],[unique_id]])</f>
        <v>rack_bottom_temperature</v>
      </c>
      <c r="G310" s="36" t="s">
        <v>1305</v>
      </c>
      <c r="H310" s="36" t="s">
        <v>1391</v>
      </c>
      <c r="I310" s="36" t="s">
        <v>295</v>
      </c>
      <c r="K310" s="36" t="s">
        <v>1365</v>
      </c>
      <c r="O310" s="39"/>
      <c r="T310" s="37"/>
      <c r="V310" s="39" t="s">
        <v>1384</v>
      </c>
      <c r="W310" s="39"/>
      <c r="X310" s="39"/>
      <c r="Y310" s="39"/>
      <c r="Z310" s="39"/>
      <c r="AA310" s="39"/>
      <c r="AB310" s="36" t="s">
        <v>31</v>
      </c>
      <c r="AC310" s="36" t="s">
        <v>88</v>
      </c>
      <c r="AD310" s="36" t="s">
        <v>89</v>
      </c>
      <c r="AE310" s="36" t="s">
        <v>321</v>
      </c>
      <c r="AF310" s="36">
        <v>300</v>
      </c>
      <c r="AG310" s="39" t="s">
        <v>34</v>
      </c>
      <c r="AH310" s="39"/>
      <c r="AI310" s="36" t="s">
        <v>1324</v>
      </c>
      <c r="AJ31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10" s="36" t="str">
        <f>IF(ISBLANK(Table2[[#This Row],[index]]),  "", _xlfn.CONCAT("telegraf/", Table2[[#This Row],[unique_id_device]], "/", LOWER(Table2[[#This Row],[device_via_device]])))</f>
        <v>telegraf/raspbpi-lia/digitemp</v>
      </c>
      <c r="AR310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0" s="36">
        <v>1</v>
      </c>
      <c r="AT310" s="60"/>
      <c r="AV31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10" s="36" t="str">
        <f>IF(ISBLANK(Table2[[#This Row],[device_model]]), "", Table2[[#This Row],[device_suggested_area]])</f>
        <v>Rack</v>
      </c>
      <c r="AZ310" s="36" t="s">
        <v>87</v>
      </c>
      <c r="BA310" s="36" t="s">
        <v>1300</v>
      </c>
      <c r="BB310" s="36" t="s">
        <v>1293</v>
      </c>
      <c r="BC310" s="36" t="s">
        <v>1301</v>
      </c>
      <c r="BD310" s="36" t="s">
        <v>28</v>
      </c>
      <c r="BI310" s="36" t="s">
        <v>1321</v>
      </c>
      <c r="BK31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1" spans="1:63" s="36" customFormat="1" ht="16" customHeight="1">
      <c r="A311" s="21">
        <v>2541</v>
      </c>
      <c r="B311" s="36" t="s">
        <v>26</v>
      </c>
      <c r="C311" s="36" t="s">
        <v>1293</v>
      </c>
      <c r="D311" s="36" t="s">
        <v>27</v>
      </c>
      <c r="E311" s="36" t="s">
        <v>1365</v>
      </c>
      <c r="F311" s="36" t="str">
        <f>IF(ISBLANK(Table2[[#This Row],[unique_id]]), "", Table2[[#This Row],[unique_id]])</f>
        <v>compensation_sensor_rack_bottom_temperature</v>
      </c>
      <c r="G311" s="36" t="s">
        <v>1305</v>
      </c>
      <c r="H311" s="36" t="s">
        <v>1391</v>
      </c>
      <c r="I311" s="36" t="s">
        <v>295</v>
      </c>
      <c r="J311" s="36" t="s">
        <v>87</v>
      </c>
      <c r="M311" s="36" t="s">
        <v>136</v>
      </c>
      <c r="O311" s="39"/>
      <c r="T311" s="37"/>
      <c r="U311" s="36" t="s">
        <v>496</v>
      </c>
      <c r="V311" s="39"/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G311" s="39"/>
      <c r="AH311" s="39"/>
      <c r="AJ311" s="36" t="str">
        <f>IF(ISBLANK(AI311),  "", _xlfn.CONCAT("haas/entity/sensor/", LOWER(C311), "/", E311, "/config"))</f>
        <v/>
      </c>
      <c r="AK311" s="36" t="str">
        <f>IF(ISBLANK(AI311),  "", _xlfn.CONCAT(LOWER(C311), "/", E311))</f>
        <v/>
      </c>
      <c r="AT311" s="63"/>
      <c r="AU311" s="40"/>
      <c r="AY311" s="36" t="str">
        <f>IF(ISBLANK(Table2[[#This Row],[device_model]]), "", Table2[[#This Row],[device_suggested_area]])</f>
        <v/>
      </c>
      <c r="BC311" s="39"/>
      <c r="BD311" s="36" t="s">
        <v>28</v>
      </c>
      <c r="BK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3" ht="16" customHeight="1">
      <c r="A312" s="21">
        <v>2542</v>
      </c>
      <c r="B312" s="21" t="s">
        <v>26</v>
      </c>
      <c r="C312" s="21" t="s">
        <v>711</v>
      </c>
      <c r="D312" s="21" t="s">
        <v>27</v>
      </c>
      <c r="E312" s="21" t="s">
        <v>752</v>
      </c>
      <c r="F312" s="25" t="str">
        <f>IF(ISBLANK(Table2[[#This Row],[unique_id]]), "", Table2[[#This Row],[unique_id]])</f>
        <v>back_door_lock_battery</v>
      </c>
      <c r="G312" s="21" t="s">
        <v>738</v>
      </c>
      <c r="H312" s="21" t="s">
        <v>1388</v>
      </c>
      <c r="I312" s="21" t="s">
        <v>295</v>
      </c>
      <c r="M312" s="21" t="s">
        <v>136</v>
      </c>
      <c r="T312" s="26"/>
      <c r="V312" s="22"/>
      <c r="W312" s="22"/>
      <c r="X312" s="22"/>
      <c r="Y312" s="22"/>
      <c r="AG312" s="22"/>
      <c r="AH312" s="22"/>
      <c r="AS312" s="21"/>
      <c r="AT312" s="23"/>
      <c r="AU312" s="22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2" s="21" t="str">
        <f>IF(ISBLANK(Table2[[#This Row],[device_model]]), "", Table2[[#This Row],[device_suggested_area]])</f>
        <v/>
      </c>
      <c r="BC312" s="22"/>
      <c r="BI312" s="21"/>
      <c r="BJ312" s="21"/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ht="16" customHeight="1">
      <c r="A313" s="21">
        <v>2543</v>
      </c>
      <c r="B313" s="21" t="s">
        <v>26</v>
      </c>
      <c r="C313" s="21" t="s">
        <v>711</v>
      </c>
      <c r="D313" s="21" t="s">
        <v>27</v>
      </c>
      <c r="E313" s="21" t="s">
        <v>753</v>
      </c>
      <c r="F313" s="25" t="str">
        <f>IF(ISBLANK(Table2[[#This Row],[unique_id]]), "", Table2[[#This Row],[unique_id]])</f>
        <v>front_door_lock_battery</v>
      </c>
      <c r="G313" s="21" t="s">
        <v>737</v>
      </c>
      <c r="H313" s="21" t="s">
        <v>1388</v>
      </c>
      <c r="I313" s="21" t="s">
        <v>295</v>
      </c>
      <c r="M313" s="21" t="s">
        <v>136</v>
      </c>
      <c r="T313" s="26"/>
      <c r="V313" s="22"/>
      <c r="W313" s="22"/>
      <c r="X313" s="22"/>
      <c r="Y313" s="22"/>
      <c r="AG313" s="22"/>
      <c r="AH313" s="22"/>
      <c r="AS313" s="21"/>
      <c r="AT313" s="23"/>
      <c r="AU313" s="22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3" s="21" t="str">
        <f>IF(ISBLANK(Table2[[#This Row],[device_model]]), "", Table2[[#This Row],[device_suggested_area]])</f>
        <v/>
      </c>
      <c r="BC313" s="22"/>
      <c r="BI313" s="21"/>
      <c r="BJ313" s="21"/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3" ht="16" customHeight="1">
      <c r="A314" s="21">
        <v>2544</v>
      </c>
      <c r="B314" s="21" t="s">
        <v>26</v>
      </c>
      <c r="C314" s="21" t="s">
        <v>339</v>
      </c>
      <c r="D314" s="21" t="s">
        <v>27</v>
      </c>
      <c r="E314" s="21" t="s">
        <v>755</v>
      </c>
      <c r="F314" s="25" t="str">
        <f>IF(ISBLANK(Table2[[#This Row],[unique_id]]), "", Table2[[#This Row],[unique_id]])</f>
        <v>template_back_door_sensor_battery_last</v>
      </c>
      <c r="G314" s="21" t="s">
        <v>740</v>
      </c>
      <c r="H314" s="21" t="s">
        <v>1388</v>
      </c>
      <c r="I314" s="21" t="s">
        <v>295</v>
      </c>
      <c r="M314" s="21" t="s">
        <v>136</v>
      </c>
      <c r="T314" s="26"/>
      <c r="V314" s="22"/>
      <c r="W314" s="22"/>
      <c r="X314" s="22"/>
      <c r="Y314" s="22"/>
      <c r="AG314" s="22"/>
      <c r="AH314" s="22"/>
      <c r="AS314" s="21"/>
      <c r="AT314" s="23"/>
      <c r="AU314" s="22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4" s="21" t="str">
        <f>IF(ISBLANK(Table2[[#This Row],[device_model]]), "", Table2[[#This Row],[device_suggested_area]])</f>
        <v/>
      </c>
      <c r="BC314" s="22"/>
      <c r="BI314" s="21"/>
      <c r="BJ314" s="21"/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ht="16" customHeight="1">
      <c r="A315" s="21">
        <v>2545</v>
      </c>
      <c r="B315" s="21" t="s">
        <v>26</v>
      </c>
      <c r="C315" s="21" t="s">
        <v>339</v>
      </c>
      <c r="D315" s="21" t="s">
        <v>27</v>
      </c>
      <c r="E315" s="21" t="s">
        <v>754</v>
      </c>
      <c r="F315" s="25" t="str">
        <f>IF(ISBLANK(Table2[[#This Row],[unique_id]]), "", Table2[[#This Row],[unique_id]])</f>
        <v>template_front_door_sensor_battery_last</v>
      </c>
      <c r="G315" s="21" t="s">
        <v>739</v>
      </c>
      <c r="H315" s="21" t="s">
        <v>1388</v>
      </c>
      <c r="I315" s="21" t="s">
        <v>295</v>
      </c>
      <c r="M315" s="21" t="s">
        <v>136</v>
      </c>
      <c r="T315" s="26"/>
      <c r="V315" s="22"/>
      <c r="W315" s="22"/>
      <c r="X315" s="22"/>
      <c r="Y315" s="22"/>
      <c r="AG315" s="22"/>
      <c r="AH315" s="22"/>
      <c r="AS315" s="21"/>
      <c r="AT315" s="23"/>
      <c r="AU315" s="22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5" s="21" t="str">
        <f>IF(ISBLANK(Table2[[#This Row],[device_model]]), "", Table2[[#This Row],[device_suggested_area]])</f>
        <v/>
      </c>
      <c r="BC315" s="22"/>
      <c r="BI315" s="21"/>
      <c r="BJ315" s="21"/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3" ht="16" customHeight="1">
      <c r="A316" s="21">
        <v>2546</v>
      </c>
      <c r="B316" s="21" t="s">
        <v>643</v>
      </c>
      <c r="C316" s="21" t="s">
        <v>517</v>
      </c>
      <c r="D316" s="21" t="s">
        <v>27</v>
      </c>
      <c r="E316" s="21" t="s">
        <v>545</v>
      </c>
      <c r="F316" s="25" t="str">
        <f>IF(ISBLANK(Table2[[#This Row],[unique_id]]), "", Table2[[#This Row],[unique_id]])</f>
        <v>home_cube_remote_battery</v>
      </c>
      <c r="G316" s="21" t="s">
        <v>525</v>
      </c>
      <c r="H316" s="21" t="s">
        <v>1388</v>
      </c>
      <c r="I316" s="21" t="s">
        <v>295</v>
      </c>
      <c r="M316" s="21" t="s">
        <v>136</v>
      </c>
      <c r="T316" s="26"/>
      <c r="V316" s="22"/>
      <c r="W316" s="22"/>
      <c r="X316" s="22"/>
      <c r="Y316" s="22"/>
      <c r="AG316" s="22"/>
      <c r="AH316" s="22"/>
      <c r="AS316" s="21"/>
      <c r="AT316" s="23"/>
      <c r="AU316" s="22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6" s="21" t="str">
        <f>IF(ISBLANK(Table2[[#This Row],[device_model]]), "", Table2[[#This Row],[device_suggested_area]])</f>
        <v/>
      </c>
      <c r="BC316" s="22"/>
      <c r="BI316" s="21"/>
      <c r="BJ316" s="21"/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ht="16" customHeight="1">
      <c r="A317" s="21">
        <v>2547</v>
      </c>
      <c r="B317" s="21" t="s">
        <v>26</v>
      </c>
      <c r="C317" s="21" t="s">
        <v>151</v>
      </c>
      <c r="D317" s="21" t="s">
        <v>27</v>
      </c>
      <c r="E317" s="21" t="s">
        <v>749</v>
      </c>
      <c r="F317" s="25" t="str">
        <f>IF(ISBLANK(Table2[[#This Row],[unique_id]]), "", Table2[[#This Row],[unique_id]])</f>
        <v>template_weatherstation_console_battery_percent_int</v>
      </c>
      <c r="G317" s="21" t="s">
        <v>747</v>
      </c>
      <c r="H317" s="21" t="s">
        <v>1388</v>
      </c>
      <c r="I317" s="21" t="s">
        <v>295</v>
      </c>
      <c r="M317" s="21" t="s">
        <v>136</v>
      </c>
      <c r="T317" s="26"/>
      <c r="V317" s="22"/>
      <c r="W317" s="22"/>
      <c r="X317" s="22"/>
      <c r="Y317" s="22"/>
      <c r="AB317" s="21" t="s">
        <v>31</v>
      </c>
      <c r="AC317" s="21" t="s">
        <v>32</v>
      </c>
      <c r="AD317" s="21" t="s">
        <v>748</v>
      </c>
      <c r="AG317" s="22"/>
      <c r="AH317" s="22"/>
      <c r="AR317" s="24"/>
      <c r="AS317" s="21"/>
      <c r="AT317" s="14"/>
      <c r="AU317" s="22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7" s="21" t="str">
        <f>IF(ISBLANK(Table2[[#This Row],[device_model]]), "", Table2[[#This Row],[device_suggested_area]])</f>
        <v/>
      </c>
      <c r="BC317" s="22"/>
      <c r="BI317" s="21"/>
      <c r="BJ317" s="21"/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3" ht="16" customHeight="1">
      <c r="A318" s="21">
        <v>2548</v>
      </c>
      <c r="B318" s="21" t="s">
        <v>26</v>
      </c>
      <c r="C318" s="21" t="s">
        <v>39</v>
      </c>
      <c r="D318" s="21" t="s">
        <v>27</v>
      </c>
      <c r="E318" s="21" t="s">
        <v>171</v>
      </c>
      <c r="F318" s="25" t="str">
        <f>IF(ISBLANK(Table2[[#This Row],[unique_id]]), "", Table2[[#This Row],[unique_id]])</f>
        <v>weatherstation_console_battery_voltage</v>
      </c>
      <c r="G318" s="21" t="s">
        <v>524</v>
      </c>
      <c r="H318" s="21" t="s">
        <v>1388</v>
      </c>
      <c r="I318" s="21" t="s">
        <v>295</v>
      </c>
      <c r="T318" s="26"/>
      <c r="V318" s="22"/>
      <c r="W318" s="22"/>
      <c r="X318" s="22"/>
      <c r="Y318" s="22"/>
      <c r="AB318" s="21" t="s">
        <v>31</v>
      </c>
      <c r="AC318" s="21" t="s">
        <v>83</v>
      </c>
      <c r="AD318" s="21" t="s">
        <v>84</v>
      </c>
      <c r="AE318" s="21" t="s">
        <v>276</v>
      </c>
      <c r="AF318" s="21">
        <v>300</v>
      </c>
      <c r="AG318" s="22" t="s">
        <v>34</v>
      </c>
      <c r="AH318" s="22"/>
      <c r="AI318" s="21" t="s">
        <v>85</v>
      </c>
      <c r="AJ318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18" s="21" t="str">
        <f>IF(ISBLANK(Table2[[#This Row],[index]]),  "", _xlfn.CONCAT(LOWER(Table2[[#This Row],[device_via_device]]), "/", Table2[[#This Row],[unique_id]]))</f>
        <v>weewx/weatherstation_console_battery_voltage</v>
      </c>
      <c r="AR318" s="24" t="s">
        <v>1386</v>
      </c>
      <c r="AS318" s="21">
        <v>1</v>
      </c>
      <c r="AT318" s="14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18" s="21" t="str">
        <f>IF(ISBLANK(Table2[[#This Row],[device_model]]), "", Table2[[#This Row],[device_suggested_area]])</f>
        <v>Rack</v>
      </c>
      <c r="AZ318" s="21" t="s">
        <v>474</v>
      </c>
      <c r="BA318" s="21" t="s">
        <v>36</v>
      </c>
      <c r="BB318" s="21" t="s">
        <v>37</v>
      </c>
      <c r="BC318" s="21" t="s">
        <v>1234</v>
      </c>
      <c r="BD318" s="21" t="s">
        <v>28</v>
      </c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2549</v>
      </c>
      <c r="B319" s="21" t="s">
        <v>26</v>
      </c>
      <c r="C319" s="21" t="s">
        <v>128</v>
      </c>
      <c r="D319" s="21" t="s">
        <v>27</v>
      </c>
      <c r="E319" s="24" t="s">
        <v>672</v>
      </c>
      <c r="F319" s="25" t="str">
        <f>IF(ISBLANK(Table2[[#This Row],[unique_id]]), "", Table2[[#This Row],[unique_id]])</f>
        <v>bertram_2_office_pantry_battery_percent</v>
      </c>
      <c r="G319" s="21" t="s">
        <v>518</v>
      </c>
      <c r="H319" s="21" t="s">
        <v>1388</v>
      </c>
      <c r="I319" s="21" t="s">
        <v>295</v>
      </c>
      <c r="M319" s="21" t="s">
        <v>136</v>
      </c>
      <c r="T319" s="26"/>
      <c r="V319" s="22"/>
      <c r="W319" s="22"/>
      <c r="X319" s="22"/>
      <c r="Y319" s="22"/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319" s="21" t="str">
        <f>IF(ISBLANK(Table2[[#This Row],[device_model]]), "", Table2[[#This Row],[device_suggested_area]])</f>
        <v>Pantry</v>
      </c>
      <c r="AZ319" s="21" t="s">
        <v>1135</v>
      </c>
      <c r="BA319" s="21" t="s">
        <v>1137</v>
      </c>
      <c r="BB319" s="21" t="s">
        <v>128</v>
      </c>
      <c r="BC319" s="21" t="s">
        <v>476</v>
      </c>
      <c r="BD319" s="21" t="s">
        <v>214</v>
      </c>
      <c r="BI319" s="21"/>
      <c r="BJ319" s="21"/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3" ht="16" customHeight="1">
      <c r="A320" s="21">
        <v>2550</v>
      </c>
      <c r="B320" s="21" t="s">
        <v>26</v>
      </c>
      <c r="C320" s="21" t="s">
        <v>128</v>
      </c>
      <c r="D320" s="21" t="s">
        <v>27</v>
      </c>
      <c r="E320" s="24" t="s">
        <v>673</v>
      </c>
      <c r="F320" s="25" t="str">
        <f>IF(ISBLANK(Table2[[#This Row],[unique_id]]), "", Table2[[#This Row],[unique_id]])</f>
        <v>bertram_2_office_lounge_battery_percent</v>
      </c>
      <c r="G320" s="21" t="s">
        <v>519</v>
      </c>
      <c r="H320" s="21" t="s">
        <v>1388</v>
      </c>
      <c r="I320" s="21" t="s">
        <v>295</v>
      </c>
      <c r="M320" s="21" t="s">
        <v>136</v>
      </c>
      <c r="T320" s="26"/>
      <c r="V320" s="22"/>
      <c r="W320" s="22"/>
      <c r="X320" s="22"/>
      <c r="Y320" s="22"/>
      <c r="AG320" s="22"/>
      <c r="AH320" s="22"/>
      <c r="AS320" s="21"/>
      <c r="AT320" s="23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320" s="21" t="str">
        <f>IF(ISBLANK(Table2[[#This Row],[device_model]]), "", Table2[[#This Row],[device_suggested_area]])</f>
        <v>Lounge</v>
      </c>
      <c r="AZ320" s="21" t="s">
        <v>1135</v>
      </c>
      <c r="BA320" s="21" t="s">
        <v>1137</v>
      </c>
      <c r="BB320" s="21" t="s">
        <v>128</v>
      </c>
      <c r="BC320" s="21" t="s">
        <v>476</v>
      </c>
      <c r="BD320" s="21" t="s">
        <v>196</v>
      </c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2551</v>
      </c>
      <c r="B321" s="21" t="s">
        <v>26</v>
      </c>
      <c r="C321" s="21" t="s">
        <v>128</v>
      </c>
      <c r="D321" s="21" t="s">
        <v>27</v>
      </c>
      <c r="E321" s="24" t="s">
        <v>674</v>
      </c>
      <c r="F321" s="25" t="str">
        <f>IF(ISBLANK(Table2[[#This Row],[unique_id]]), "", Table2[[#This Row],[unique_id]])</f>
        <v>bertram_2_office_dining_battery_percent</v>
      </c>
      <c r="G321" s="21" t="s">
        <v>520</v>
      </c>
      <c r="H321" s="21" t="s">
        <v>1388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321" s="21" t="str">
        <f>IF(ISBLANK(Table2[[#This Row],[device_model]]), "", Table2[[#This Row],[device_suggested_area]])</f>
        <v>Dining</v>
      </c>
      <c r="AZ321" s="21" t="s">
        <v>1135</v>
      </c>
      <c r="BA321" s="21" t="s">
        <v>1137</v>
      </c>
      <c r="BB321" s="21" t="s">
        <v>128</v>
      </c>
      <c r="BC321" s="21" t="s">
        <v>476</v>
      </c>
      <c r="BD321" s="21" t="s">
        <v>195</v>
      </c>
      <c r="BI321" s="21"/>
      <c r="BJ321" s="21"/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3" ht="16" customHeight="1">
      <c r="A322" s="21">
        <v>2552</v>
      </c>
      <c r="B322" s="21" t="s">
        <v>26</v>
      </c>
      <c r="C322" s="21" t="s">
        <v>128</v>
      </c>
      <c r="D322" s="21" t="s">
        <v>27</v>
      </c>
      <c r="E322" s="24" t="s">
        <v>675</v>
      </c>
      <c r="F322" s="25" t="str">
        <f>IF(ISBLANK(Table2[[#This Row],[unique_id]]), "", Table2[[#This Row],[unique_id]])</f>
        <v>bertram_2_office_basement_battery_percent</v>
      </c>
      <c r="G322" s="21" t="s">
        <v>521</v>
      </c>
      <c r="H322" s="21" t="s">
        <v>1388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22" s="21" t="str">
        <f>IF(ISBLANK(Table2[[#This Row],[device_model]]), "", Table2[[#This Row],[device_suggested_area]])</f>
        <v>Basement</v>
      </c>
      <c r="AZ322" s="21" t="s">
        <v>1135</v>
      </c>
      <c r="BA322" s="21" t="s">
        <v>1137</v>
      </c>
      <c r="BB322" s="21" t="s">
        <v>128</v>
      </c>
      <c r="BC322" s="21" t="s">
        <v>476</v>
      </c>
      <c r="BD322" s="21" t="s">
        <v>213</v>
      </c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2553</v>
      </c>
      <c r="B323" s="21" t="s">
        <v>26</v>
      </c>
      <c r="C323" s="21" t="s">
        <v>183</v>
      </c>
      <c r="D323" s="21" t="s">
        <v>27</v>
      </c>
      <c r="E323" s="21" t="s">
        <v>835</v>
      </c>
      <c r="F323" s="25" t="str">
        <f>IF(ISBLANK(Table2[[#This Row],[unique_id]]), "", Table2[[#This Row],[unique_id]])</f>
        <v>parents_move_battery</v>
      </c>
      <c r="G323" s="21" t="s">
        <v>522</v>
      </c>
      <c r="H323" s="21" t="s">
        <v>1388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G323" s="22"/>
      <c r="AH323" s="22"/>
      <c r="AS323" s="21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3" s="21" t="str">
        <f>IF(ISBLANK(Table2[[#This Row],[device_model]]), "", Table2[[#This Row],[device_suggested_area]])</f>
        <v/>
      </c>
      <c r="BC323" s="22"/>
      <c r="BI323" s="21"/>
      <c r="BJ323" s="21"/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3" ht="16" customHeight="1">
      <c r="A324" s="21">
        <v>2554</v>
      </c>
      <c r="B324" s="21" t="s">
        <v>26</v>
      </c>
      <c r="C324" s="21" t="s">
        <v>183</v>
      </c>
      <c r="D324" s="21" t="s">
        <v>27</v>
      </c>
      <c r="E324" s="21" t="s">
        <v>834</v>
      </c>
      <c r="F324" s="25" t="str">
        <f>IF(ISBLANK(Table2[[#This Row],[unique_id]]), "", Table2[[#This Row],[unique_id]])</f>
        <v>kitchen_move_battery</v>
      </c>
      <c r="G324" s="21" t="s">
        <v>523</v>
      </c>
      <c r="H324" s="21" t="s">
        <v>1388</v>
      </c>
      <c r="I324" s="21" t="s">
        <v>295</v>
      </c>
      <c r="M324" s="21" t="s">
        <v>136</v>
      </c>
      <c r="T324" s="26"/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4" s="21" t="str">
        <f>IF(ISBLANK(Table2[[#This Row],[device_model]]), "", Table2[[#This Row],[device_suggested_area]])</f>
        <v/>
      </c>
      <c r="BC324" s="22"/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2555</v>
      </c>
      <c r="B325" s="21" t="s">
        <v>26</v>
      </c>
      <c r="C325" s="21" t="s">
        <v>500</v>
      </c>
      <c r="D325" s="21" t="s">
        <v>338</v>
      </c>
      <c r="E325" s="21" t="s">
        <v>337</v>
      </c>
      <c r="F325" s="25" t="str">
        <f>IF(ISBLANK(Table2[[#This Row],[unique_id]]), "", Table2[[#This Row],[unique_id]])</f>
        <v>column_break</v>
      </c>
      <c r="G325" s="21" t="s">
        <v>334</v>
      </c>
      <c r="H325" s="21" t="s">
        <v>1388</v>
      </c>
      <c r="I325" s="21" t="s">
        <v>295</v>
      </c>
      <c r="M325" s="21" t="s">
        <v>335</v>
      </c>
      <c r="N325" s="21" t="s">
        <v>336</v>
      </c>
      <c r="T325" s="26"/>
      <c r="V325" s="22"/>
      <c r="W325" s="22"/>
      <c r="X325" s="22"/>
      <c r="Y325" s="22"/>
      <c r="AG325" s="22"/>
      <c r="AH325" s="22"/>
      <c r="AR325" s="24"/>
      <c r="AS325" s="21"/>
      <c r="AT325" s="15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5" s="21" t="str">
        <f>IF(ISBLANK(Table2[[#This Row],[device_model]]), "", Table2[[#This Row],[device_suggested_area]])</f>
        <v/>
      </c>
      <c r="BC325" s="22"/>
      <c r="BI325" s="21"/>
      <c r="BJ325" s="21"/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3" ht="16" customHeight="1">
      <c r="A326" s="21">
        <v>2556</v>
      </c>
      <c r="B326" s="21" t="s">
        <v>26</v>
      </c>
      <c r="C326" s="21" t="s">
        <v>878</v>
      </c>
      <c r="D326" s="21" t="s">
        <v>27</v>
      </c>
      <c r="E326" s="21" t="s">
        <v>935</v>
      </c>
      <c r="F326" s="25" t="str">
        <f>IF(ISBLANK(Table2[[#This Row],[unique_id]]), "", Table2[[#This Row],[unique_id]])</f>
        <v>all_standby</v>
      </c>
      <c r="G326" s="21" t="s">
        <v>936</v>
      </c>
      <c r="H326" s="21" t="s">
        <v>586</v>
      </c>
      <c r="I326" s="21" t="s">
        <v>295</v>
      </c>
      <c r="O326" s="22" t="s">
        <v>889</v>
      </c>
      <c r="R326" s="45"/>
      <c r="T326" s="26" t="s">
        <v>934</v>
      </c>
      <c r="V326" s="22"/>
      <c r="W326" s="22"/>
      <c r="X326" s="22"/>
      <c r="Y326" s="22"/>
      <c r="AG326" s="22"/>
      <c r="AH326" s="22"/>
      <c r="AS326" s="21"/>
      <c r="AT326" s="23"/>
      <c r="AU326" s="22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6" s="21" t="str">
        <f>IF(ISBLANK(Table2[[#This Row],[device_model]]), "", Table2[[#This Row],[device_suggested_area]])</f>
        <v/>
      </c>
      <c r="BC326" s="22"/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2557</v>
      </c>
      <c r="B327" s="21" t="s">
        <v>26</v>
      </c>
      <c r="C327" s="21" t="s">
        <v>912</v>
      </c>
      <c r="D327" s="21" t="s">
        <v>149</v>
      </c>
      <c r="E327" s="26" t="s">
        <v>1241</v>
      </c>
      <c r="F327" s="25" t="str">
        <f>IF(ISBLANK(Table2[[#This Row],[unique_id]]), "", Table2[[#This Row],[unique_id]])</f>
        <v>template_lounge_tv_plug_proxy</v>
      </c>
      <c r="G327" s="21" t="s">
        <v>181</v>
      </c>
      <c r="H327" s="21" t="s">
        <v>586</v>
      </c>
      <c r="I327" s="21" t="s">
        <v>295</v>
      </c>
      <c r="O327" s="22" t="s">
        <v>889</v>
      </c>
      <c r="P327" s="21" t="s">
        <v>166</v>
      </c>
      <c r="Q327" s="21" t="s">
        <v>859</v>
      </c>
      <c r="R327" s="45" t="s">
        <v>844</v>
      </c>
      <c r="S327" s="21" t="str">
        <f>Table2[[#This Row],[friendly_name]]</f>
        <v>Lounge TV</v>
      </c>
      <c r="T327" s="26" t="s">
        <v>1238</v>
      </c>
      <c r="V327" s="22"/>
      <c r="W327" s="22"/>
      <c r="X327" s="22"/>
      <c r="Y327" s="22"/>
      <c r="AG327" s="22"/>
      <c r="AH327" s="22"/>
      <c r="AR327" s="24"/>
      <c r="AS327" s="21"/>
      <c r="AT327" s="15"/>
      <c r="AU327" s="21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27" s="21" t="str">
        <f>IF(ISBLANK(Table2[[#This Row],[device_model]]), "", Table2[[#This Row],[device_suggested_area]])</f>
        <v>Lounge</v>
      </c>
      <c r="AZ327" s="21" t="s">
        <v>1123</v>
      </c>
      <c r="BA327" s="21" t="s">
        <v>365</v>
      </c>
      <c r="BB327" s="21" t="s">
        <v>236</v>
      </c>
      <c r="BC327" s="21" t="s">
        <v>368</v>
      </c>
      <c r="BD327" s="21" t="s">
        <v>196</v>
      </c>
      <c r="BI327" s="21"/>
      <c r="BJ327" s="21"/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3" ht="16" customHeight="1">
      <c r="A328" s="21">
        <v>2558</v>
      </c>
      <c r="B328" s="21" t="s">
        <v>26</v>
      </c>
      <c r="C328" s="21" t="s">
        <v>236</v>
      </c>
      <c r="D328" s="21" t="s">
        <v>134</v>
      </c>
      <c r="E328" s="21" t="s">
        <v>1240</v>
      </c>
      <c r="F328" s="25" t="str">
        <f>IF(ISBLANK(Table2[[#This Row],[unique_id]]), "", Table2[[#This Row],[unique_id]])</f>
        <v>lounge_tv_plug</v>
      </c>
      <c r="G328" s="21" t="s">
        <v>181</v>
      </c>
      <c r="H328" s="21" t="s">
        <v>586</v>
      </c>
      <c r="I328" s="21" t="s">
        <v>295</v>
      </c>
      <c r="M328" s="21" t="s">
        <v>261</v>
      </c>
      <c r="O328" s="22" t="s">
        <v>889</v>
      </c>
      <c r="P328" s="21" t="s">
        <v>166</v>
      </c>
      <c r="Q328" s="21" t="s">
        <v>859</v>
      </c>
      <c r="R328" s="45" t="s">
        <v>844</v>
      </c>
      <c r="S328" s="21" t="str">
        <f>Table2[[#This Row],[friendly_name]]</f>
        <v>Lounge TV</v>
      </c>
      <c r="T328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28" s="22"/>
      <c r="W328" s="22"/>
      <c r="X328" s="22"/>
      <c r="Y328" s="22"/>
      <c r="AE328" s="21" t="s">
        <v>254</v>
      </c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28" s="21" t="str">
        <f>IF(ISBLANK(Table2[[#This Row],[device_model]]), "", Table2[[#This Row],[device_suggested_area]])</f>
        <v>Lounge</v>
      </c>
      <c r="AZ328" s="21" t="s">
        <v>1123</v>
      </c>
      <c r="BA328" s="21" t="s">
        <v>365</v>
      </c>
      <c r="BB328" s="21" t="s">
        <v>236</v>
      </c>
      <c r="BC328" s="21" t="s">
        <v>368</v>
      </c>
      <c r="BD328" s="21" t="s">
        <v>196</v>
      </c>
      <c r="BG328" s="21" t="s">
        <v>1116</v>
      </c>
      <c r="BH328" s="21" t="s">
        <v>446</v>
      </c>
      <c r="BI328" s="21" t="s">
        <v>355</v>
      </c>
      <c r="BJ328" s="21" t="s">
        <v>438</v>
      </c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29" spans="1:63" ht="16" customHeight="1">
      <c r="A329" s="21">
        <v>2559</v>
      </c>
      <c r="B329" s="21" t="s">
        <v>26</v>
      </c>
      <c r="C329" s="21" t="s">
        <v>912</v>
      </c>
      <c r="D329" s="21" t="s">
        <v>149</v>
      </c>
      <c r="E329" s="26" t="s">
        <v>1093</v>
      </c>
      <c r="F329" s="25" t="str">
        <f>IF(ISBLANK(Table2[[#This Row],[unique_id]]), "", Table2[[#This Row],[unique_id]])</f>
        <v>template_lounge_sub_plug_proxy</v>
      </c>
      <c r="G329" s="21" t="s">
        <v>893</v>
      </c>
      <c r="H329" s="21" t="s">
        <v>586</v>
      </c>
      <c r="I329" s="21" t="s">
        <v>295</v>
      </c>
      <c r="O329" s="22" t="s">
        <v>889</v>
      </c>
      <c r="P329" s="21" t="s">
        <v>166</v>
      </c>
      <c r="Q329" s="21" t="s">
        <v>859</v>
      </c>
      <c r="R329" s="45" t="s">
        <v>844</v>
      </c>
      <c r="S329" s="21" t="str">
        <f>Table2[[#This Row],[friendly_name]]</f>
        <v>Lounge Sub</v>
      </c>
      <c r="T329" s="26" t="s">
        <v>1238</v>
      </c>
      <c r="V329" s="22"/>
      <c r="W329" s="22"/>
      <c r="X329" s="22"/>
      <c r="Y329" s="22"/>
      <c r="AG329" s="22"/>
      <c r="AH329" s="22"/>
      <c r="AR329" s="24"/>
      <c r="AS329" s="21"/>
      <c r="AT329" s="15"/>
      <c r="AU329" s="21" t="s">
        <v>134</v>
      </c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29" s="21" t="str">
        <f>IF(ISBLANK(Table2[[#This Row],[device_model]]), "", Table2[[#This Row],[device_suggested_area]])</f>
        <v>Lounge</v>
      </c>
      <c r="AZ329" s="21" t="s">
        <v>1166</v>
      </c>
      <c r="BA329" s="24" t="s">
        <v>366</v>
      </c>
      <c r="BB329" s="21" t="s">
        <v>236</v>
      </c>
      <c r="BC329" s="21" t="s">
        <v>367</v>
      </c>
      <c r="BD329" s="21" t="s">
        <v>196</v>
      </c>
      <c r="BI329" s="21"/>
      <c r="BJ329" s="21"/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3" ht="16" customHeight="1">
      <c r="A330" s="21">
        <v>2560</v>
      </c>
      <c r="B330" s="21" t="s">
        <v>26</v>
      </c>
      <c r="C330" s="21" t="s">
        <v>236</v>
      </c>
      <c r="D330" s="21" t="s">
        <v>134</v>
      </c>
      <c r="E330" s="21" t="s">
        <v>944</v>
      </c>
      <c r="F330" s="25" t="str">
        <f>IF(ISBLANK(Table2[[#This Row],[unique_id]]), "", Table2[[#This Row],[unique_id]])</f>
        <v>lounge_sub_plug</v>
      </c>
      <c r="G330" s="21" t="s">
        <v>893</v>
      </c>
      <c r="H330" s="21" t="s">
        <v>586</v>
      </c>
      <c r="I330" s="21" t="s">
        <v>295</v>
      </c>
      <c r="M330" s="21" t="s">
        <v>261</v>
      </c>
      <c r="O330" s="22" t="s">
        <v>889</v>
      </c>
      <c r="P330" s="21" t="s">
        <v>166</v>
      </c>
      <c r="Q330" s="21" t="s">
        <v>859</v>
      </c>
      <c r="R330" s="45" t="s">
        <v>844</v>
      </c>
      <c r="S330" s="21" t="str">
        <f>Table2[[#This Row],[friendly_name]]</f>
        <v>Lounge Sub</v>
      </c>
      <c r="T330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0" s="22"/>
      <c r="W330" s="22"/>
      <c r="X330" s="22"/>
      <c r="Y330" s="22"/>
      <c r="AE330" s="21" t="s">
        <v>894</v>
      </c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0" s="21" t="str">
        <f>IF(ISBLANK(Table2[[#This Row],[device_model]]), "", Table2[[#This Row],[device_suggested_area]])</f>
        <v>Lounge</v>
      </c>
      <c r="AZ330" s="21" t="s">
        <v>1166</v>
      </c>
      <c r="BA330" s="24" t="s">
        <v>366</v>
      </c>
      <c r="BB330" s="21" t="s">
        <v>236</v>
      </c>
      <c r="BC330" s="21" t="s">
        <v>367</v>
      </c>
      <c r="BD330" s="21" t="s">
        <v>196</v>
      </c>
      <c r="BG330" s="21" t="s">
        <v>1116</v>
      </c>
      <c r="BH330" s="21" t="s">
        <v>446</v>
      </c>
      <c r="BI330" s="21" t="s">
        <v>345</v>
      </c>
      <c r="BJ330" s="21" t="s">
        <v>428</v>
      </c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31" spans="1:63" ht="16" customHeight="1">
      <c r="A331" s="21">
        <v>2561</v>
      </c>
      <c r="B331" s="21" t="s">
        <v>26</v>
      </c>
      <c r="C331" s="21" t="s">
        <v>912</v>
      </c>
      <c r="D331" s="21" t="s">
        <v>149</v>
      </c>
      <c r="E331" s="26" t="s">
        <v>1094</v>
      </c>
      <c r="F331" s="25" t="str">
        <f>IF(ISBLANK(Table2[[#This Row],[unique_id]]), "", Table2[[#This Row],[unique_id]])</f>
        <v>template_study_outlet_plug_proxy</v>
      </c>
      <c r="G331" s="21" t="s">
        <v>229</v>
      </c>
      <c r="H331" s="21" t="s">
        <v>586</v>
      </c>
      <c r="I331" s="21" t="s">
        <v>295</v>
      </c>
      <c r="O331" s="22" t="s">
        <v>889</v>
      </c>
      <c r="P331" s="21" t="s">
        <v>166</v>
      </c>
      <c r="Q331" s="21" t="s">
        <v>859</v>
      </c>
      <c r="R331" s="21" t="s">
        <v>586</v>
      </c>
      <c r="S331" s="21" t="str">
        <f>Table2[[#This Row],[friendly_name]]</f>
        <v>Study Outlet</v>
      </c>
      <c r="T331" s="26" t="s">
        <v>1237</v>
      </c>
      <c r="V331" s="22"/>
      <c r="W331" s="22"/>
      <c r="X331" s="22"/>
      <c r="Y331" s="22"/>
      <c r="AG331" s="22"/>
      <c r="AH331" s="22"/>
      <c r="AS331" s="21"/>
      <c r="AT331" s="23"/>
      <c r="AU331" s="21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31" s="21" t="str">
        <f>IF(ISBLANK(Table2[[#This Row],[device_model]]), "", Table2[[#This Row],[device_suggested_area]])</f>
        <v>Study</v>
      </c>
      <c r="AZ331" s="21" t="s">
        <v>1163</v>
      </c>
      <c r="BA331" s="24" t="s">
        <v>366</v>
      </c>
      <c r="BB331" s="21" t="s">
        <v>236</v>
      </c>
      <c r="BC331" s="21" t="s">
        <v>367</v>
      </c>
      <c r="BD331" s="21" t="s">
        <v>362</v>
      </c>
      <c r="BI331" s="21"/>
      <c r="BJ331" s="21"/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3" ht="16" customHeight="1">
      <c r="A332" s="21">
        <v>2562</v>
      </c>
      <c r="B332" s="21" t="s">
        <v>26</v>
      </c>
      <c r="C332" s="21" t="s">
        <v>236</v>
      </c>
      <c r="D332" s="21" t="s">
        <v>134</v>
      </c>
      <c r="E332" s="21" t="s">
        <v>945</v>
      </c>
      <c r="F332" s="25" t="str">
        <f>IF(ISBLANK(Table2[[#This Row],[unique_id]]), "", Table2[[#This Row],[unique_id]])</f>
        <v>study_outlet_plug</v>
      </c>
      <c r="G332" s="21" t="s">
        <v>229</v>
      </c>
      <c r="H332" s="21" t="s">
        <v>586</v>
      </c>
      <c r="I332" s="21" t="s">
        <v>295</v>
      </c>
      <c r="M332" s="21" t="s">
        <v>261</v>
      </c>
      <c r="O332" s="22" t="s">
        <v>889</v>
      </c>
      <c r="P332" s="21" t="s">
        <v>166</v>
      </c>
      <c r="Q332" s="21" t="s">
        <v>859</v>
      </c>
      <c r="R332" s="21" t="s">
        <v>586</v>
      </c>
      <c r="S332" s="21" t="str">
        <f>Table2[[#This Row],[friendly_name]]</f>
        <v>Study Outlet</v>
      </c>
      <c r="T332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32" s="22"/>
      <c r="W332" s="22"/>
      <c r="X332" s="22"/>
      <c r="Y332" s="22"/>
      <c r="AE332" s="21" t="s">
        <v>255</v>
      </c>
      <c r="AG332" s="22"/>
      <c r="AH332" s="22"/>
      <c r="AS332" s="21"/>
      <c r="AT332" s="23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32" s="21" t="str">
        <f>IF(ISBLANK(Table2[[#This Row],[device_model]]), "", Table2[[#This Row],[device_suggested_area]])</f>
        <v>Study</v>
      </c>
      <c r="AZ332" s="21" t="s">
        <v>1163</v>
      </c>
      <c r="BA332" s="24" t="s">
        <v>366</v>
      </c>
      <c r="BB332" s="21" t="s">
        <v>236</v>
      </c>
      <c r="BC332" s="21" t="s">
        <v>367</v>
      </c>
      <c r="BD332" s="21" t="s">
        <v>362</v>
      </c>
      <c r="BG332" s="21" t="s">
        <v>1116</v>
      </c>
      <c r="BH332" s="21" t="s">
        <v>446</v>
      </c>
      <c r="BI332" s="21" t="s">
        <v>357</v>
      </c>
      <c r="BJ332" s="21" t="s">
        <v>440</v>
      </c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33" spans="1:63" ht="16" customHeight="1">
      <c r="A333" s="21">
        <v>2563</v>
      </c>
      <c r="B333" s="21" t="s">
        <v>26</v>
      </c>
      <c r="C333" s="21" t="s">
        <v>912</v>
      </c>
      <c r="D333" s="21" t="s">
        <v>149</v>
      </c>
      <c r="E333" s="26" t="s">
        <v>1095</v>
      </c>
      <c r="F333" s="25" t="str">
        <f>IF(ISBLANK(Table2[[#This Row],[unique_id]]), "", Table2[[#This Row],[unique_id]])</f>
        <v>template_office_outlet_plug_proxy</v>
      </c>
      <c r="G333" s="21" t="s">
        <v>228</v>
      </c>
      <c r="H333" s="21" t="s">
        <v>586</v>
      </c>
      <c r="I333" s="21" t="s">
        <v>295</v>
      </c>
      <c r="O333" s="22" t="s">
        <v>889</v>
      </c>
      <c r="P333" s="21" t="s">
        <v>166</v>
      </c>
      <c r="Q333" s="21" t="s">
        <v>859</v>
      </c>
      <c r="R333" s="21" t="s">
        <v>586</v>
      </c>
      <c r="S333" s="21" t="str">
        <f>Table2[[#This Row],[friendly_name]]</f>
        <v>Office Outlet</v>
      </c>
      <c r="T333" s="26" t="s">
        <v>1237</v>
      </c>
      <c r="V333" s="22"/>
      <c r="W333" s="22"/>
      <c r="X333" s="22"/>
      <c r="Y333" s="22"/>
      <c r="AG333" s="22"/>
      <c r="AH333" s="22"/>
      <c r="AS333" s="21"/>
      <c r="AT333" s="23"/>
      <c r="AU333" s="21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33" s="21" t="str">
        <f>IF(ISBLANK(Table2[[#This Row],[device_model]]), "", Table2[[#This Row],[device_suggested_area]])</f>
        <v>Office</v>
      </c>
      <c r="AZ333" s="21" t="s">
        <v>1163</v>
      </c>
      <c r="BA333" s="24" t="s">
        <v>366</v>
      </c>
      <c r="BB333" s="21" t="s">
        <v>236</v>
      </c>
      <c r="BC333" s="21" t="s">
        <v>367</v>
      </c>
      <c r="BD333" s="21" t="s">
        <v>215</v>
      </c>
      <c r="BI333" s="21"/>
      <c r="BJ333" s="21"/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3" ht="16" customHeight="1">
      <c r="A334" s="21">
        <v>2564</v>
      </c>
      <c r="B334" s="21" t="s">
        <v>26</v>
      </c>
      <c r="C334" s="21" t="s">
        <v>236</v>
      </c>
      <c r="D334" s="21" t="s">
        <v>134</v>
      </c>
      <c r="E334" s="21" t="s">
        <v>946</v>
      </c>
      <c r="F334" s="25" t="str">
        <f>IF(ISBLANK(Table2[[#This Row],[unique_id]]), "", Table2[[#This Row],[unique_id]])</f>
        <v>office_outlet_plug</v>
      </c>
      <c r="G334" s="21" t="s">
        <v>228</v>
      </c>
      <c r="H334" s="21" t="s">
        <v>586</v>
      </c>
      <c r="I334" s="21" t="s">
        <v>295</v>
      </c>
      <c r="M334" s="21" t="s">
        <v>261</v>
      </c>
      <c r="O334" s="22" t="s">
        <v>889</v>
      </c>
      <c r="P334" s="21" t="s">
        <v>166</v>
      </c>
      <c r="Q334" s="21" t="s">
        <v>859</v>
      </c>
      <c r="R334" s="21" t="s">
        <v>586</v>
      </c>
      <c r="S334" s="21" t="str">
        <f>Table2[[#This Row],[friendly_name]]</f>
        <v>Office Outlet</v>
      </c>
      <c r="T334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34" s="22"/>
      <c r="W334" s="22"/>
      <c r="X334" s="22"/>
      <c r="Y334" s="22"/>
      <c r="AE334" s="21" t="s">
        <v>255</v>
      </c>
      <c r="AG334" s="22"/>
      <c r="AH334" s="22"/>
      <c r="AS334" s="21"/>
      <c r="AT334" s="23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34" s="21" t="str">
        <f>IF(ISBLANK(Table2[[#This Row],[device_model]]), "", Table2[[#This Row],[device_suggested_area]])</f>
        <v>Office</v>
      </c>
      <c r="AZ334" s="21" t="s">
        <v>1163</v>
      </c>
      <c r="BA334" s="24" t="s">
        <v>366</v>
      </c>
      <c r="BB334" s="21" t="s">
        <v>236</v>
      </c>
      <c r="BC334" s="21" t="s">
        <v>367</v>
      </c>
      <c r="BD334" s="21" t="s">
        <v>215</v>
      </c>
      <c r="BG334" s="21" t="s">
        <v>1117</v>
      </c>
      <c r="BH334" s="21" t="s">
        <v>446</v>
      </c>
      <c r="BI334" s="21" t="s">
        <v>358</v>
      </c>
      <c r="BJ334" s="21" t="s">
        <v>441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35" spans="1:63" ht="16" customHeight="1">
      <c r="A335" s="21">
        <v>2565</v>
      </c>
      <c r="B335" s="21" t="s">
        <v>26</v>
      </c>
      <c r="C335" s="21" t="s">
        <v>912</v>
      </c>
      <c r="D335" s="21" t="s">
        <v>149</v>
      </c>
      <c r="E335" s="26" t="s">
        <v>1096</v>
      </c>
      <c r="F335" s="25" t="str">
        <f>IF(ISBLANK(Table2[[#This Row],[unique_id]]), "", Table2[[#This Row],[unique_id]])</f>
        <v>template_kitchen_dish_washer_plug_proxy</v>
      </c>
      <c r="G335" s="21" t="s">
        <v>231</v>
      </c>
      <c r="H335" s="21" t="s">
        <v>586</v>
      </c>
      <c r="I335" s="21" t="s">
        <v>295</v>
      </c>
      <c r="O335" s="22" t="s">
        <v>889</v>
      </c>
      <c r="P335" s="21" t="s">
        <v>166</v>
      </c>
      <c r="Q335" s="21" t="s">
        <v>860</v>
      </c>
      <c r="R335" s="21" t="s">
        <v>870</v>
      </c>
      <c r="S335" s="21" t="str">
        <f>Table2[[#This Row],[friendly_name]]</f>
        <v>Dish Washer</v>
      </c>
      <c r="T335" s="26" t="s">
        <v>1237</v>
      </c>
      <c r="V335" s="22"/>
      <c r="W335" s="22"/>
      <c r="X335" s="22"/>
      <c r="Y335" s="22"/>
      <c r="AG335" s="22"/>
      <c r="AH335" s="22"/>
      <c r="AS335" s="21"/>
      <c r="AT335" s="23"/>
      <c r="AU335" s="21" t="s">
        <v>134</v>
      </c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35" s="21" t="str">
        <f>IF(ISBLANK(Table2[[#This Row],[device_model]]), "", Table2[[#This Row],[device_suggested_area]])</f>
        <v>Kitchen</v>
      </c>
      <c r="AZ335" s="21" t="s">
        <v>231</v>
      </c>
      <c r="BA335" s="24" t="s">
        <v>366</v>
      </c>
      <c r="BB335" s="21" t="s">
        <v>236</v>
      </c>
      <c r="BC335" s="21" t="s">
        <v>367</v>
      </c>
      <c r="BD335" s="21" t="s">
        <v>208</v>
      </c>
      <c r="BI335" s="21"/>
      <c r="BJ335" s="21"/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3" ht="16" customHeight="1">
      <c r="A336" s="21">
        <v>2566</v>
      </c>
      <c r="B336" s="21" t="s">
        <v>26</v>
      </c>
      <c r="C336" s="21" t="s">
        <v>236</v>
      </c>
      <c r="D336" s="21" t="s">
        <v>134</v>
      </c>
      <c r="E336" s="21" t="s">
        <v>947</v>
      </c>
      <c r="F336" s="25" t="str">
        <f>IF(ISBLANK(Table2[[#This Row],[unique_id]]), "", Table2[[#This Row],[unique_id]])</f>
        <v>kitchen_dish_washer_plug</v>
      </c>
      <c r="G336" s="21" t="s">
        <v>231</v>
      </c>
      <c r="H336" s="21" t="s">
        <v>586</v>
      </c>
      <c r="I336" s="21" t="s">
        <v>295</v>
      </c>
      <c r="M336" s="21" t="s">
        <v>261</v>
      </c>
      <c r="O336" s="22" t="s">
        <v>889</v>
      </c>
      <c r="P336" s="21" t="s">
        <v>166</v>
      </c>
      <c r="Q336" s="21" t="s">
        <v>860</v>
      </c>
      <c r="R336" s="21" t="s">
        <v>870</v>
      </c>
      <c r="S336" s="21" t="str">
        <f>Table2[[#This Row],[friendly_name]]</f>
        <v>Dish Washer</v>
      </c>
      <c r="T336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36" s="22"/>
      <c r="W336" s="22"/>
      <c r="X336" s="22"/>
      <c r="Y336" s="22"/>
      <c r="AE336" s="21" t="s">
        <v>248</v>
      </c>
      <c r="AG336" s="22"/>
      <c r="AH336" s="22"/>
      <c r="AS336" s="21"/>
      <c r="AT336" s="23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36" s="21" t="str">
        <f>IF(ISBLANK(Table2[[#This Row],[device_model]]), "", Table2[[#This Row],[device_suggested_area]])</f>
        <v>Kitchen</v>
      </c>
      <c r="AZ336" s="21" t="s">
        <v>231</v>
      </c>
      <c r="BA336" s="24" t="s">
        <v>366</v>
      </c>
      <c r="BB336" s="21" t="s">
        <v>236</v>
      </c>
      <c r="BC336" s="21" t="s">
        <v>367</v>
      </c>
      <c r="BD336" s="21" t="s">
        <v>208</v>
      </c>
      <c r="BG336" s="21" t="s">
        <v>1116</v>
      </c>
      <c r="BH336" s="21" t="s">
        <v>446</v>
      </c>
      <c r="BI336" s="21" t="s">
        <v>348</v>
      </c>
      <c r="BJ336" s="21" t="s">
        <v>431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37" spans="1:63" ht="16" customHeight="1">
      <c r="A337" s="21">
        <v>2567</v>
      </c>
      <c r="B337" s="21" t="s">
        <v>26</v>
      </c>
      <c r="C337" s="21" t="s">
        <v>912</v>
      </c>
      <c r="D337" s="21" t="s">
        <v>149</v>
      </c>
      <c r="E337" s="26" t="s">
        <v>1097</v>
      </c>
      <c r="F337" s="25" t="str">
        <f>IF(ISBLANK(Table2[[#This Row],[unique_id]]), "", Table2[[#This Row],[unique_id]])</f>
        <v>template_laundry_clothes_dryer_plug_proxy</v>
      </c>
      <c r="G337" s="21" t="s">
        <v>232</v>
      </c>
      <c r="H337" s="21" t="s">
        <v>586</v>
      </c>
      <c r="I337" s="21" t="s">
        <v>295</v>
      </c>
      <c r="O337" s="22" t="s">
        <v>889</v>
      </c>
      <c r="P337" s="21" t="s">
        <v>166</v>
      </c>
      <c r="Q337" s="21" t="s">
        <v>860</v>
      </c>
      <c r="R337" s="21" t="s">
        <v>870</v>
      </c>
      <c r="S337" s="21" t="str">
        <f>Table2[[#This Row],[friendly_name]]</f>
        <v>Clothes Dryer</v>
      </c>
      <c r="T337" s="26" t="s">
        <v>1237</v>
      </c>
      <c r="V337" s="22"/>
      <c r="W337" s="22"/>
      <c r="X337" s="22"/>
      <c r="Y337" s="22"/>
      <c r="AG337" s="22"/>
      <c r="AH337" s="22"/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37" s="21" t="str">
        <f>IF(ISBLANK(Table2[[#This Row],[device_model]]), "", Table2[[#This Row],[device_suggested_area]])</f>
        <v>Laundry</v>
      </c>
      <c r="AZ337" s="21" t="s">
        <v>232</v>
      </c>
      <c r="BA337" s="24" t="s">
        <v>366</v>
      </c>
      <c r="BB337" s="21" t="s">
        <v>236</v>
      </c>
      <c r="BC337" s="21" t="s">
        <v>367</v>
      </c>
      <c r="BD337" s="21" t="s">
        <v>216</v>
      </c>
      <c r="BI337" s="21"/>
      <c r="BJ337" s="21"/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3" ht="16" customHeight="1">
      <c r="A338" s="21">
        <v>2568</v>
      </c>
      <c r="B338" s="21" t="s">
        <v>26</v>
      </c>
      <c r="C338" s="21" t="s">
        <v>236</v>
      </c>
      <c r="D338" s="21" t="s">
        <v>134</v>
      </c>
      <c r="E338" s="21" t="s">
        <v>948</v>
      </c>
      <c r="F338" s="25" t="str">
        <f>IF(ISBLANK(Table2[[#This Row],[unique_id]]), "", Table2[[#This Row],[unique_id]])</f>
        <v>laundry_clothes_dryer_plug</v>
      </c>
      <c r="G338" s="21" t="s">
        <v>232</v>
      </c>
      <c r="H338" s="21" t="s">
        <v>586</v>
      </c>
      <c r="I338" s="21" t="s">
        <v>295</v>
      </c>
      <c r="M338" s="21" t="s">
        <v>261</v>
      </c>
      <c r="O338" s="22" t="s">
        <v>889</v>
      </c>
      <c r="P338" s="21" t="s">
        <v>166</v>
      </c>
      <c r="Q338" s="21" t="s">
        <v>860</v>
      </c>
      <c r="R338" s="21" t="s">
        <v>870</v>
      </c>
      <c r="S338" s="21" t="str">
        <f>Table2[[#This Row],[friendly_name]]</f>
        <v>Clothes Dryer</v>
      </c>
      <c r="T338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38" s="22"/>
      <c r="W338" s="22"/>
      <c r="X338" s="22"/>
      <c r="Y338" s="22"/>
      <c r="AE338" s="21" t="s">
        <v>249</v>
      </c>
      <c r="AG338" s="22"/>
      <c r="AH338" s="22"/>
      <c r="AS338" s="21"/>
      <c r="AT338" s="23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38" s="21" t="str">
        <f>IF(ISBLANK(Table2[[#This Row],[device_model]]), "", Table2[[#This Row],[device_suggested_area]])</f>
        <v>Laundry</v>
      </c>
      <c r="AZ338" s="21" t="s">
        <v>232</v>
      </c>
      <c r="BA338" s="24" t="s">
        <v>366</v>
      </c>
      <c r="BB338" s="21" t="s">
        <v>236</v>
      </c>
      <c r="BC338" s="21" t="s">
        <v>367</v>
      </c>
      <c r="BD338" s="21" t="s">
        <v>216</v>
      </c>
      <c r="BG338" s="21" t="s">
        <v>1116</v>
      </c>
      <c r="BH338" s="21" t="s">
        <v>446</v>
      </c>
      <c r="BI338" s="21" t="s">
        <v>349</v>
      </c>
      <c r="BJ338" s="21" t="s">
        <v>432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39" spans="1:63" ht="16" customHeight="1">
      <c r="A339" s="21">
        <v>2569</v>
      </c>
      <c r="B339" s="21" t="s">
        <v>26</v>
      </c>
      <c r="C339" s="21" t="s">
        <v>912</v>
      </c>
      <c r="D339" s="21" t="s">
        <v>149</v>
      </c>
      <c r="E339" s="26" t="s">
        <v>1098</v>
      </c>
      <c r="F339" s="25" t="str">
        <f>IF(ISBLANK(Table2[[#This Row],[unique_id]]), "", Table2[[#This Row],[unique_id]])</f>
        <v>template_laundry_washing_machine_plug_proxy</v>
      </c>
      <c r="G339" s="21" t="s">
        <v>230</v>
      </c>
      <c r="H339" s="21" t="s">
        <v>586</v>
      </c>
      <c r="I339" s="21" t="s">
        <v>295</v>
      </c>
      <c r="O339" s="22" t="s">
        <v>889</v>
      </c>
      <c r="P339" s="21" t="s">
        <v>166</v>
      </c>
      <c r="Q339" s="21" t="s">
        <v>860</v>
      </c>
      <c r="R339" s="21" t="s">
        <v>870</v>
      </c>
      <c r="S339" s="21" t="str">
        <f>Table2[[#This Row],[friendly_name]]</f>
        <v>Washing Machine</v>
      </c>
      <c r="T339" s="26" t="s">
        <v>1237</v>
      </c>
      <c r="V339" s="22"/>
      <c r="W339" s="22"/>
      <c r="X339" s="22"/>
      <c r="Y339" s="22"/>
      <c r="AG339" s="22"/>
      <c r="AH339" s="22"/>
      <c r="AS339" s="21"/>
      <c r="AT339" s="23"/>
      <c r="AU339" s="21" t="s">
        <v>134</v>
      </c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39" s="21" t="str">
        <f>IF(ISBLANK(Table2[[#This Row],[device_model]]), "", Table2[[#This Row],[device_suggested_area]])</f>
        <v>Laundry</v>
      </c>
      <c r="AZ339" s="21" t="s">
        <v>230</v>
      </c>
      <c r="BA339" s="24" t="s">
        <v>366</v>
      </c>
      <c r="BB339" s="21" t="s">
        <v>236</v>
      </c>
      <c r="BC339" s="21" t="s">
        <v>367</v>
      </c>
      <c r="BD339" s="21" t="s">
        <v>216</v>
      </c>
      <c r="BI339" s="21"/>
      <c r="BJ339" s="21"/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ht="16" customHeight="1">
      <c r="A340" s="21">
        <v>2570</v>
      </c>
      <c r="B340" s="21" t="s">
        <v>26</v>
      </c>
      <c r="C340" s="21" t="s">
        <v>236</v>
      </c>
      <c r="D340" s="21" t="s">
        <v>134</v>
      </c>
      <c r="E340" s="21" t="s">
        <v>949</v>
      </c>
      <c r="F340" s="25" t="str">
        <f>IF(ISBLANK(Table2[[#This Row],[unique_id]]), "", Table2[[#This Row],[unique_id]])</f>
        <v>laundry_washing_machine_plug</v>
      </c>
      <c r="G340" s="21" t="s">
        <v>230</v>
      </c>
      <c r="H340" s="21" t="s">
        <v>586</v>
      </c>
      <c r="I340" s="21" t="s">
        <v>295</v>
      </c>
      <c r="M340" s="21" t="s">
        <v>261</v>
      </c>
      <c r="O340" s="22" t="s">
        <v>889</v>
      </c>
      <c r="P340" s="21" t="s">
        <v>166</v>
      </c>
      <c r="Q340" s="21" t="s">
        <v>860</v>
      </c>
      <c r="R340" s="21" t="s">
        <v>870</v>
      </c>
      <c r="S340" s="21" t="str">
        <f>Table2[[#This Row],[friendly_name]]</f>
        <v>Washing Machine</v>
      </c>
      <c r="T340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0" s="22"/>
      <c r="W340" s="22"/>
      <c r="X340" s="22"/>
      <c r="Y340" s="22"/>
      <c r="AE340" s="21" t="s">
        <v>250</v>
      </c>
      <c r="AG340" s="22"/>
      <c r="AH340" s="22"/>
      <c r="AS340" s="21"/>
      <c r="AT340" s="23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0" s="21" t="str">
        <f>IF(ISBLANK(Table2[[#This Row],[device_model]]), "", Table2[[#This Row],[device_suggested_area]])</f>
        <v>Laundry</v>
      </c>
      <c r="AZ340" s="21" t="s">
        <v>230</v>
      </c>
      <c r="BA340" s="24" t="s">
        <v>366</v>
      </c>
      <c r="BB340" s="21" t="s">
        <v>236</v>
      </c>
      <c r="BC340" s="21" t="s">
        <v>367</v>
      </c>
      <c r="BD340" s="21" t="s">
        <v>216</v>
      </c>
      <c r="BG340" s="21" t="s">
        <v>1116</v>
      </c>
      <c r="BH340" s="21" t="s">
        <v>446</v>
      </c>
      <c r="BI340" s="21" t="s">
        <v>350</v>
      </c>
      <c r="BJ340" s="21" t="s">
        <v>433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41" spans="1:63" ht="16" customHeight="1">
      <c r="A341" s="21">
        <v>2571</v>
      </c>
      <c r="B341" s="21" t="s">
        <v>26</v>
      </c>
      <c r="C341" s="21" t="s">
        <v>912</v>
      </c>
      <c r="D341" s="21" t="s">
        <v>149</v>
      </c>
      <c r="E341" s="26" t="s">
        <v>1099</v>
      </c>
      <c r="F341" s="25" t="str">
        <f>IF(ISBLANK(Table2[[#This Row],[unique_id]]), "", Table2[[#This Row],[unique_id]])</f>
        <v>template_kitchen_coffee_machine_plug_proxy</v>
      </c>
      <c r="G341" s="21" t="s">
        <v>135</v>
      </c>
      <c r="H341" s="21" t="s">
        <v>586</v>
      </c>
      <c r="I341" s="21" t="s">
        <v>295</v>
      </c>
      <c r="O341" s="22" t="s">
        <v>889</v>
      </c>
      <c r="P341" s="21" t="s">
        <v>166</v>
      </c>
      <c r="Q341" s="21" t="s">
        <v>860</v>
      </c>
      <c r="R341" s="21" t="s">
        <v>870</v>
      </c>
      <c r="S341" s="21" t="str">
        <f>Table2[[#This Row],[friendly_name]]</f>
        <v>Coffee Machine</v>
      </c>
      <c r="T341" s="26" t="s">
        <v>1237</v>
      </c>
      <c r="V341" s="22"/>
      <c r="W341" s="22"/>
      <c r="X341" s="22"/>
      <c r="Y341" s="22"/>
      <c r="AG341" s="22"/>
      <c r="AH341" s="22"/>
      <c r="AS341" s="21"/>
      <c r="AT341" s="23"/>
      <c r="AU341" s="21" t="s">
        <v>134</v>
      </c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41" s="21" t="str">
        <f>IF(ISBLANK(Table2[[#This Row],[device_model]]), "", Table2[[#This Row],[device_suggested_area]])</f>
        <v>Kitchen</v>
      </c>
      <c r="AZ341" s="21" t="s">
        <v>135</v>
      </c>
      <c r="BA341" s="24" t="s">
        <v>366</v>
      </c>
      <c r="BB341" s="21" t="s">
        <v>236</v>
      </c>
      <c r="BC341" s="21" t="s">
        <v>367</v>
      </c>
      <c r="BD341" s="21" t="s">
        <v>208</v>
      </c>
      <c r="BI341" s="21"/>
      <c r="BJ341" s="21"/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3" ht="16" customHeight="1">
      <c r="A342" s="21">
        <v>2572</v>
      </c>
      <c r="B342" s="21" t="s">
        <v>26</v>
      </c>
      <c r="C342" s="21" t="s">
        <v>236</v>
      </c>
      <c r="D342" s="21" t="s">
        <v>134</v>
      </c>
      <c r="E342" s="21" t="s">
        <v>950</v>
      </c>
      <c r="F342" s="25" t="str">
        <f>IF(ISBLANK(Table2[[#This Row],[unique_id]]), "", Table2[[#This Row],[unique_id]])</f>
        <v>kitchen_coffee_machine_plug</v>
      </c>
      <c r="G342" s="21" t="s">
        <v>135</v>
      </c>
      <c r="H342" s="21" t="s">
        <v>586</v>
      </c>
      <c r="I342" s="21" t="s">
        <v>295</v>
      </c>
      <c r="M342" s="21" t="s">
        <v>261</v>
      </c>
      <c r="O342" s="22" t="s">
        <v>889</v>
      </c>
      <c r="P342" s="21" t="s">
        <v>166</v>
      </c>
      <c r="Q342" s="21" t="s">
        <v>860</v>
      </c>
      <c r="R342" s="21" t="s">
        <v>870</v>
      </c>
      <c r="S342" s="21" t="str">
        <f>Table2[[#This Row],[friendly_name]]</f>
        <v>Coffee Machine</v>
      </c>
      <c r="T342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42" s="22"/>
      <c r="W342" s="22"/>
      <c r="X342" s="22"/>
      <c r="Y342" s="22"/>
      <c r="AE342" s="21" t="s">
        <v>251</v>
      </c>
      <c r="AG342" s="22"/>
      <c r="AH342" s="22"/>
      <c r="AS342" s="21"/>
      <c r="AT342" s="23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42" s="21" t="str">
        <f>IF(ISBLANK(Table2[[#This Row],[device_model]]), "", Table2[[#This Row],[device_suggested_area]])</f>
        <v>Kitchen</v>
      </c>
      <c r="AZ342" s="21" t="s">
        <v>135</v>
      </c>
      <c r="BA342" s="21" t="s">
        <v>366</v>
      </c>
      <c r="BB342" s="21" t="s">
        <v>236</v>
      </c>
      <c r="BC342" s="21" t="s">
        <v>367</v>
      </c>
      <c r="BD342" s="21" t="s">
        <v>208</v>
      </c>
      <c r="BG342" s="21" t="s">
        <v>1116</v>
      </c>
      <c r="BH342" s="21" t="s">
        <v>446</v>
      </c>
      <c r="BI342" s="21" t="s">
        <v>351</v>
      </c>
      <c r="BJ342" s="21" t="s">
        <v>434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43" spans="1:63" ht="16" customHeight="1">
      <c r="A343" s="21">
        <v>2573</v>
      </c>
      <c r="B343" s="21" t="s">
        <v>26</v>
      </c>
      <c r="C343" s="21" t="s">
        <v>912</v>
      </c>
      <c r="D343" s="21" t="s">
        <v>149</v>
      </c>
      <c r="E343" s="26" t="s">
        <v>1100</v>
      </c>
      <c r="F343" s="25" t="str">
        <f>IF(ISBLANK(Table2[[#This Row],[unique_id]]), "", Table2[[#This Row],[unique_id]])</f>
        <v>template_kitchen_fridge_plug_proxy</v>
      </c>
      <c r="G343" s="21" t="s">
        <v>226</v>
      </c>
      <c r="H343" s="21" t="s">
        <v>586</v>
      </c>
      <c r="I343" s="21" t="s">
        <v>295</v>
      </c>
      <c r="O343" s="22" t="s">
        <v>889</v>
      </c>
      <c r="P343" s="21" t="s">
        <v>166</v>
      </c>
      <c r="Q343" s="21" t="s">
        <v>859</v>
      </c>
      <c r="R343" s="21" t="s">
        <v>871</v>
      </c>
      <c r="S343" s="21" t="str">
        <f>Table2[[#This Row],[friendly_name]]</f>
        <v>Kitchen Fridge</v>
      </c>
      <c r="T343" s="26" t="s">
        <v>1238</v>
      </c>
      <c r="V343" s="22"/>
      <c r="W343" s="22"/>
      <c r="X343" s="22"/>
      <c r="Y343" s="22"/>
      <c r="AG343" s="22"/>
      <c r="AH343" s="22"/>
      <c r="AS343" s="21"/>
      <c r="AT343" s="23"/>
      <c r="AU343" s="21" t="s">
        <v>134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43" s="21" t="str">
        <f>IF(ISBLANK(Table2[[#This Row],[device_model]]), "", Table2[[#This Row],[device_suggested_area]])</f>
        <v>Kitchen</v>
      </c>
      <c r="AZ343" s="21" t="s">
        <v>1167</v>
      </c>
      <c r="BA343" s="21" t="s">
        <v>365</v>
      </c>
      <c r="BB343" s="21" t="s">
        <v>236</v>
      </c>
      <c r="BC343" s="21" t="s">
        <v>368</v>
      </c>
      <c r="BD343" s="21" t="s">
        <v>208</v>
      </c>
      <c r="BI343" s="21"/>
      <c r="BJ343" s="21"/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3" ht="16" customHeight="1">
      <c r="A344" s="21">
        <v>2574</v>
      </c>
      <c r="B344" s="21" t="s">
        <v>26</v>
      </c>
      <c r="C344" s="21" t="s">
        <v>236</v>
      </c>
      <c r="D344" s="21" t="s">
        <v>134</v>
      </c>
      <c r="E344" s="21" t="s">
        <v>951</v>
      </c>
      <c r="F344" s="25" t="str">
        <f>IF(ISBLANK(Table2[[#This Row],[unique_id]]), "", Table2[[#This Row],[unique_id]])</f>
        <v>kitchen_fridge_plug</v>
      </c>
      <c r="G344" s="21" t="s">
        <v>226</v>
      </c>
      <c r="H344" s="21" t="s">
        <v>586</v>
      </c>
      <c r="I344" s="21" t="s">
        <v>295</v>
      </c>
      <c r="M344" s="21" t="s">
        <v>261</v>
      </c>
      <c r="O344" s="22" t="s">
        <v>889</v>
      </c>
      <c r="P344" s="21" t="s">
        <v>166</v>
      </c>
      <c r="Q344" s="21" t="s">
        <v>859</v>
      </c>
      <c r="R344" s="21" t="s">
        <v>871</v>
      </c>
      <c r="S344" s="21" t="str">
        <f>Table2[[#This Row],[friendly_name]]</f>
        <v>Kitchen Fridge</v>
      </c>
      <c r="T344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44" s="22"/>
      <c r="W344" s="22"/>
      <c r="X344" s="22"/>
      <c r="Y344" s="22"/>
      <c r="AE344" s="21" t="s">
        <v>252</v>
      </c>
      <c r="AG344" s="22"/>
      <c r="AH344" s="22"/>
      <c r="AS344" s="21"/>
      <c r="AT344" s="23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44" s="21" t="str">
        <f>IF(ISBLANK(Table2[[#This Row],[device_model]]), "", Table2[[#This Row],[device_suggested_area]])</f>
        <v>Kitchen</v>
      </c>
      <c r="AZ344" s="21" t="s">
        <v>1167</v>
      </c>
      <c r="BA344" s="21" t="s">
        <v>365</v>
      </c>
      <c r="BB344" s="21" t="s">
        <v>236</v>
      </c>
      <c r="BC344" s="21" t="s">
        <v>368</v>
      </c>
      <c r="BD344" s="21" t="s">
        <v>208</v>
      </c>
      <c r="BG344" s="21" t="s">
        <v>1116</v>
      </c>
      <c r="BH344" s="21" t="s">
        <v>446</v>
      </c>
      <c r="BI344" s="21" t="s">
        <v>352</v>
      </c>
      <c r="BJ344" s="21" t="s">
        <v>435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45" spans="1:63" ht="16" customHeight="1">
      <c r="A345" s="21">
        <v>2575</v>
      </c>
      <c r="B345" s="21" t="s">
        <v>26</v>
      </c>
      <c r="C345" s="21" t="s">
        <v>912</v>
      </c>
      <c r="D345" s="21" t="s">
        <v>149</v>
      </c>
      <c r="E345" s="26" t="s">
        <v>1101</v>
      </c>
      <c r="F345" s="25" t="str">
        <f>IF(ISBLANK(Table2[[#This Row],[unique_id]]), "", Table2[[#This Row],[unique_id]])</f>
        <v>template_deck_freezer_plug_proxy</v>
      </c>
      <c r="G345" s="21" t="s">
        <v>227</v>
      </c>
      <c r="H345" s="21" t="s">
        <v>586</v>
      </c>
      <c r="I345" s="21" t="s">
        <v>295</v>
      </c>
      <c r="O345" s="22" t="s">
        <v>889</v>
      </c>
      <c r="P345" s="21" t="s">
        <v>166</v>
      </c>
      <c r="Q345" s="21" t="s">
        <v>859</v>
      </c>
      <c r="R345" s="21" t="s">
        <v>871</v>
      </c>
      <c r="S345" s="21" t="str">
        <f>Table2[[#This Row],[friendly_name]]</f>
        <v>Deck Freezer</v>
      </c>
      <c r="T345" s="26" t="s">
        <v>1238</v>
      </c>
      <c r="V345" s="22"/>
      <c r="W345" s="22"/>
      <c r="X345" s="22"/>
      <c r="Y345" s="22"/>
      <c r="AG345" s="22"/>
      <c r="AH345" s="22"/>
      <c r="AS345" s="21"/>
      <c r="AT345" s="23"/>
      <c r="AU345" s="21" t="s">
        <v>134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45" s="21" t="str">
        <f>IF(ISBLANK(Table2[[#This Row],[device_model]]), "", Table2[[#This Row],[device_suggested_area]])</f>
        <v>Deck</v>
      </c>
      <c r="AZ345" s="21" t="s">
        <v>1168</v>
      </c>
      <c r="BA345" s="21" t="s">
        <v>365</v>
      </c>
      <c r="BB345" s="21" t="s">
        <v>236</v>
      </c>
      <c r="BC345" s="21" t="s">
        <v>368</v>
      </c>
      <c r="BD345" s="21" t="s">
        <v>363</v>
      </c>
      <c r="BI345" s="21"/>
      <c r="BJ345" s="21"/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2576</v>
      </c>
      <c r="B346" s="21" t="s">
        <v>26</v>
      </c>
      <c r="C346" s="21" t="s">
        <v>236</v>
      </c>
      <c r="D346" s="21" t="s">
        <v>134</v>
      </c>
      <c r="E346" s="21" t="s">
        <v>952</v>
      </c>
      <c r="F346" s="25" t="str">
        <f>IF(ISBLANK(Table2[[#This Row],[unique_id]]), "", Table2[[#This Row],[unique_id]])</f>
        <v>deck_freezer_plug</v>
      </c>
      <c r="G346" s="21" t="s">
        <v>227</v>
      </c>
      <c r="H346" s="21" t="s">
        <v>586</v>
      </c>
      <c r="I346" s="21" t="s">
        <v>295</v>
      </c>
      <c r="M346" s="21" t="s">
        <v>261</v>
      </c>
      <c r="O346" s="22" t="s">
        <v>889</v>
      </c>
      <c r="P346" s="21" t="s">
        <v>166</v>
      </c>
      <c r="Q346" s="21" t="s">
        <v>859</v>
      </c>
      <c r="R346" s="21" t="s">
        <v>871</v>
      </c>
      <c r="S346" s="21" t="str">
        <f>Table2[[#This Row],[friendly_name]]</f>
        <v>Deck Freezer</v>
      </c>
      <c r="T346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46" s="22"/>
      <c r="W346" s="22"/>
      <c r="X346" s="22"/>
      <c r="Y346" s="22"/>
      <c r="AE346" s="21" t="s">
        <v>253</v>
      </c>
      <c r="AG346" s="22"/>
      <c r="AH346" s="22"/>
      <c r="AS346" s="21"/>
      <c r="AT346" s="23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46" s="21" t="str">
        <f>IF(ISBLANK(Table2[[#This Row],[device_model]]), "", Table2[[#This Row],[device_suggested_area]])</f>
        <v>Deck</v>
      </c>
      <c r="AZ346" s="21" t="s">
        <v>1168</v>
      </c>
      <c r="BA346" s="21" t="s">
        <v>365</v>
      </c>
      <c r="BB346" s="21" t="s">
        <v>236</v>
      </c>
      <c r="BC346" s="21" t="s">
        <v>368</v>
      </c>
      <c r="BD346" s="21" t="s">
        <v>363</v>
      </c>
      <c r="BG346" s="21" t="s">
        <v>1116</v>
      </c>
      <c r="BH346" s="21" t="s">
        <v>446</v>
      </c>
      <c r="BI346" s="21" t="s">
        <v>353</v>
      </c>
      <c r="BJ346" s="21" t="s">
        <v>436</v>
      </c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47" spans="1:63" ht="16" customHeight="1">
      <c r="A347" s="21">
        <v>2577</v>
      </c>
      <c r="B347" s="21" t="s">
        <v>26</v>
      </c>
      <c r="C347" s="21" t="s">
        <v>912</v>
      </c>
      <c r="D347" s="21" t="s">
        <v>149</v>
      </c>
      <c r="E347" s="26" t="s">
        <v>1102</v>
      </c>
      <c r="F347" s="25" t="str">
        <f>IF(ISBLANK(Table2[[#This Row],[unique_id]]), "", Table2[[#This Row],[unique_id]])</f>
        <v>template_study_battery_charger_plug_proxy</v>
      </c>
      <c r="G347" s="21" t="s">
        <v>234</v>
      </c>
      <c r="H347" s="21" t="s">
        <v>586</v>
      </c>
      <c r="I347" s="21" t="s">
        <v>295</v>
      </c>
      <c r="O347" s="22" t="s">
        <v>889</v>
      </c>
      <c r="P347" s="21" t="s">
        <v>166</v>
      </c>
      <c r="Q347" s="21" t="s">
        <v>859</v>
      </c>
      <c r="R347" s="21" t="s">
        <v>586</v>
      </c>
      <c r="S347" s="21" t="str">
        <f>Table2[[#This Row],[friendly_name]]</f>
        <v>Battery Charger</v>
      </c>
      <c r="T347" s="26" t="s">
        <v>1237</v>
      </c>
      <c r="V347" s="22"/>
      <c r="W347" s="22"/>
      <c r="X347" s="22"/>
      <c r="Y347" s="22"/>
      <c r="AG347" s="22"/>
      <c r="AH347" s="22"/>
      <c r="AS347" s="21"/>
      <c r="AT347" s="23"/>
      <c r="AU347" s="21" t="s">
        <v>134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47" s="21" t="str">
        <f>IF(ISBLANK(Table2[[#This Row],[device_model]]), "", Table2[[#This Row],[device_suggested_area]])</f>
        <v>Study</v>
      </c>
      <c r="AZ347" s="21" t="s">
        <v>234</v>
      </c>
      <c r="BA347" s="24" t="s">
        <v>366</v>
      </c>
      <c r="BB347" s="21" t="s">
        <v>236</v>
      </c>
      <c r="BC347" s="21" t="s">
        <v>367</v>
      </c>
      <c r="BD347" s="21" t="s">
        <v>362</v>
      </c>
      <c r="BI347" s="21"/>
      <c r="BJ347" s="21"/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3" ht="16" customHeight="1">
      <c r="A348" s="21">
        <v>2578</v>
      </c>
      <c r="B348" s="21" t="s">
        <v>26</v>
      </c>
      <c r="C348" s="21" t="s">
        <v>236</v>
      </c>
      <c r="D348" s="21" t="s">
        <v>134</v>
      </c>
      <c r="E348" s="21" t="s">
        <v>953</v>
      </c>
      <c r="F348" s="25" t="str">
        <f>IF(ISBLANK(Table2[[#This Row],[unique_id]]), "", Table2[[#This Row],[unique_id]])</f>
        <v>study_battery_charger_plug</v>
      </c>
      <c r="G348" s="21" t="s">
        <v>234</v>
      </c>
      <c r="H348" s="21" t="s">
        <v>586</v>
      </c>
      <c r="I348" s="21" t="s">
        <v>295</v>
      </c>
      <c r="M348" s="21" t="s">
        <v>261</v>
      </c>
      <c r="O348" s="22" t="s">
        <v>889</v>
      </c>
      <c r="P348" s="21" t="s">
        <v>166</v>
      </c>
      <c r="Q348" s="21" t="s">
        <v>859</v>
      </c>
      <c r="R348" s="21" t="s">
        <v>586</v>
      </c>
      <c r="S348" s="21" t="str">
        <f>Table2[[#This Row],[friendly_name]]</f>
        <v>Battery Charger</v>
      </c>
      <c r="T348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48" s="22"/>
      <c r="W348" s="22"/>
      <c r="X348" s="22"/>
      <c r="Y348" s="22"/>
      <c r="AE348" s="21" t="s">
        <v>259</v>
      </c>
      <c r="AG348" s="22"/>
      <c r="AH348" s="22"/>
      <c r="AS348" s="21"/>
      <c r="AT348" s="23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48" s="21" t="str">
        <f>IF(ISBLANK(Table2[[#This Row],[device_model]]), "", Table2[[#This Row],[device_suggested_area]])</f>
        <v>Study</v>
      </c>
      <c r="AZ348" s="21" t="s">
        <v>234</v>
      </c>
      <c r="BA348" s="24" t="s">
        <v>366</v>
      </c>
      <c r="BB348" s="21" t="s">
        <v>236</v>
      </c>
      <c r="BC348" s="21" t="s">
        <v>367</v>
      </c>
      <c r="BD348" s="21" t="s">
        <v>362</v>
      </c>
      <c r="BG348" s="21" t="s">
        <v>1116</v>
      </c>
      <c r="BH348" s="21" t="s">
        <v>446</v>
      </c>
      <c r="BI348" s="21" t="s">
        <v>346</v>
      </c>
      <c r="BJ348" s="21" t="s">
        <v>429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49" spans="1:63" ht="16" customHeight="1">
      <c r="A349" s="21">
        <v>2579</v>
      </c>
      <c r="B349" s="21" t="s">
        <v>26</v>
      </c>
      <c r="C349" s="21" t="s">
        <v>912</v>
      </c>
      <c r="D349" s="21" t="s">
        <v>149</v>
      </c>
      <c r="E349" s="26" t="s">
        <v>1103</v>
      </c>
      <c r="F349" s="25" t="str">
        <f>IF(ISBLANK(Table2[[#This Row],[unique_id]]), "", Table2[[#This Row],[unique_id]])</f>
        <v>template_laundry_vacuum_charger_plug_proxy</v>
      </c>
      <c r="G349" s="21" t="s">
        <v>233</v>
      </c>
      <c r="H349" s="21" t="s">
        <v>586</v>
      </c>
      <c r="I349" s="21" t="s">
        <v>295</v>
      </c>
      <c r="O349" s="22" t="s">
        <v>889</v>
      </c>
      <c r="P349" s="21" t="s">
        <v>166</v>
      </c>
      <c r="Q349" s="21" t="s">
        <v>859</v>
      </c>
      <c r="R349" s="21" t="s">
        <v>586</v>
      </c>
      <c r="S349" s="21" t="str">
        <f>Table2[[#This Row],[friendly_name]]</f>
        <v>Vacuum Charger</v>
      </c>
      <c r="T349" s="26" t="s">
        <v>1237</v>
      </c>
      <c r="V349" s="22"/>
      <c r="W349" s="22"/>
      <c r="X349" s="22"/>
      <c r="Y349" s="22"/>
      <c r="AG349" s="22"/>
      <c r="AH349" s="22"/>
      <c r="AS349" s="21"/>
      <c r="AT349" s="23"/>
      <c r="AU349" s="21" t="s">
        <v>134</v>
      </c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49" s="21" t="str">
        <f>IF(ISBLANK(Table2[[#This Row],[device_model]]), "", Table2[[#This Row],[device_suggested_area]])</f>
        <v>Laundry</v>
      </c>
      <c r="AZ349" s="21" t="s">
        <v>233</v>
      </c>
      <c r="BA349" s="24" t="s">
        <v>366</v>
      </c>
      <c r="BB349" s="21" t="s">
        <v>236</v>
      </c>
      <c r="BC349" s="21" t="s">
        <v>367</v>
      </c>
      <c r="BD349" s="21" t="s">
        <v>216</v>
      </c>
      <c r="BI349" s="21"/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3" ht="16" customHeight="1">
      <c r="A350" s="21">
        <v>2580</v>
      </c>
      <c r="B350" s="21" t="s">
        <v>26</v>
      </c>
      <c r="C350" s="21" t="s">
        <v>236</v>
      </c>
      <c r="D350" s="21" t="s">
        <v>134</v>
      </c>
      <c r="E350" s="21" t="s">
        <v>954</v>
      </c>
      <c r="F350" s="25" t="str">
        <f>IF(ISBLANK(Table2[[#This Row],[unique_id]]), "", Table2[[#This Row],[unique_id]])</f>
        <v>laundry_vacuum_charger_plug</v>
      </c>
      <c r="G350" s="21" t="s">
        <v>233</v>
      </c>
      <c r="H350" s="21" t="s">
        <v>586</v>
      </c>
      <c r="I350" s="21" t="s">
        <v>295</v>
      </c>
      <c r="M350" s="21" t="s">
        <v>261</v>
      </c>
      <c r="O350" s="22" t="s">
        <v>889</v>
      </c>
      <c r="P350" s="21" t="s">
        <v>166</v>
      </c>
      <c r="Q350" s="21" t="s">
        <v>859</v>
      </c>
      <c r="R350" s="21" t="s">
        <v>586</v>
      </c>
      <c r="S350" s="21" t="str">
        <f>Table2[[#This Row],[friendly_name]]</f>
        <v>Vacuum Charger</v>
      </c>
      <c r="T350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0" s="22"/>
      <c r="W350" s="22"/>
      <c r="X350" s="22"/>
      <c r="Y350" s="22"/>
      <c r="AE350" s="21" t="s">
        <v>259</v>
      </c>
      <c r="AG350" s="22"/>
      <c r="AH350" s="22"/>
      <c r="AS350" s="21"/>
      <c r="AT350" s="23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0" s="21" t="str">
        <f>IF(ISBLANK(Table2[[#This Row],[device_model]]), "", Table2[[#This Row],[device_suggested_area]])</f>
        <v>Laundry</v>
      </c>
      <c r="AZ350" s="21" t="s">
        <v>233</v>
      </c>
      <c r="BA350" s="24" t="s">
        <v>366</v>
      </c>
      <c r="BB350" s="21" t="s">
        <v>236</v>
      </c>
      <c r="BC350" s="21" t="s">
        <v>367</v>
      </c>
      <c r="BD350" s="21" t="s">
        <v>216</v>
      </c>
      <c r="BG350" s="21" t="s">
        <v>1117</v>
      </c>
      <c r="BH350" s="21" t="s">
        <v>446</v>
      </c>
      <c r="BI350" s="21" t="s">
        <v>347</v>
      </c>
      <c r="BJ350" s="21" t="s">
        <v>430</v>
      </c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51" spans="1:63" ht="16" customHeight="1">
      <c r="A351" s="21">
        <v>2581</v>
      </c>
      <c r="B351" s="21" t="s">
        <v>26</v>
      </c>
      <c r="C351" s="21" t="s">
        <v>912</v>
      </c>
      <c r="D351" s="21" t="s">
        <v>149</v>
      </c>
      <c r="E351" s="26" t="s">
        <v>1242</v>
      </c>
      <c r="F351" s="25" t="str">
        <f>IF(ISBLANK(Table2[[#This Row],[unique_id]]), "", Table2[[#This Row],[unique_id]])</f>
        <v>template_ada_tablet_plug_proxy</v>
      </c>
      <c r="G351" s="21" t="s">
        <v>925</v>
      </c>
      <c r="H351" s="21" t="s">
        <v>586</v>
      </c>
      <c r="I351" s="21" t="s">
        <v>295</v>
      </c>
      <c r="O351" s="22" t="s">
        <v>889</v>
      </c>
      <c r="P351" s="21" t="s">
        <v>166</v>
      </c>
      <c r="Q351" s="21" t="s">
        <v>859</v>
      </c>
      <c r="R351" s="45" t="s">
        <v>844</v>
      </c>
      <c r="S351" s="21" t="str">
        <f>Table2[[#This Row],[friendly_name]]</f>
        <v>Ada Tablet</v>
      </c>
      <c r="T351" s="26" t="s">
        <v>1237</v>
      </c>
      <c r="V351" s="22"/>
      <c r="W351" s="22"/>
      <c r="X351" s="22"/>
      <c r="Y351" s="22"/>
      <c r="AG351" s="22"/>
      <c r="AH351" s="22"/>
      <c r="AR351" s="24"/>
      <c r="AS351" s="21"/>
      <c r="AT351" s="15"/>
      <c r="AU351" s="21" t="s">
        <v>134</v>
      </c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51" s="21" t="str">
        <f>IF(ISBLANK(Table2[[#This Row],[device_model]]), "", Table2[[#This Row],[device_suggested_area]])</f>
        <v>Lounge</v>
      </c>
      <c r="AZ351" s="21" t="s">
        <v>925</v>
      </c>
      <c r="BA351" s="24" t="s">
        <v>366</v>
      </c>
      <c r="BB351" s="21" t="s">
        <v>236</v>
      </c>
      <c r="BC351" s="21" t="s">
        <v>367</v>
      </c>
      <c r="BD351" s="21" t="s">
        <v>196</v>
      </c>
      <c r="BI351" s="21"/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3" ht="16" customHeight="1">
      <c r="A352" s="21">
        <v>2582</v>
      </c>
      <c r="B352" s="21" t="s">
        <v>26</v>
      </c>
      <c r="C352" s="21" t="s">
        <v>236</v>
      </c>
      <c r="D352" s="21" t="s">
        <v>134</v>
      </c>
      <c r="E352" s="21" t="s">
        <v>1243</v>
      </c>
      <c r="F352" s="25" t="str">
        <f>IF(ISBLANK(Table2[[#This Row],[unique_id]]), "", Table2[[#This Row],[unique_id]])</f>
        <v>ada_tablet_plug</v>
      </c>
      <c r="G352" s="21" t="s">
        <v>925</v>
      </c>
      <c r="H352" s="21" t="s">
        <v>586</v>
      </c>
      <c r="I352" s="21" t="s">
        <v>295</v>
      </c>
      <c r="M352" s="21" t="s">
        <v>261</v>
      </c>
      <c r="O352" s="22" t="s">
        <v>889</v>
      </c>
      <c r="P352" s="21" t="s">
        <v>166</v>
      </c>
      <c r="Q352" s="21" t="s">
        <v>859</v>
      </c>
      <c r="R352" s="45" t="s">
        <v>844</v>
      </c>
      <c r="S352" s="21" t="str">
        <f>Table2[[#This Row],[friendly_name]]</f>
        <v>Ada Tablet</v>
      </c>
      <c r="T352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52" s="22"/>
      <c r="W352" s="22"/>
      <c r="X352" s="22"/>
      <c r="Y352" s="22"/>
      <c r="AE352" s="21" t="s">
        <v>926</v>
      </c>
      <c r="AG352" s="22"/>
      <c r="AH352" s="22"/>
      <c r="AR352" s="24"/>
      <c r="AS352" s="21"/>
      <c r="AT352" s="15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52" s="21" t="str">
        <f>IF(ISBLANK(Table2[[#This Row],[device_model]]), "", Table2[[#This Row],[device_suggested_area]])</f>
        <v>Lounge</v>
      </c>
      <c r="AZ352" s="21" t="s">
        <v>925</v>
      </c>
      <c r="BA352" s="24" t="s">
        <v>366</v>
      </c>
      <c r="BB352" s="21" t="s">
        <v>236</v>
      </c>
      <c r="BC352" s="21" t="s">
        <v>367</v>
      </c>
      <c r="BD352" s="21" t="s">
        <v>196</v>
      </c>
      <c r="BG352" s="21" t="s">
        <v>1116</v>
      </c>
      <c r="BH352" s="21" t="s">
        <v>446</v>
      </c>
      <c r="BI352" s="21" t="s">
        <v>901</v>
      </c>
      <c r="BJ352" s="21" t="s">
        <v>658</v>
      </c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53" spans="1:63" ht="16" customHeight="1">
      <c r="A353" s="21">
        <v>2583</v>
      </c>
      <c r="B353" s="21" t="s">
        <v>26</v>
      </c>
      <c r="C353" s="21" t="s">
        <v>912</v>
      </c>
      <c r="D353" s="21" t="s">
        <v>149</v>
      </c>
      <c r="E353" s="26" t="s">
        <v>1244</v>
      </c>
      <c r="F353" s="25" t="str">
        <f>IF(ISBLANK(Table2[[#This Row],[unique_id]]), "", Table2[[#This Row],[unique_id]])</f>
        <v>template_server_flo_plug_proxy</v>
      </c>
      <c r="G353" s="21" t="s">
        <v>909</v>
      </c>
      <c r="H353" s="21" t="s">
        <v>586</v>
      </c>
      <c r="I353" s="21" t="s">
        <v>295</v>
      </c>
      <c r="O353" s="22" t="s">
        <v>889</v>
      </c>
      <c r="R353" s="21" t="s">
        <v>904</v>
      </c>
      <c r="S353" s="21" t="str">
        <f>Table2[[#This Row],[friendly_name]]</f>
        <v>Server Flo</v>
      </c>
      <c r="T353" s="26" t="s">
        <v>1237</v>
      </c>
      <c r="V353" s="22"/>
      <c r="W353" s="22"/>
      <c r="X353" s="22"/>
      <c r="Y353" s="22"/>
      <c r="AG353" s="22"/>
      <c r="AH353" s="22"/>
      <c r="AR353" s="24"/>
      <c r="AS353" s="21"/>
      <c r="AT353" s="15"/>
      <c r="AU353" s="21" t="s">
        <v>134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53" s="21" t="str">
        <f>IF(ISBLANK(Table2[[#This Row],[device_model]]), "", Table2[[#This Row],[device_suggested_area]])</f>
        <v>Rack</v>
      </c>
      <c r="AZ353" s="21" t="s">
        <v>1225</v>
      </c>
      <c r="BA353" s="24" t="s">
        <v>366</v>
      </c>
      <c r="BB353" s="21" t="s">
        <v>236</v>
      </c>
      <c r="BC353" s="21" t="s">
        <v>367</v>
      </c>
      <c r="BD353" s="21" t="s">
        <v>28</v>
      </c>
      <c r="BI353" s="21"/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3" ht="16" customHeight="1">
      <c r="A354" s="21">
        <v>2584</v>
      </c>
      <c r="B354" s="21" t="s">
        <v>26</v>
      </c>
      <c r="C354" s="21" t="s">
        <v>236</v>
      </c>
      <c r="D354" s="21" t="s">
        <v>134</v>
      </c>
      <c r="E354" s="21" t="s">
        <v>1245</v>
      </c>
      <c r="F354" s="25" t="str">
        <f>IF(ISBLANK(Table2[[#This Row],[unique_id]]), "", Table2[[#This Row],[unique_id]])</f>
        <v>server_flo_plug</v>
      </c>
      <c r="G354" s="21" t="s">
        <v>909</v>
      </c>
      <c r="H354" s="21" t="s">
        <v>586</v>
      </c>
      <c r="I354" s="21" t="s">
        <v>295</v>
      </c>
      <c r="M354" s="21" t="s">
        <v>261</v>
      </c>
      <c r="O354" s="22" t="s">
        <v>889</v>
      </c>
      <c r="R354" s="21" t="s">
        <v>904</v>
      </c>
      <c r="S354" s="21" t="str">
        <f>Table2[[#This Row],[friendly_name]]</f>
        <v>Server Flo</v>
      </c>
      <c r="T354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54" s="22"/>
      <c r="W354" s="22"/>
      <c r="X354" s="22"/>
      <c r="Y354" s="22"/>
      <c r="AE354" s="21" t="s">
        <v>256</v>
      </c>
      <c r="AG354" s="22"/>
      <c r="AH354" s="22"/>
      <c r="AR354" s="24"/>
      <c r="AS354" s="21"/>
      <c r="AT354" s="15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54" s="21" t="str">
        <f>IF(ISBLANK(Table2[[#This Row],[device_model]]), "", Table2[[#This Row],[device_suggested_area]])</f>
        <v>Rack</v>
      </c>
      <c r="AZ354" s="21" t="s">
        <v>1225</v>
      </c>
      <c r="BA354" s="24" t="s">
        <v>366</v>
      </c>
      <c r="BB354" s="21" t="s">
        <v>236</v>
      </c>
      <c r="BC354" s="21" t="s">
        <v>367</v>
      </c>
      <c r="BD354" s="21" t="s">
        <v>28</v>
      </c>
      <c r="BG354" s="21" t="s">
        <v>1117</v>
      </c>
      <c r="BH354" s="21" t="s">
        <v>446</v>
      </c>
      <c r="BI354" s="21" t="s">
        <v>907</v>
      </c>
      <c r="BJ354" s="21" t="s">
        <v>902</v>
      </c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55" spans="1:63" ht="16" customHeight="1">
      <c r="A355" s="21">
        <v>2585</v>
      </c>
      <c r="B355" s="21" t="s">
        <v>26</v>
      </c>
      <c r="C355" s="21" t="s">
        <v>912</v>
      </c>
      <c r="D355" s="21" t="s">
        <v>149</v>
      </c>
      <c r="E355" s="26" t="s">
        <v>1246</v>
      </c>
      <c r="F355" s="25" t="str">
        <f>IF(ISBLANK(Table2[[#This Row],[unique_id]]), "", Table2[[#This Row],[unique_id]])</f>
        <v>template_server_meg_plug_proxy</v>
      </c>
      <c r="G355" s="24" t="s">
        <v>908</v>
      </c>
      <c r="H355" s="21" t="s">
        <v>586</v>
      </c>
      <c r="I355" s="21" t="s">
        <v>295</v>
      </c>
      <c r="O355" s="22" t="s">
        <v>889</v>
      </c>
      <c r="R355" s="21" t="s">
        <v>904</v>
      </c>
      <c r="S355" s="21" t="str">
        <f>Table2[[#This Row],[friendly_name]]</f>
        <v>Server Meg</v>
      </c>
      <c r="T355" s="26" t="s">
        <v>1237</v>
      </c>
      <c r="V355" s="22"/>
      <c r="W355" s="22"/>
      <c r="X355" s="22"/>
      <c r="Y355" s="22"/>
      <c r="AG355" s="22"/>
      <c r="AH355" s="22"/>
      <c r="AR355" s="24"/>
      <c r="AS355" s="21"/>
      <c r="AT355" s="15"/>
      <c r="AU355" s="21" t="s">
        <v>134</v>
      </c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55" s="21" t="str">
        <f>IF(ISBLANK(Table2[[#This Row],[device_model]]), "", Table2[[#This Row],[device_suggested_area]])</f>
        <v>Rack</v>
      </c>
      <c r="AZ355" s="21" t="s">
        <v>1226</v>
      </c>
      <c r="BA355" s="24" t="s">
        <v>366</v>
      </c>
      <c r="BB355" s="21" t="s">
        <v>236</v>
      </c>
      <c r="BC355" s="21" t="s">
        <v>367</v>
      </c>
      <c r="BD355" s="21" t="s">
        <v>28</v>
      </c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customHeight="1">
      <c r="A356" s="21">
        <v>2586</v>
      </c>
      <c r="B356" s="21" t="s">
        <v>26</v>
      </c>
      <c r="C356" s="21" t="s">
        <v>236</v>
      </c>
      <c r="D356" s="21" t="s">
        <v>134</v>
      </c>
      <c r="E356" s="21" t="s">
        <v>1247</v>
      </c>
      <c r="F356" s="25" t="str">
        <f>IF(ISBLANK(Table2[[#This Row],[unique_id]]), "", Table2[[#This Row],[unique_id]])</f>
        <v>server_meg_plug</v>
      </c>
      <c r="G356" s="24" t="s">
        <v>908</v>
      </c>
      <c r="H356" s="21" t="s">
        <v>586</v>
      </c>
      <c r="I356" s="21" t="s">
        <v>295</v>
      </c>
      <c r="M356" s="21" t="s">
        <v>261</v>
      </c>
      <c r="O356" s="22" t="s">
        <v>889</v>
      </c>
      <c r="R356" s="21" t="s">
        <v>904</v>
      </c>
      <c r="S356" s="21" t="str">
        <f>Table2[[#This Row],[friendly_name]]</f>
        <v>Server Meg</v>
      </c>
      <c r="T356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56" s="22"/>
      <c r="W356" s="22"/>
      <c r="X356" s="22"/>
      <c r="Y356" s="22"/>
      <c r="AE356" s="21" t="s">
        <v>256</v>
      </c>
      <c r="AG356" s="22"/>
      <c r="AH356" s="22"/>
      <c r="AR356" s="24"/>
      <c r="AS356" s="21"/>
      <c r="AT356" s="15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56" s="21" t="str">
        <f>IF(ISBLANK(Table2[[#This Row],[device_model]]), "", Table2[[#This Row],[device_suggested_area]])</f>
        <v>Rack</v>
      </c>
      <c r="AZ356" s="21" t="s">
        <v>1226</v>
      </c>
      <c r="BA356" s="24" t="s">
        <v>366</v>
      </c>
      <c r="BB356" s="21" t="s">
        <v>236</v>
      </c>
      <c r="BC356" s="21" t="s">
        <v>367</v>
      </c>
      <c r="BD356" s="21" t="s">
        <v>28</v>
      </c>
      <c r="BG356" s="21" t="s">
        <v>1117</v>
      </c>
      <c r="BH356" s="21" t="s">
        <v>446</v>
      </c>
      <c r="BI356" s="21" t="s">
        <v>906</v>
      </c>
      <c r="BJ356" s="21" t="s">
        <v>903</v>
      </c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57" spans="1:63" s="31" customFormat="1" ht="16" customHeight="1">
      <c r="A357" s="21">
        <v>2587</v>
      </c>
      <c r="B357" s="31" t="s">
        <v>26</v>
      </c>
      <c r="C357" s="31" t="s">
        <v>912</v>
      </c>
      <c r="D357" s="31" t="s">
        <v>149</v>
      </c>
      <c r="E357" s="32" t="s">
        <v>1045</v>
      </c>
      <c r="F357" s="33" t="str">
        <f>IF(ISBLANK(Table2[[#This Row],[unique_id]]), "", Table2[[#This Row],[unique_id]])</f>
        <v>template_old_rack_outlet_plug_proxy</v>
      </c>
      <c r="G357" s="31" t="s">
        <v>225</v>
      </c>
      <c r="H357" s="31" t="s">
        <v>586</v>
      </c>
      <c r="I357" s="31" t="s">
        <v>295</v>
      </c>
      <c r="O357" s="34" t="s">
        <v>889</v>
      </c>
      <c r="T35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57" s="34"/>
      <c r="W357" s="34"/>
      <c r="X357" s="34"/>
      <c r="Y357" s="34"/>
      <c r="Z357" s="34"/>
      <c r="AA357" s="34"/>
      <c r="AG357" s="34"/>
      <c r="AH357" s="34"/>
      <c r="AT357" s="35"/>
      <c r="AU357" s="31" t="s">
        <v>134</v>
      </c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57" s="21" t="str">
        <f>IF(ISBLANK(Table2[[#This Row],[device_model]]), "", Table2[[#This Row],[device_suggested_area]])</f>
        <v>Rack</v>
      </c>
      <c r="AZ357" s="31" t="s">
        <v>1163</v>
      </c>
      <c r="BA357" s="31" t="s">
        <v>365</v>
      </c>
      <c r="BB357" s="31" t="s">
        <v>236</v>
      </c>
      <c r="BC357" s="31" t="s">
        <v>368</v>
      </c>
      <c r="BD357" s="31" t="s">
        <v>28</v>
      </c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s="31" customFormat="1" ht="16" customHeight="1">
      <c r="A358" s="21">
        <v>2588</v>
      </c>
      <c r="B358" s="31" t="s">
        <v>26</v>
      </c>
      <c r="C358" s="31" t="s">
        <v>236</v>
      </c>
      <c r="D358" s="31" t="s">
        <v>134</v>
      </c>
      <c r="E358" s="31" t="s">
        <v>1043</v>
      </c>
      <c r="F358" s="33" t="str">
        <f>IF(ISBLANK(Table2[[#This Row],[unique_id]]), "", Table2[[#This Row],[unique_id]])</f>
        <v>old_rack_outlet_plug</v>
      </c>
      <c r="G358" s="31" t="s">
        <v>225</v>
      </c>
      <c r="H358" s="31" t="s">
        <v>586</v>
      </c>
      <c r="I358" s="31" t="s">
        <v>295</v>
      </c>
      <c r="O358" s="34" t="s">
        <v>889</v>
      </c>
      <c r="T358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58" s="34"/>
      <c r="W358" s="34"/>
      <c r="X358" s="34"/>
      <c r="Y358" s="34"/>
      <c r="Z358" s="34"/>
      <c r="AA358" s="34"/>
      <c r="AG358" s="34"/>
      <c r="AH358" s="34"/>
      <c r="AT358" s="35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58" s="21" t="str">
        <f>IF(ISBLANK(Table2[[#This Row],[device_model]]), "", Table2[[#This Row],[device_suggested_area]])</f>
        <v>Rack</v>
      </c>
      <c r="AZ358" s="31" t="s">
        <v>1163</v>
      </c>
      <c r="BA358" s="31" t="s">
        <v>365</v>
      </c>
      <c r="BB358" s="31" t="s">
        <v>236</v>
      </c>
      <c r="BC358" s="31" t="s">
        <v>368</v>
      </c>
      <c r="BD358" s="31" t="s">
        <v>28</v>
      </c>
      <c r="BG358" s="31" t="s">
        <v>1117</v>
      </c>
      <c r="BH358" s="31" t="s">
        <v>446</v>
      </c>
      <c r="BI358" s="31" t="s">
        <v>361</v>
      </c>
      <c r="BJ358" s="31" t="s">
        <v>444</v>
      </c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59" spans="1:63" s="36" customFormat="1" ht="16" customHeight="1">
      <c r="A359" s="21">
        <v>2589</v>
      </c>
      <c r="B359" s="36" t="s">
        <v>26</v>
      </c>
      <c r="C359" s="36" t="s">
        <v>912</v>
      </c>
      <c r="D359" s="36" t="s">
        <v>149</v>
      </c>
      <c r="E359" s="37" t="s">
        <v>1104</v>
      </c>
      <c r="F359" s="38" t="str">
        <f>IF(ISBLANK(Table2[[#This Row],[unique_id]]), "", Table2[[#This Row],[unique_id]])</f>
        <v>template_rack_outlet_plug_proxy</v>
      </c>
      <c r="G359" s="36" t="s">
        <v>225</v>
      </c>
      <c r="H359" s="36" t="s">
        <v>586</v>
      </c>
      <c r="I359" s="36" t="s">
        <v>295</v>
      </c>
      <c r="O359" s="39" t="s">
        <v>889</v>
      </c>
      <c r="P359" s="36" t="s">
        <v>166</v>
      </c>
      <c r="Q359" s="36" t="s">
        <v>859</v>
      </c>
      <c r="R359" s="36" t="s">
        <v>861</v>
      </c>
      <c r="S359" s="36" t="str">
        <f>Table2[[#This Row],[friendly_name]]</f>
        <v>Server Rack</v>
      </c>
      <c r="T359" s="37" t="s">
        <v>1239</v>
      </c>
      <c r="V359" s="39"/>
      <c r="W359" s="39"/>
      <c r="X359" s="39"/>
      <c r="Y359" s="39"/>
      <c r="Z359" s="39"/>
      <c r="AA359" s="39"/>
      <c r="AG359" s="39"/>
      <c r="AH359" s="39"/>
      <c r="AT359" s="40"/>
      <c r="AU359" s="36" t="s">
        <v>134</v>
      </c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59" s="21" t="str">
        <f>IF(ISBLANK(Table2[[#This Row],[device_model]]), "", Table2[[#This Row],[device_suggested_area]])</f>
        <v>Rack</v>
      </c>
      <c r="AZ359" s="36" t="s">
        <v>1163</v>
      </c>
      <c r="BA359" s="36" t="s">
        <v>1036</v>
      </c>
      <c r="BB359" s="36" t="s">
        <v>1286</v>
      </c>
      <c r="BC359" s="36" t="s">
        <v>1005</v>
      </c>
      <c r="BD359" s="36" t="s">
        <v>28</v>
      </c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s="36" customFormat="1" ht="16" customHeight="1">
      <c r="A360" s="21">
        <v>2590</v>
      </c>
      <c r="B360" s="36" t="s">
        <v>26</v>
      </c>
      <c r="C360" s="36" t="s">
        <v>789</v>
      </c>
      <c r="D360" s="36" t="s">
        <v>134</v>
      </c>
      <c r="E360" s="36" t="s">
        <v>955</v>
      </c>
      <c r="F360" s="38" t="str">
        <f>IF(ISBLANK(Table2[[#This Row],[unique_id]]), "", Table2[[#This Row],[unique_id]])</f>
        <v>rack_outlet_plug</v>
      </c>
      <c r="G360" s="36" t="s">
        <v>225</v>
      </c>
      <c r="H360" s="36" t="s">
        <v>586</v>
      </c>
      <c r="I360" s="36" t="s">
        <v>295</v>
      </c>
      <c r="M360" s="36" t="s">
        <v>261</v>
      </c>
      <c r="O360" s="39" t="s">
        <v>889</v>
      </c>
      <c r="P360" s="36" t="s">
        <v>166</v>
      </c>
      <c r="Q360" s="36" t="s">
        <v>859</v>
      </c>
      <c r="R360" s="36" t="s">
        <v>861</v>
      </c>
      <c r="S360" s="36" t="str">
        <f>Table2[[#This Row],[friendly_name]]</f>
        <v>Server Rack</v>
      </c>
      <c r="T36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0" s="39"/>
      <c r="W360" s="39"/>
      <c r="X360" s="39"/>
      <c r="Y360" s="39"/>
      <c r="Z360" s="39"/>
      <c r="AA360" s="55" t="s">
        <v>1284</v>
      </c>
      <c r="AE360" s="36" t="s">
        <v>256</v>
      </c>
      <c r="AF360" s="36">
        <v>10</v>
      </c>
      <c r="AG360" s="39" t="s">
        <v>34</v>
      </c>
      <c r="AH360" s="39" t="s">
        <v>1017</v>
      </c>
      <c r="AJ360" s="36" t="str">
        <f>_xlfn.CONCAT("homeassistant/entity/", Table2[[#This Row],[entity_namespace]], "/tasmota/",Table2[[#This Row],[unique_id]], "/config")</f>
        <v>homeassistant/entity/switch/tasmota/rack_outlet_plug/config</v>
      </c>
      <c r="AK360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0" s="36" t="str">
        <f>_xlfn.CONCAT("tasmota/device/",Table2[[#This Row],[unique_id]], "/cmnd/POWER")</f>
        <v>tasmota/device/rack_outlet_plug/cmnd/POWER</v>
      </c>
      <c r="AM36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0" s="36" t="s">
        <v>1037</v>
      </c>
      <c r="AO360" s="36" t="s">
        <v>1038</v>
      </c>
      <c r="AP360" s="36" t="s">
        <v>1026</v>
      </c>
      <c r="AQ360" s="36" t="s">
        <v>1027</v>
      </c>
      <c r="AR360" s="36" t="s">
        <v>1108</v>
      </c>
      <c r="AS360" s="36">
        <v>1</v>
      </c>
      <c r="AT360" s="41" t="str">
        <f>HYPERLINK(_xlfn.CONCAT("http://", Table2[[#This Row],[connection_ip]], "/?"))</f>
        <v>http://10.0.6.102/?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0" s="21" t="str">
        <f>IF(ISBLANK(Table2[[#This Row],[device_model]]), "", Table2[[#This Row],[device_suggested_area]])</f>
        <v>Rack</v>
      </c>
      <c r="AZ360" s="36" t="s">
        <v>1163</v>
      </c>
      <c r="BA360" s="36" t="s">
        <v>1036</v>
      </c>
      <c r="BB360" s="36" t="s">
        <v>1286</v>
      </c>
      <c r="BC360" s="36" t="s">
        <v>1005</v>
      </c>
      <c r="BD360" s="36" t="s">
        <v>28</v>
      </c>
      <c r="BH360" s="36" t="s">
        <v>446</v>
      </c>
      <c r="BI360" s="36" t="s">
        <v>1035</v>
      </c>
      <c r="BJ360" s="36" t="s">
        <v>1034</v>
      </c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61" spans="1:63" s="36" customFormat="1" ht="16" customHeight="1">
      <c r="A361" s="21">
        <v>2591</v>
      </c>
      <c r="B361" s="36" t="s">
        <v>26</v>
      </c>
      <c r="C361" s="36" t="s">
        <v>789</v>
      </c>
      <c r="D361" s="36" t="s">
        <v>27</v>
      </c>
      <c r="E361" s="36" t="s">
        <v>1105</v>
      </c>
      <c r="F361" s="38" t="str">
        <f>IF(ISBLANK(Table2[[#This Row],[unique_id]]), "", Table2[[#This Row],[unique_id]])</f>
        <v>rack_outlet_plug_energy_power</v>
      </c>
      <c r="G361" s="36" t="s">
        <v>225</v>
      </c>
      <c r="H361" s="36" t="s">
        <v>586</v>
      </c>
      <c r="I361" s="36" t="s">
        <v>295</v>
      </c>
      <c r="O361" s="39"/>
      <c r="T361" s="37"/>
      <c r="V361" s="39"/>
      <c r="W361" s="39"/>
      <c r="X361" s="39"/>
      <c r="Y361" s="39"/>
      <c r="Z361" s="39"/>
      <c r="AA361" s="39"/>
      <c r="AB361" s="36" t="s">
        <v>31</v>
      </c>
      <c r="AC361" s="36" t="s">
        <v>332</v>
      </c>
      <c r="AD361" s="36" t="s">
        <v>1018</v>
      </c>
      <c r="AF361" s="36">
        <v>10</v>
      </c>
      <c r="AG361" s="39" t="s">
        <v>34</v>
      </c>
      <c r="AH361" s="39" t="s">
        <v>1017</v>
      </c>
      <c r="AJ361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6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6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1" s="36" t="s">
        <v>1037</v>
      </c>
      <c r="AO361" s="36" t="s">
        <v>1038</v>
      </c>
      <c r="AP361" s="36" t="s">
        <v>1026</v>
      </c>
      <c r="AQ361" s="36" t="s">
        <v>1027</v>
      </c>
      <c r="AR361" s="36" t="s">
        <v>1280</v>
      </c>
      <c r="AS361" s="36">
        <v>1</v>
      </c>
      <c r="AT361" s="41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1" s="21" t="str">
        <f>IF(ISBLANK(Table2[[#This Row],[device_model]]), "", Table2[[#This Row],[device_suggested_area]])</f>
        <v>Rack</v>
      </c>
      <c r="AZ361" s="36" t="s">
        <v>1163</v>
      </c>
      <c r="BA361" s="36" t="s">
        <v>1036</v>
      </c>
      <c r="BB361" s="36" t="s">
        <v>1286</v>
      </c>
      <c r="BC361" s="36" t="s">
        <v>1005</v>
      </c>
      <c r="BD361" s="36" t="s">
        <v>28</v>
      </c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s="36" customFormat="1" ht="16" customHeight="1">
      <c r="A362" s="21">
        <v>2592</v>
      </c>
      <c r="B362" s="36" t="s">
        <v>26</v>
      </c>
      <c r="C362" s="36" t="s">
        <v>789</v>
      </c>
      <c r="D362" s="36" t="s">
        <v>27</v>
      </c>
      <c r="E362" s="36" t="s">
        <v>1106</v>
      </c>
      <c r="F362" s="38" t="str">
        <f>IF(ISBLANK(Table2[[#This Row],[unique_id]]), "", Table2[[#This Row],[unique_id]])</f>
        <v>rack_outlet_plug_energy_total</v>
      </c>
      <c r="G362" s="36" t="s">
        <v>225</v>
      </c>
      <c r="H362" s="36" t="s">
        <v>586</v>
      </c>
      <c r="I362" s="36" t="s">
        <v>295</v>
      </c>
      <c r="O362" s="39"/>
      <c r="T362" s="37"/>
      <c r="V362" s="39"/>
      <c r="W362" s="39"/>
      <c r="X362" s="39"/>
      <c r="Y362" s="39"/>
      <c r="Z362" s="39"/>
      <c r="AA362" s="39"/>
      <c r="AB362" s="36" t="s">
        <v>76</v>
      </c>
      <c r="AC362" s="36" t="s">
        <v>333</v>
      </c>
      <c r="AD362" s="36" t="s">
        <v>1019</v>
      </c>
      <c r="AF362" s="36">
        <v>10</v>
      </c>
      <c r="AG362" s="39" t="s">
        <v>34</v>
      </c>
      <c r="AH362" s="39" t="s">
        <v>1017</v>
      </c>
      <c r="AJ362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62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62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2" s="36" t="s">
        <v>1037</v>
      </c>
      <c r="AO362" s="36" t="s">
        <v>1038</v>
      </c>
      <c r="AP362" s="36" t="s">
        <v>1026</v>
      </c>
      <c r="AQ362" s="36" t="s">
        <v>1027</v>
      </c>
      <c r="AR362" s="36" t="s">
        <v>1281</v>
      </c>
      <c r="AS362" s="36">
        <v>1</v>
      </c>
      <c r="AT362" s="41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2" s="21" t="str">
        <f>IF(ISBLANK(Table2[[#This Row],[device_model]]), "", Table2[[#This Row],[device_suggested_area]])</f>
        <v>Rack</v>
      </c>
      <c r="AZ362" s="36" t="s">
        <v>1163</v>
      </c>
      <c r="BA362" s="36" t="s">
        <v>1036</v>
      </c>
      <c r="BB362" s="36" t="s">
        <v>1286</v>
      </c>
      <c r="BC362" s="36" t="s">
        <v>1005</v>
      </c>
      <c r="BD362" s="36" t="s">
        <v>28</v>
      </c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s="31" customFormat="1" ht="16" customHeight="1">
      <c r="A363" s="21">
        <v>2593</v>
      </c>
      <c r="B363" s="31" t="s">
        <v>26</v>
      </c>
      <c r="C363" s="31" t="s">
        <v>912</v>
      </c>
      <c r="D363" s="31" t="s">
        <v>149</v>
      </c>
      <c r="E363" s="32" t="s">
        <v>1119</v>
      </c>
      <c r="F363" s="33" t="str">
        <f>IF(ISBLANK(Table2[[#This Row],[unique_id]]), "", Table2[[#This Row],[unique_id]])</f>
        <v>template_old_roof_network_switch_plug_proxy</v>
      </c>
      <c r="G363" s="31" t="s">
        <v>223</v>
      </c>
      <c r="H363" s="31" t="s">
        <v>586</v>
      </c>
      <c r="I363" s="31" t="s">
        <v>295</v>
      </c>
      <c r="O363" s="34" t="s">
        <v>889</v>
      </c>
      <c r="T36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3" s="34"/>
      <c r="W363" s="34"/>
      <c r="X363" s="34"/>
      <c r="Y363" s="34"/>
      <c r="Z363" s="34"/>
      <c r="AA363" s="34"/>
      <c r="AG363" s="34"/>
      <c r="AH363" s="34"/>
      <c r="AT363" s="35"/>
      <c r="AU363" s="31" t="s">
        <v>134</v>
      </c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3" s="21" t="str">
        <f>IF(ISBLANK(Table2[[#This Row],[device_model]]), "", Table2[[#This Row],[device_suggested_area]])</f>
        <v>Ceiling</v>
      </c>
      <c r="AZ363" s="31" t="s">
        <v>223</v>
      </c>
      <c r="BA363" s="31" t="s">
        <v>365</v>
      </c>
      <c r="BB363" s="31" t="s">
        <v>236</v>
      </c>
      <c r="BC363" s="31" t="s">
        <v>368</v>
      </c>
      <c r="BD363" s="31" t="s">
        <v>416</v>
      </c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s="31" customFormat="1" ht="16" customHeight="1">
      <c r="A364" s="21">
        <v>2594</v>
      </c>
      <c r="B364" s="31" t="s">
        <v>26</v>
      </c>
      <c r="C364" s="31" t="s">
        <v>236</v>
      </c>
      <c r="D364" s="31" t="s">
        <v>134</v>
      </c>
      <c r="E364" s="31" t="s">
        <v>1120</v>
      </c>
      <c r="F364" s="33" t="str">
        <f>IF(ISBLANK(Table2[[#This Row],[unique_id]]), "", Table2[[#This Row],[unique_id]])</f>
        <v>old_roof_network_switch_plug</v>
      </c>
      <c r="G364" s="31" t="s">
        <v>223</v>
      </c>
      <c r="H364" s="31" t="s">
        <v>586</v>
      </c>
      <c r="I364" s="31" t="s">
        <v>295</v>
      </c>
      <c r="O364" s="34" t="s">
        <v>889</v>
      </c>
      <c r="T364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64" s="34"/>
      <c r="W364" s="34"/>
      <c r="X364" s="34"/>
      <c r="Y364" s="34"/>
      <c r="Z364" s="34"/>
      <c r="AA364" s="34"/>
      <c r="AE364" s="31" t="s">
        <v>257</v>
      </c>
      <c r="AG364" s="34"/>
      <c r="AH364" s="34"/>
      <c r="AT364" s="35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4" s="21" t="str">
        <f>IF(ISBLANK(Table2[[#This Row],[device_model]]), "", Table2[[#This Row],[device_suggested_area]])</f>
        <v>Ceiling</v>
      </c>
      <c r="AZ364" s="31" t="s">
        <v>223</v>
      </c>
      <c r="BA364" s="31" t="s">
        <v>365</v>
      </c>
      <c r="BB364" s="31" t="s">
        <v>236</v>
      </c>
      <c r="BC364" s="31" t="s">
        <v>368</v>
      </c>
      <c r="BD364" s="31" t="s">
        <v>416</v>
      </c>
      <c r="BG364" s="31" t="s">
        <v>1116</v>
      </c>
      <c r="BH364" s="31" t="s">
        <v>446</v>
      </c>
      <c r="BI364" s="31" t="s">
        <v>359</v>
      </c>
      <c r="BJ364" s="31" t="s">
        <v>442</v>
      </c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65" spans="1:63" s="36" customFormat="1" ht="16" customHeight="1">
      <c r="A365" s="21">
        <v>2595</v>
      </c>
      <c r="B365" s="36" t="s">
        <v>26</v>
      </c>
      <c r="C365" s="36" t="s">
        <v>912</v>
      </c>
      <c r="D365" s="36" t="s">
        <v>149</v>
      </c>
      <c r="E365" s="37" t="s">
        <v>1270</v>
      </c>
      <c r="F365" s="38" t="str">
        <f>IF(ISBLANK(Table2[[#This Row],[unique_id]]), "", Table2[[#This Row],[unique_id]])</f>
        <v>template_ceiling_network_switch_plug_proxy</v>
      </c>
      <c r="G365" s="36" t="s">
        <v>223</v>
      </c>
      <c r="H365" s="36" t="s">
        <v>586</v>
      </c>
      <c r="I365" s="36" t="s">
        <v>295</v>
      </c>
      <c r="O365" s="39" t="s">
        <v>889</v>
      </c>
      <c r="P365" s="36" t="s">
        <v>166</v>
      </c>
      <c r="Q365" s="36" t="s">
        <v>859</v>
      </c>
      <c r="R365" s="36" t="s">
        <v>861</v>
      </c>
      <c r="S365" s="36" t="str">
        <f>Table2[[#This Row],[friendly_name]]</f>
        <v>Network Switch</v>
      </c>
      <c r="T365" s="37" t="s">
        <v>1239</v>
      </c>
      <c r="V365" s="39"/>
      <c r="W365" s="39"/>
      <c r="X365" s="39"/>
      <c r="Y365" s="39"/>
      <c r="Z365" s="39"/>
      <c r="AA365" s="39"/>
      <c r="AG365" s="39"/>
      <c r="AH365" s="39"/>
      <c r="AT365" s="40"/>
      <c r="AU365" s="36" t="s">
        <v>134</v>
      </c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5" s="21" t="str">
        <f>IF(ISBLANK(Table2[[#This Row],[device_model]]), "", Table2[[#This Row],[device_suggested_area]])</f>
        <v>Ceiling</v>
      </c>
      <c r="AZ365" s="36" t="s">
        <v>223</v>
      </c>
      <c r="BA365" s="36" t="s">
        <v>1036</v>
      </c>
      <c r="BB365" s="36" t="s">
        <v>1286</v>
      </c>
      <c r="BC365" s="36" t="s">
        <v>1005</v>
      </c>
      <c r="BD365" s="36" t="s">
        <v>416</v>
      </c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s="36" customFormat="1" ht="16" customHeight="1">
      <c r="A366" s="21">
        <v>2596</v>
      </c>
      <c r="B366" s="36" t="s">
        <v>26</v>
      </c>
      <c r="C366" s="36" t="s">
        <v>789</v>
      </c>
      <c r="D366" s="36" t="s">
        <v>134</v>
      </c>
      <c r="E366" s="36" t="s">
        <v>1271</v>
      </c>
      <c r="F366" s="38" t="str">
        <f>IF(ISBLANK(Table2[[#This Row],[unique_id]]), "", Table2[[#This Row],[unique_id]])</f>
        <v>ceiling_network_switch_plug</v>
      </c>
      <c r="G366" s="36" t="s">
        <v>223</v>
      </c>
      <c r="H366" s="36" t="s">
        <v>586</v>
      </c>
      <c r="I366" s="36" t="s">
        <v>295</v>
      </c>
      <c r="M366" s="36" t="s">
        <v>261</v>
      </c>
      <c r="O366" s="39" t="s">
        <v>889</v>
      </c>
      <c r="P366" s="36" t="s">
        <v>166</v>
      </c>
      <c r="Q366" s="36" t="s">
        <v>859</v>
      </c>
      <c r="R366" s="36" t="s">
        <v>861</v>
      </c>
      <c r="S366" s="36" t="str">
        <f>Table2[[#This Row],[friendly_name]]</f>
        <v>Network Switch</v>
      </c>
      <c r="T36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66" s="39"/>
      <c r="W366" s="39"/>
      <c r="X366" s="39"/>
      <c r="Y366" s="39"/>
      <c r="Z366" s="39"/>
      <c r="AA366" s="55" t="s">
        <v>1284</v>
      </c>
      <c r="AE366" s="36" t="s">
        <v>257</v>
      </c>
      <c r="AF366" s="36">
        <v>10</v>
      </c>
      <c r="AG366" s="39" t="s">
        <v>34</v>
      </c>
      <c r="AH366" s="39" t="s">
        <v>1017</v>
      </c>
      <c r="AJ366" s="36" t="str">
        <f>_xlfn.CONCAT("homeassistant/entity/", Table2[[#This Row],[entity_namespace]], "/tasmota/",Table2[[#This Row],[unique_id]], "/config")</f>
        <v>homeassistant/entity/switch/tasmota/ceiling_network_switch_plug/config</v>
      </c>
      <c r="AK366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66" s="36" t="str">
        <f>_xlfn.CONCAT("tasmota/device/",Table2[[#This Row],[unique_id]], "/cmnd/POWER")</f>
        <v>tasmota/device/ceiling_network_switch_plug/cmnd/POWER</v>
      </c>
      <c r="AM36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66" s="36" t="s">
        <v>1037</v>
      </c>
      <c r="AO366" s="36" t="s">
        <v>1038</v>
      </c>
      <c r="AP366" s="36" t="s">
        <v>1026</v>
      </c>
      <c r="AQ366" s="36" t="s">
        <v>1027</v>
      </c>
      <c r="AR366" s="36" t="s">
        <v>1108</v>
      </c>
      <c r="AS366" s="36">
        <v>1</v>
      </c>
      <c r="AT366" s="41" t="str">
        <f>HYPERLINK(_xlfn.CONCAT("http://", Table2[[#This Row],[connection_ip]], "/?"))</f>
        <v>http://10.0.6.105/?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6" s="21" t="str">
        <f>IF(ISBLANK(Table2[[#This Row],[device_model]]), "", Table2[[#This Row],[device_suggested_area]])</f>
        <v>Ceiling</v>
      </c>
      <c r="AZ366" s="36" t="s">
        <v>223</v>
      </c>
      <c r="BA366" s="36" t="s">
        <v>1036</v>
      </c>
      <c r="BB366" s="36" t="s">
        <v>1286</v>
      </c>
      <c r="BC366" s="36" t="s">
        <v>1005</v>
      </c>
      <c r="BD366" s="36" t="s">
        <v>416</v>
      </c>
      <c r="BH366" s="36" t="s">
        <v>446</v>
      </c>
      <c r="BI366" s="56" t="s">
        <v>1122</v>
      </c>
      <c r="BJ366" s="36" t="s">
        <v>1121</v>
      </c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67" spans="1:63" s="36" customFormat="1" ht="16" customHeight="1">
      <c r="A367" s="21">
        <v>2597</v>
      </c>
      <c r="B367" s="36" t="s">
        <v>26</v>
      </c>
      <c r="C367" s="36" t="s">
        <v>789</v>
      </c>
      <c r="D367" s="36" t="s">
        <v>27</v>
      </c>
      <c r="E367" s="36" t="s">
        <v>1272</v>
      </c>
      <c r="F367" s="38" t="str">
        <f>IF(ISBLANK(Table2[[#This Row],[unique_id]]), "", Table2[[#This Row],[unique_id]])</f>
        <v>ceiling_network_switch_plug_energy_power</v>
      </c>
      <c r="G367" s="36" t="s">
        <v>223</v>
      </c>
      <c r="H367" s="36" t="s">
        <v>586</v>
      </c>
      <c r="I367" s="36" t="s">
        <v>295</v>
      </c>
      <c r="O367" s="39"/>
      <c r="T367" s="37"/>
      <c r="V367" s="39"/>
      <c r="W367" s="39"/>
      <c r="X367" s="39"/>
      <c r="Y367" s="39"/>
      <c r="Z367" s="39"/>
      <c r="AA367" s="39"/>
      <c r="AB367" s="36" t="s">
        <v>31</v>
      </c>
      <c r="AC367" s="36" t="s">
        <v>332</v>
      </c>
      <c r="AD367" s="36" t="s">
        <v>1018</v>
      </c>
      <c r="AF367" s="36">
        <v>10</v>
      </c>
      <c r="AG367" s="39" t="s">
        <v>34</v>
      </c>
      <c r="AH367" s="39" t="s">
        <v>1017</v>
      </c>
      <c r="AJ367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6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6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67" s="36" t="s">
        <v>1037</v>
      </c>
      <c r="AO367" s="36" t="s">
        <v>1038</v>
      </c>
      <c r="AP367" s="36" t="s">
        <v>1026</v>
      </c>
      <c r="AQ367" s="36" t="s">
        <v>1027</v>
      </c>
      <c r="AR367" s="36" t="s">
        <v>1280</v>
      </c>
      <c r="AS367" s="36">
        <v>1</v>
      </c>
      <c r="AT367" s="41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7" s="21" t="str">
        <f>IF(ISBLANK(Table2[[#This Row],[device_model]]), "", Table2[[#This Row],[device_suggested_area]])</f>
        <v>Ceiling</v>
      </c>
      <c r="AZ367" s="36" t="s">
        <v>223</v>
      </c>
      <c r="BA367" s="36" t="s">
        <v>1036</v>
      </c>
      <c r="BB367" s="36" t="s">
        <v>1286</v>
      </c>
      <c r="BC367" s="36" t="s">
        <v>1005</v>
      </c>
      <c r="BD367" s="36" t="s">
        <v>416</v>
      </c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s="36" customFormat="1" ht="16" customHeight="1">
      <c r="A368" s="21">
        <v>2598</v>
      </c>
      <c r="B368" s="36" t="s">
        <v>26</v>
      </c>
      <c r="C368" s="36" t="s">
        <v>789</v>
      </c>
      <c r="D368" s="36" t="s">
        <v>27</v>
      </c>
      <c r="E368" s="36" t="s">
        <v>1273</v>
      </c>
      <c r="F368" s="38" t="str">
        <f>IF(ISBLANK(Table2[[#This Row],[unique_id]]), "", Table2[[#This Row],[unique_id]])</f>
        <v>ceiling_network_switch_plug_energy_total</v>
      </c>
      <c r="G368" s="36" t="s">
        <v>223</v>
      </c>
      <c r="H368" s="36" t="s">
        <v>586</v>
      </c>
      <c r="I368" s="36" t="s">
        <v>295</v>
      </c>
      <c r="O368" s="39"/>
      <c r="T368" s="37"/>
      <c r="V368" s="39"/>
      <c r="W368" s="39"/>
      <c r="X368" s="39"/>
      <c r="Y368" s="39"/>
      <c r="Z368" s="39"/>
      <c r="AA368" s="39"/>
      <c r="AB368" s="36" t="s">
        <v>76</v>
      </c>
      <c r="AC368" s="36" t="s">
        <v>333</v>
      </c>
      <c r="AD368" s="36" t="s">
        <v>1019</v>
      </c>
      <c r="AF368" s="36">
        <v>10</v>
      </c>
      <c r="AG368" s="39" t="s">
        <v>34</v>
      </c>
      <c r="AH368" s="39" t="s">
        <v>1017</v>
      </c>
      <c r="AJ368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68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68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68" s="36" t="s">
        <v>1037</v>
      </c>
      <c r="AO368" s="36" t="s">
        <v>1038</v>
      </c>
      <c r="AP368" s="36" t="s">
        <v>1026</v>
      </c>
      <c r="AQ368" s="36" t="s">
        <v>1027</v>
      </c>
      <c r="AR368" s="36" t="s">
        <v>1281</v>
      </c>
      <c r="AS368" s="36">
        <v>1</v>
      </c>
      <c r="AT368" s="41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8" s="21" t="str">
        <f>IF(ISBLANK(Table2[[#This Row],[device_model]]), "", Table2[[#This Row],[device_suggested_area]])</f>
        <v>Ceiling</v>
      </c>
      <c r="AZ368" s="36" t="s">
        <v>223</v>
      </c>
      <c r="BA368" s="36" t="s">
        <v>1036</v>
      </c>
      <c r="BB368" s="36" t="s">
        <v>1286</v>
      </c>
      <c r="BC368" s="36" t="s">
        <v>1005</v>
      </c>
      <c r="BD368" s="36" t="s">
        <v>416</v>
      </c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ht="16" customHeight="1">
      <c r="A369" s="21">
        <v>2599</v>
      </c>
      <c r="B369" s="21" t="s">
        <v>26</v>
      </c>
      <c r="C369" s="21" t="s">
        <v>912</v>
      </c>
      <c r="D369" s="21" t="s">
        <v>149</v>
      </c>
      <c r="E369" s="26" t="s">
        <v>1107</v>
      </c>
      <c r="F369" s="25" t="str">
        <f>IF(ISBLANK(Table2[[#This Row],[unique_id]]), "", Table2[[#This Row],[unique_id]])</f>
        <v>template_rack_internet_modem_plug_proxy</v>
      </c>
      <c r="G369" s="21" t="s">
        <v>224</v>
      </c>
      <c r="H369" s="21" t="s">
        <v>586</v>
      </c>
      <c r="I369" s="21" t="s">
        <v>295</v>
      </c>
      <c r="O369" s="22" t="s">
        <v>889</v>
      </c>
      <c r="R369" s="21" t="s">
        <v>905</v>
      </c>
      <c r="S369" s="21" t="str">
        <f>Table2[[#This Row],[friendly_name]]</f>
        <v>Internet Modem</v>
      </c>
      <c r="T369" s="26" t="s">
        <v>1237</v>
      </c>
      <c r="V369" s="22"/>
      <c r="W369" s="22"/>
      <c r="X369" s="22"/>
      <c r="Y369" s="22"/>
      <c r="AG369" s="22"/>
      <c r="AH369" s="22"/>
      <c r="AS369" s="21"/>
      <c r="AT369" s="23"/>
      <c r="AU369" s="21" t="s">
        <v>134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69" s="21" t="str">
        <f>IF(ISBLANK(Table2[[#This Row],[device_model]]), "", Table2[[#This Row],[device_suggested_area]])</f>
        <v>Rack</v>
      </c>
      <c r="AZ369" s="21" t="s">
        <v>1169</v>
      </c>
      <c r="BA369" s="24" t="s">
        <v>366</v>
      </c>
      <c r="BB369" s="21" t="s">
        <v>236</v>
      </c>
      <c r="BC369" s="21" t="s">
        <v>367</v>
      </c>
      <c r="BD369" s="21" t="s">
        <v>28</v>
      </c>
      <c r="BI369" s="21"/>
      <c r="BJ369" s="21"/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s="36" customFormat="1" ht="16" customHeight="1">
      <c r="A370" s="21">
        <v>2600</v>
      </c>
      <c r="B370" s="21" t="s">
        <v>26</v>
      </c>
      <c r="C370" s="21" t="s">
        <v>236</v>
      </c>
      <c r="D370" s="21" t="s">
        <v>134</v>
      </c>
      <c r="E370" s="21" t="s">
        <v>956</v>
      </c>
      <c r="F370" s="25" t="str">
        <f>IF(ISBLANK(Table2[[#This Row],[unique_id]]), "", Table2[[#This Row],[unique_id]])</f>
        <v>rack_internet_modem_plug</v>
      </c>
      <c r="G370" s="21" t="s">
        <v>224</v>
      </c>
      <c r="H370" s="21" t="s">
        <v>586</v>
      </c>
      <c r="I370" s="21" t="s">
        <v>295</v>
      </c>
      <c r="J370" s="21"/>
      <c r="K370" s="21"/>
      <c r="L370" s="21"/>
      <c r="M370" s="21" t="s">
        <v>261</v>
      </c>
      <c r="N370" s="21"/>
      <c r="O370" s="22" t="s">
        <v>889</v>
      </c>
      <c r="P370" s="21"/>
      <c r="Q370" s="21"/>
      <c r="R370" s="21" t="s">
        <v>905</v>
      </c>
      <c r="S370" s="21" t="str">
        <f>Table2[[#This Row],[friendly_name]]</f>
        <v>Internet Modem</v>
      </c>
      <c r="T370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0" s="21"/>
      <c r="V370" s="22"/>
      <c r="W370" s="22"/>
      <c r="X370" s="22"/>
      <c r="Y370" s="22"/>
      <c r="Z370" s="22"/>
      <c r="AA370" s="22"/>
      <c r="AB370" s="21"/>
      <c r="AC370" s="21"/>
      <c r="AD370" s="21"/>
      <c r="AE370" s="21" t="s">
        <v>258</v>
      </c>
      <c r="AF370" s="21"/>
      <c r="AG370" s="22"/>
      <c r="AH370" s="22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3"/>
      <c r="AU370" s="2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0" s="21"/>
      <c r="AY370" s="21" t="str">
        <f>IF(ISBLANK(Table2[[#This Row],[device_model]]), "", Table2[[#This Row],[device_suggested_area]])</f>
        <v>Rack</v>
      </c>
      <c r="AZ370" s="21" t="s">
        <v>1169</v>
      </c>
      <c r="BA370" s="24" t="s">
        <v>366</v>
      </c>
      <c r="BB370" s="21" t="s">
        <v>236</v>
      </c>
      <c r="BC370" s="21" t="s">
        <v>367</v>
      </c>
      <c r="BD370" s="21" t="s">
        <v>28</v>
      </c>
      <c r="BE370" s="21"/>
      <c r="BF370" s="21"/>
      <c r="BG370" s="21" t="s">
        <v>1116</v>
      </c>
      <c r="BH370" s="21" t="s">
        <v>446</v>
      </c>
      <c r="BI370" s="21" t="s">
        <v>360</v>
      </c>
      <c r="BJ370" s="21" t="s">
        <v>443</v>
      </c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71" spans="1:63" ht="16" customHeight="1">
      <c r="A371" s="21">
        <v>2601</v>
      </c>
      <c r="B371" s="36" t="s">
        <v>26</v>
      </c>
      <c r="C371" s="36" t="s">
        <v>789</v>
      </c>
      <c r="D371" s="36" t="s">
        <v>129</v>
      </c>
      <c r="E371" s="36" t="s">
        <v>1007</v>
      </c>
      <c r="F371" s="38" t="str">
        <f>IF(ISBLANK(Table2[[#This Row],[unique_id]]), "", Table2[[#This Row],[unique_id]])</f>
        <v>rack_fans_plug</v>
      </c>
      <c r="G371" s="36" t="s">
        <v>655</v>
      </c>
      <c r="H371" s="36" t="s">
        <v>586</v>
      </c>
      <c r="I371" s="36" t="s">
        <v>295</v>
      </c>
      <c r="J371" s="36"/>
      <c r="K371" s="36"/>
      <c r="L371" s="36"/>
      <c r="M371" s="36" t="s">
        <v>261</v>
      </c>
      <c r="N371" s="36"/>
      <c r="O371" s="39" t="s">
        <v>889</v>
      </c>
      <c r="P371" s="36"/>
      <c r="Q371" s="36"/>
      <c r="R371" s="36"/>
      <c r="S371" s="36"/>
      <c r="T371" s="37" t="s">
        <v>1109</v>
      </c>
      <c r="U371" s="36"/>
      <c r="V371" s="39"/>
      <c r="W371" s="39"/>
      <c r="X371" s="39"/>
      <c r="Y371" s="39"/>
      <c r="Z371" s="39"/>
      <c r="AA371" s="39" t="s">
        <v>1285</v>
      </c>
      <c r="AB371" s="36"/>
      <c r="AC371" s="36"/>
      <c r="AD371" s="36"/>
      <c r="AE371" s="36" t="s">
        <v>657</v>
      </c>
      <c r="AF371" s="36">
        <v>10</v>
      </c>
      <c r="AG371" s="39" t="s">
        <v>34</v>
      </c>
      <c r="AH371" s="39" t="s">
        <v>1017</v>
      </c>
      <c r="AI371" s="36"/>
      <c r="AJ371" s="36" t="str">
        <f>_xlfn.CONCAT("homeassistant/entity/", Table2[[#This Row],[entity_namespace]], "/tasmota/",Table2[[#This Row],[unique_id]], "/config")</f>
        <v>homeassistant/entity/fan/tasmota/rack_fans_plug/config</v>
      </c>
      <c r="AK371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71" s="36" t="str">
        <f>_xlfn.CONCAT("tasmota/device/",Table2[[#This Row],[unique_id]], "/cmnd/POWER")</f>
        <v>tasmota/device/rack_fans_plug/cmnd/POWER</v>
      </c>
      <c r="AM371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71" s="36" t="s">
        <v>1037</v>
      </c>
      <c r="AO371" s="36" t="s">
        <v>1038</v>
      </c>
      <c r="AP371" s="36" t="s">
        <v>1026</v>
      </c>
      <c r="AQ371" s="36" t="s">
        <v>1027</v>
      </c>
      <c r="AR371" s="36" t="s">
        <v>1108</v>
      </c>
      <c r="AS371" s="36">
        <v>1</v>
      </c>
      <c r="AT371" s="41" t="str">
        <f>HYPERLINK(_xlfn.CONCAT("http://", Table2[[#This Row],[connection_ip]], "/?"))</f>
        <v>http://10.0.6.101/?</v>
      </c>
      <c r="AU371" s="36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71" s="36"/>
      <c r="AY371" s="21" t="str">
        <f>IF(ISBLANK(Table2[[#This Row],[device_model]]), "", Table2[[#This Row],[device_suggested_area]])</f>
        <v>Rack</v>
      </c>
      <c r="AZ371" s="36" t="s">
        <v>131</v>
      </c>
      <c r="BA371" s="42" t="s">
        <v>866</v>
      </c>
      <c r="BB371" s="36" t="s">
        <v>1286</v>
      </c>
      <c r="BC371" s="36" t="s">
        <v>1005</v>
      </c>
      <c r="BD371" s="36" t="s">
        <v>28</v>
      </c>
      <c r="BE371" s="36"/>
      <c r="BF371" s="36"/>
      <c r="BG371" s="36"/>
      <c r="BH371" s="36" t="s">
        <v>446</v>
      </c>
      <c r="BI371" s="36" t="s">
        <v>656</v>
      </c>
      <c r="BJ371" s="36" t="s">
        <v>1008</v>
      </c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72" spans="1:63" ht="16" customHeight="1">
      <c r="A372" s="21">
        <v>2602</v>
      </c>
      <c r="B372" s="21" t="s">
        <v>26</v>
      </c>
      <c r="C372" s="21" t="s">
        <v>383</v>
      </c>
      <c r="D372" s="21" t="s">
        <v>134</v>
      </c>
      <c r="E372" s="24" t="s">
        <v>700</v>
      </c>
      <c r="F372" s="25" t="str">
        <f>IF(ISBLANK(Table2[[#This Row],[unique_id]]), "", Table2[[#This Row],[unique_id]])</f>
        <v>deck_fans_outlet</v>
      </c>
      <c r="G372" s="21" t="s">
        <v>703</v>
      </c>
      <c r="H372" s="21" t="s">
        <v>586</v>
      </c>
      <c r="I372" s="21" t="s">
        <v>295</v>
      </c>
      <c r="M372" s="21" t="s">
        <v>261</v>
      </c>
      <c r="O372" s="22" t="s">
        <v>889</v>
      </c>
      <c r="P372" s="21" t="s">
        <v>166</v>
      </c>
      <c r="Q372" s="21" t="s">
        <v>859</v>
      </c>
      <c r="R372" s="21" t="s">
        <v>861</v>
      </c>
      <c r="S372" s="21" t="s">
        <v>923</v>
      </c>
      <c r="T372" s="26" t="s">
        <v>922</v>
      </c>
      <c r="V372" s="22"/>
      <c r="W372" s="22" t="s">
        <v>549</v>
      </c>
      <c r="X372" s="22"/>
      <c r="Y372" s="29" t="s">
        <v>856</v>
      </c>
      <c r="AE372" s="21" t="s">
        <v>255</v>
      </c>
      <c r="AG372" s="22"/>
      <c r="AH372" s="22"/>
      <c r="AS372" s="21"/>
      <c r="AT3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72" s="26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72" s="21" t="str">
        <f>Table2[[#This Row],[device_suggested_area]]</f>
        <v>Deck</v>
      </c>
      <c r="AY372" s="21" t="str">
        <f>IF(ISBLANK(Table2[[#This Row],[device_model]]), "", Table2[[#This Row],[device_suggested_area]])</f>
        <v>Deck</v>
      </c>
      <c r="AZ372" s="26" t="s">
        <v>1158</v>
      </c>
      <c r="BA372" s="26" t="s">
        <v>705</v>
      </c>
      <c r="BB372" s="21" t="s">
        <v>383</v>
      </c>
      <c r="BC372" s="26" t="s">
        <v>706</v>
      </c>
      <c r="BD372" s="21" t="s">
        <v>363</v>
      </c>
      <c r="BI372" s="21" t="s">
        <v>707</v>
      </c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73" spans="1:63" ht="16" customHeight="1">
      <c r="A373" s="21">
        <v>2603</v>
      </c>
      <c r="B373" s="21" t="s">
        <v>26</v>
      </c>
      <c r="C373" s="21" t="s">
        <v>383</v>
      </c>
      <c r="D373" s="21" t="s">
        <v>134</v>
      </c>
      <c r="E373" s="24" t="s">
        <v>701</v>
      </c>
      <c r="F373" s="25" t="str">
        <f>IF(ISBLANK(Table2[[#This Row],[unique_id]]), "", Table2[[#This Row],[unique_id]])</f>
        <v>kitchen_fan_outlet</v>
      </c>
      <c r="G373" s="21" t="s">
        <v>702</v>
      </c>
      <c r="H373" s="21" t="s">
        <v>586</v>
      </c>
      <c r="I373" s="21" t="s">
        <v>295</v>
      </c>
      <c r="M373" s="21" t="s">
        <v>261</v>
      </c>
      <c r="O373" s="22" t="s">
        <v>889</v>
      </c>
      <c r="P373" s="21" t="s">
        <v>166</v>
      </c>
      <c r="Q373" s="21" t="s">
        <v>859</v>
      </c>
      <c r="R373" s="21" t="s">
        <v>861</v>
      </c>
      <c r="S373" s="21" t="s">
        <v>923</v>
      </c>
      <c r="T373" s="26" t="s">
        <v>922</v>
      </c>
      <c r="V373" s="22"/>
      <c r="W373" s="22" t="s">
        <v>549</v>
      </c>
      <c r="X373" s="22"/>
      <c r="Y373" s="29" t="s">
        <v>856</v>
      </c>
      <c r="AE373" s="21" t="s">
        <v>255</v>
      </c>
      <c r="AG373" s="22"/>
      <c r="AH373" s="22"/>
      <c r="AS373" s="21"/>
      <c r="AT3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73" s="26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73" s="21" t="str">
        <f>Table2[[#This Row],[device_suggested_area]]</f>
        <v>Kitchen</v>
      </c>
      <c r="AY373" s="21" t="str">
        <f>IF(ISBLANK(Table2[[#This Row],[device_model]]), "", Table2[[#This Row],[device_suggested_area]])</f>
        <v>Kitchen</v>
      </c>
      <c r="AZ373" s="26" t="s">
        <v>1159</v>
      </c>
      <c r="BA373" s="26" t="s">
        <v>705</v>
      </c>
      <c r="BB373" s="21" t="s">
        <v>383</v>
      </c>
      <c r="BC373" s="26" t="s">
        <v>706</v>
      </c>
      <c r="BD373" s="21" t="s">
        <v>208</v>
      </c>
      <c r="BI373" s="21" t="s">
        <v>708</v>
      </c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74" spans="1:63" ht="16" customHeight="1">
      <c r="A374" s="21">
        <v>2604</v>
      </c>
      <c r="B374" s="21" t="s">
        <v>26</v>
      </c>
      <c r="C374" s="21" t="s">
        <v>383</v>
      </c>
      <c r="D374" s="21" t="s">
        <v>134</v>
      </c>
      <c r="E374" s="24" t="s">
        <v>699</v>
      </c>
      <c r="F374" s="25" t="str">
        <f>IF(ISBLANK(Table2[[#This Row],[unique_id]]), "", Table2[[#This Row],[unique_id]])</f>
        <v>edwin_wardrobe_outlet</v>
      </c>
      <c r="G374" s="21" t="s">
        <v>709</v>
      </c>
      <c r="H374" s="21" t="s">
        <v>586</v>
      </c>
      <c r="I374" s="21" t="s">
        <v>295</v>
      </c>
      <c r="M374" s="21" t="s">
        <v>261</v>
      </c>
      <c r="O374" s="22" t="s">
        <v>889</v>
      </c>
      <c r="P374" s="21" t="s">
        <v>166</v>
      </c>
      <c r="Q374" s="21" t="s">
        <v>859</v>
      </c>
      <c r="R374" s="21" t="s">
        <v>861</v>
      </c>
      <c r="S374" s="21" t="s">
        <v>923</v>
      </c>
      <c r="T374" s="26" t="s">
        <v>922</v>
      </c>
      <c r="V374" s="22"/>
      <c r="W374" s="22" t="s">
        <v>549</v>
      </c>
      <c r="X374" s="22"/>
      <c r="Y374" s="29" t="s">
        <v>856</v>
      </c>
      <c r="Z374" s="29"/>
      <c r="AA374" s="29"/>
      <c r="AE374" s="21" t="s">
        <v>255</v>
      </c>
      <c r="AG374" s="22"/>
      <c r="AH374" s="22"/>
      <c r="AS374" s="21"/>
      <c r="AT3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74" s="26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74" s="21" t="str">
        <f>Table2[[#This Row],[device_suggested_area]]</f>
        <v>Edwin</v>
      </c>
      <c r="AY374" s="21" t="str">
        <f>IF(ISBLANK(Table2[[#This Row],[device_model]]), "", Table2[[#This Row],[device_suggested_area]])</f>
        <v>Edwin</v>
      </c>
      <c r="AZ374" s="26" t="s">
        <v>1160</v>
      </c>
      <c r="BA374" s="26" t="s">
        <v>705</v>
      </c>
      <c r="BB374" s="21" t="s">
        <v>383</v>
      </c>
      <c r="BC374" s="26" t="s">
        <v>706</v>
      </c>
      <c r="BD374" s="21" t="s">
        <v>127</v>
      </c>
      <c r="BI374" s="21" t="s">
        <v>704</v>
      </c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75" spans="1:63" ht="16" customHeight="1">
      <c r="A375" s="21">
        <v>2605</v>
      </c>
      <c r="B375" s="21" t="s">
        <v>26</v>
      </c>
      <c r="C375" s="21" t="s">
        <v>510</v>
      </c>
      <c r="D375" s="21" t="s">
        <v>27</v>
      </c>
      <c r="E375" s="21" t="s">
        <v>918</v>
      </c>
      <c r="F375" s="25" t="str">
        <f>IF(ISBLANK(Table2[[#This Row],[unique_id]]), "", Table2[[#This Row],[unique_id]])</f>
        <v>garden_repeater_linkquality</v>
      </c>
      <c r="G375" s="21" t="s">
        <v>793</v>
      </c>
      <c r="H375" s="21" t="s">
        <v>586</v>
      </c>
      <c r="I375" s="21" t="s">
        <v>295</v>
      </c>
      <c r="O375" s="22" t="s">
        <v>889</v>
      </c>
      <c r="P375" s="21" t="s">
        <v>166</v>
      </c>
      <c r="Q375" s="21" t="s">
        <v>859</v>
      </c>
      <c r="R375" s="21" t="s">
        <v>861</v>
      </c>
      <c r="S375" s="21" t="s">
        <v>923</v>
      </c>
      <c r="T375" s="26" t="s">
        <v>921</v>
      </c>
      <c r="V375" s="22"/>
      <c r="W375" s="22" t="s">
        <v>549</v>
      </c>
      <c r="X375" s="22"/>
      <c r="Y375" s="29" t="s">
        <v>856</v>
      </c>
      <c r="AG375" s="22"/>
      <c r="AH375" s="22"/>
      <c r="AS375" s="21"/>
      <c r="AT37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75" s="21" t="str">
        <f>Table2[[#This Row],[device_suggested_area]]</f>
        <v>Garden</v>
      </c>
      <c r="AY375" s="21" t="str">
        <f>IF(ISBLANK(Table2[[#This Row],[device_model]]), "", Table2[[#This Row],[device_suggested_area]])</f>
        <v>Garden</v>
      </c>
      <c r="AZ375" s="21" t="s">
        <v>1132</v>
      </c>
      <c r="BA375" s="24" t="s">
        <v>791</v>
      </c>
      <c r="BB375" s="21" t="s">
        <v>510</v>
      </c>
      <c r="BC375" s="21" t="s">
        <v>790</v>
      </c>
      <c r="BD375" s="21" t="s">
        <v>639</v>
      </c>
      <c r="BI375" s="21" t="s">
        <v>792</v>
      </c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76" spans="1:63" ht="16" customHeight="1">
      <c r="A376" s="21">
        <v>2606</v>
      </c>
      <c r="B376" s="21" t="s">
        <v>26</v>
      </c>
      <c r="C376" s="21" t="s">
        <v>510</v>
      </c>
      <c r="D376" s="21" t="s">
        <v>27</v>
      </c>
      <c r="E376" s="21" t="s">
        <v>919</v>
      </c>
      <c r="F376" s="25" t="str">
        <f>IF(ISBLANK(Table2[[#This Row],[unique_id]]), "", Table2[[#This Row],[unique_id]])</f>
        <v>landing_repeater_linkquality</v>
      </c>
      <c r="G376" s="21" t="s">
        <v>795</v>
      </c>
      <c r="H376" s="21" t="s">
        <v>586</v>
      </c>
      <c r="I376" s="21" t="s">
        <v>295</v>
      </c>
      <c r="O376" s="22" t="s">
        <v>889</v>
      </c>
      <c r="P376" s="21" t="s">
        <v>166</v>
      </c>
      <c r="Q376" s="21" t="s">
        <v>859</v>
      </c>
      <c r="R376" s="21" t="s">
        <v>861</v>
      </c>
      <c r="S376" s="21" t="s">
        <v>923</v>
      </c>
      <c r="T376" s="26" t="s">
        <v>921</v>
      </c>
      <c r="V376" s="22"/>
      <c r="W376" s="22" t="s">
        <v>549</v>
      </c>
      <c r="X376" s="22"/>
      <c r="Y376" s="29" t="s">
        <v>856</v>
      </c>
      <c r="AG376" s="22"/>
      <c r="AH376" s="22"/>
      <c r="AS376" s="21"/>
      <c r="AT37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76" s="21" t="str">
        <f>Table2[[#This Row],[device_suggested_area]]</f>
        <v>Landing</v>
      </c>
      <c r="AY376" s="21" t="str">
        <f>IF(ISBLANK(Table2[[#This Row],[device_model]]), "", Table2[[#This Row],[device_suggested_area]])</f>
        <v>Landing</v>
      </c>
      <c r="AZ376" s="21" t="s">
        <v>1132</v>
      </c>
      <c r="BA376" s="24" t="s">
        <v>791</v>
      </c>
      <c r="BB376" s="21" t="s">
        <v>510</v>
      </c>
      <c r="BC376" s="21" t="s">
        <v>790</v>
      </c>
      <c r="BD376" s="21" t="s">
        <v>620</v>
      </c>
      <c r="BI376" s="21" t="s">
        <v>797</v>
      </c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77" spans="1:63" ht="16" customHeight="1">
      <c r="A377" s="21">
        <v>2607</v>
      </c>
      <c r="B377" s="21" t="s">
        <v>26</v>
      </c>
      <c r="C377" s="21" t="s">
        <v>510</v>
      </c>
      <c r="D377" s="21" t="s">
        <v>27</v>
      </c>
      <c r="E377" s="21" t="s">
        <v>920</v>
      </c>
      <c r="F377" s="25" t="str">
        <f>IF(ISBLANK(Table2[[#This Row],[unique_id]]), "", Table2[[#This Row],[unique_id]])</f>
        <v>driveway_repeater_linkquality</v>
      </c>
      <c r="G377" s="21" t="s">
        <v>794</v>
      </c>
      <c r="H377" s="21" t="s">
        <v>586</v>
      </c>
      <c r="I377" s="21" t="s">
        <v>295</v>
      </c>
      <c r="O377" s="22" t="s">
        <v>889</v>
      </c>
      <c r="P377" s="21" t="s">
        <v>166</v>
      </c>
      <c r="Q377" s="21" t="s">
        <v>859</v>
      </c>
      <c r="R377" s="21" t="s">
        <v>861</v>
      </c>
      <c r="S377" s="21" t="s">
        <v>923</v>
      </c>
      <c r="T377" s="26" t="s">
        <v>921</v>
      </c>
      <c r="V377" s="22"/>
      <c r="W377" s="22" t="s">
        <v>549</v>
      </c>
      <c r="X377" s="22"/>
      <c r="Y377" s="29" t="s">
        <v>856</v>
      </c>
      <c r="AG377" s="22"/>
      <c r="AH377" s="22"/>
      <c r="AS377" s="21"/>
      <c r="AT37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77" s="21" t="str">
        <f>Table2[[#This Row],[device_suggested_area]]</f>
        <v>Driveway</v>
      </c>
      <c r="AY377" s="21" t="str">
        <f>IF(ISBLANK(Table2[[#This Row],[device_model]]), "", Table2[[#This Row],[device_suggested_area]])</f>
        <v>Driveway</v>
      </c>
      <c r="AZ377" s="21" t="s">
        <v>1132</v>
      </c>
      <c r="BA377" s="24" t="s">
        <v>791</v>
      </c>
      <c r="BB377" s="21" t="s">
        <v>510</v>
      </c>
      <c r="BC377" s="21" t="s">
        <v>790</v>
      </c>
      <c r="BD377" s="21" t="s">
        <v>796</v>
      </c>
      <c r="BI377" s="21" t="s">
        <v>798</v>
      </c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78" spans="1:63" ht="16" customHeight="1">
      <c r="A378" s="21">
        <v>2608</v>
      </c>
      <c r="B378" s="21" t="s">
        <v>26</v>
      </c>
      <c r="C378" s="21" t="s">
        <v>500</v>
      </c>
      <c r="D378" s="21" t="s">
        <v>338</v>
      </c>
      <c r="E378" s="21" t="s">
        <v>337</v>
      </c>
      <c r="F378" s="25" t="str">
        <f>IF(ISBLANK(Table2[[#This Row],[unique_id]]), "", Table2[[#This Row],[unique_id]])</f>
        <v>column_break</v>
      </c>
      <c r="G378" s="21" t="s">
        <v>334</v>
      </c>
      <c r="H378" s="21" t="s">
        <v>586</v>
      </c>
      <c r="I378" s="21" t="s">
        <v>295</v>
      </c>
      <c r="M378" s="21" t="s">
        <v>335</v>
      </c>
      <c r="N378" s="21" t="s">
        <v>336</v>
      </c>
      <c r="T378" s="26"/>
      <c r="V378" s="22"/>
      <c r="W378" s="22"/>
      <c r="X378" s="22"/>
      <c r="Y378" s="22"/>
      <c r="AG378" s="22"/>
      <c r="AH378" s="22"/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customHeight="1">
      <c r="A379" s="21">
        <v>2609</v>
      </c>
      <c r="B379" s="21" t="s">
        <v>26</v>
      </c>
      <c r="C379" s="21" t="s">
        <v>151</v>
      </c>
      <c r="D379" s="21" t="s">
        <v>314</v>
      </c>
      <c r="E379" s="21" t="s">
        <v>1004</v>
      </c>
      <c r="F379" s="25" t="str">
        <f>IF(ISBLANK(Table2[[#This Row],[unique_id]]), "", Table2[[#This Row],[unique_id]])</f>
        <v>lighting_reset_adaptive_lighting_all</v>
      </c>
      <c r="G379" s="21" t="s">
        <v>891</v>
      </c>
      <c r="H379" s="21" t="s">
        <v>605</v>
      </c>
      <c r="I379" s="21" t="s">
        <v>295</v>
      </c>
      <c r="M379" s="21" t="s">
        <v>261</v>
      </c>
      <c r="T379" s="26"/>
      <c r="V379" s="22"/>
      <c r="W379" s="22"/>
      <c r="X379" s="22"/>
      <c r="Y379" s="22"/>
      <c r="AE379" s="21" t="s">
        <v>296</v>
      </c>
      <c r="AG379" s="22"/>
      <c r="AH379" s="22"/>
      <c r="AS379" s="21"/>
      <c r="AT379" s="23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D379" s="21" t="s">
        <v>166</v>
      </c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customHeight="1">
      <c r="A380" s="21">
        <v>2610</v>
      </c>
      <c r="B380" s="21" t="s">
        <v>26</v>
      </c>
      <c r="C380" s="21" t="s">
        <v>151</v>
      </c>
      <c r="D380" s="21" t="s">
        <v>314</v>
      </c>
      <c r="E380" t="s">
        <v>591</v>
      </c>
      <c r="F380" s="25" t="str">
        <f>IF(ISBLANK(Table2[[#This Row],[unique_id]]), "", Table2[[#This Row],[unique_id]])</f>
        <v>lighting_reset_adaptive_lighting_ada_lamp</v>
      </c>
      <c r="G380" t="s">
        <v>197</v>
      </c>
      <c r="H380" s="21" t="s">
        <v>605</v>
      </c>
      <c r="I380" s="21" t="s">
        <v>295</v>
      </c>
      <c r="J380" s="21" t="s">
        <v>590</v>
      </c>
      <c r="M380" s="21" t="s">
        <v>261</v>
      </c>
      <c r="T380" s="26"/>
      <c r="V380" s="22"/>
      <c r="W380" s="22"/>
      <c r="X380" s="22"/>
      <c r="Y380" s="22"/>
      <c r="AE380" s="21" t="s">
        <v>296</v>
      </c>
      <c r="AG380" s="22"/>
      <c r="AH380" s="22"/>
      <c r="AS380" s="21"/>
      <c r="AT380" s="15"/>
      <c r="AU380" s="22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0" s="21" t="str">
        <f>IF(ISBLANK(Table2[[#This Row],[device_model]]), "", Table2[[#This Row],[device_suggested_area]])</f>
        <v/>
      </c>
      <c r="BC380" s="22"/>
      <c r="BD380" s="21" t="s">
        <v>130</v>
      </c>
      <c r="BF380" s="21" t="s">
        <v>781</v>
      </c>
      <c r="BI380" s="21"/>
      <c r="BJ380" s="21"/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3" ht="16" customHeight="1">
      <c r="A381" s="21">
        <v>2611</v>
      </c>
      <c r="B381" s="21" t="s">
        <v>26</v>
      </c>
      <c r="C381" s="21" t="s">
        <v>151</v>
      </c>
      <c r="D381" s="21" t="s">
        <v>314</v>
      </c>
      <c r="E381" t="s">
        <v>585</v>
      </c>
      <c r="F381" s="25" t="str">
        <f>IF(ISBLANK(Table2[[#This Row],[unique_id]]), "", Table2[[#This Row],[unique_id]])</f>
        <v>lighting_reset_adaptive_lighting_edwin_lamp</v>
      </c>
      <c r="G381" t="s">
        <v>207</v>
      </c>
      <c r="H381" s="21" t="s">
        <v>605</v>
      </c>
      <c r="I381" s="21" t="s">
        <v>295</v>
      </c>
      <c r="J381" s="21" t="s">
        <v>590</v>
      </c>
      <c r="M381" s="21" t="s">
        <v>261</v>
      </c>
      <c r="T381" s="26"/>
      <c r="V381" s="22"/>
      <c r="W381" s="22"/>
      <c r="X381" s="22"/>
      <c r="Y381" s="22"/>
      <c r="AE381" s="21" t="s">
        <v>296</v>
      </c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D381" s="21" t="s">
        <v>127</v>
      </c>
      <c r="BF381" s="21" t="s">
        <v>781</v>
      </c>
      <c r="BI381" s="21"/>
      <c r="BJ381" s="21"/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3" ht="16" customHeight="1">
      <c r="A382" s="21">
        <v>2612</v>
      </c>
      <c r="B382" s="21" t="s">
        <v>26</v>
      </c>
      <c r="C382" s="21" t="s">
        <v>151</v>
      </c>
      <c r="D382" s="21" t="s">
        <v>314</v>
      </c>
      <c r="E382" t="s">
        <v>592</v>
      </c>
      <c r="F382" s="25" t="str">
        <f>IF(ISBLANK(Table2[[#This Row],[unique_id]]), "", Table2[[#This Row],[unique_id]])</f>
        <v>lighting_reset_adaptive_lighting_edwin_night_light</v>
      </c>
      <c r="G382" t="s">
        <v>447</v>
      </c>
      <c r="H382" s="21" t="s">
        <v>605</v>
      </c>
      <c r="I382" s="21" t="s">
        <v>295</v>
      </c>
      <c r="J382" s="21" t="s">
        <v>603</v>
      </c>
      <c r="M382" s="21" t="s">
        <v>261</v>
      </c>
      <c r="T382" s="26"/>
      <c r="V382" s="22"/>
      <c r="W382" s="22"/>
      <c r="X382" s="22"/>
      <c r="Y382" s="22"/>
      <c r="AE382" s="21" t="s">
        <v>296</v>
      </c>
      <c r="AG382" s="22"/>
      <c r="AH382" s="22"/>
      <c r="AS382" s="21"/>
      <c r="AT382" s="23"/>
      <c r="AU382" s="22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2" s="21" t="str">
        <f>IF(ISBLANK(Table2[[#This Row],[device_model]]), "", Table2[[#This Row],[device_suggested_area]])</f>
        <v/>
      </c>
      <c r="BC382" s="22"/>
      <c r="BD382" s="21" t="s">
        <v>127</v>
      </c>
      <c r="BF382" s="21" t="s">
        <v>781</v>
      </c>
      <c r="BI382" s="21"/>
      <c r="BJ382" s="21"/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3" ht="16" customHeight="1">
      <c r="A383" s="21">
        <v>2613</v>
      </c>
      <c r="B383" s="21" t="s">
        <v>26</v>
      </c>
      <c r="C383" s="21" t="s">
        <v>151</v>
      </c>
      <c r="D383" s="21" t="s">
        <v>314</v>
      </c>
      <c r="E383" t="s">
        <v>593</v>
      </c>
      <c r="F383" s="25" t="str">
        <f>IF(ISBLANK(Table2[[#This Row],[unique_id]]), "", Table2[[#This Row],[unique_id]])</f>
        <v>lighting_reset_adaptive_lighting_hallway_main</v>
      </c>
      <c r="G383" t="s">
        <v>202</v>
      </c>
      <c r="H383" s="21" t="s">
        <v>605</v>
      </c>
      <c r="I383" s="21" t="s">
        <v>295</v>
      </c>
      <c r="J383" s="21" t="s">
        <v>612</v>
      </c>
      <c r="M383" s="21" t="s">
        <v>261</v>
      </c>
      <c r="T383" s="26"/>
      <c r="V383" s="22"/>
      <c r="W383" s="22"/>
      <c r="X383" s="22"/>
      <c r="Y383" s="22"/>
      <c r="AE383" s="21" t="s">
        <v>296</v>
      </c>
      <c r="AG383" s="22"/>
      <c r="AH383" s="22"/>
      <c r="AS383" s="21"/>
      <c r="AT383" s="23"/>
      <c r="AU383" s="22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3" s="21" t="str">
        <f>IF(ISBLANK(Table2[[#This Row],[device_model]]), "", Table2[[#This Row],[device_suggested_area]])</f>
        <v/>
      </c>
      <c r="BC383" s="22"/>
      <c r="BD383" s="21" t="s">
        <v>417</v>
      </c>
      <c r="BI383" s="21"/>
      <c r="BJ383" s="21"/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3" ht="16" customHeight="1">
      <c r="A384" s="21">
        <v>2614</v>
      </c>
      <c r="B384" s="21" t="s">
        <v>26</v>
      </c>
      <c r="C384" s="21" t="s">
        <v>151</v>
      </c>
      <c r="D384" s="21" t="s">
        <v>314</v>
      </c>
      <c r="E384" t="s">
        <v>988</v>
      </c>
      <c r="F384" s="25" t="str">
        <f>IF(ISBLANK(Table2[[#This Row],[unique_id]]), "", Table2[[#This Row],[unique_id]])</f>
        <v>lighting_reset_adaptive_lighting_hallway_sconces</v>
      </c>
      <c r="G384" t="s">
        <v>973</v>
      </c>
      <c r="H384" s="21" t="s">
        <v>605</v>
      </c>
      <c r="I384" s="21" t="s">
        <v>295</v>
      </c>
      <c r="J384" s="21" t="s">
        <v>989</v>
      </c>
      <c r="M384" s="21" t="s">
        <v>261</v>
      </c>
      <c r="T384" s="26"/>
      <c r="V384" s="22"/>
      <c r="W384" s="22"/>
      <c r="X384" s="22"/>
      <c r="Y384" s="22"/>
      <c r="AE384" s="21" t="s">
        <v>296</v>
      </c>
      <c r="AG384" s="22"/>
      <c r="AH384" s="22"/>
      <c r="AS384" s="21"/>
      <c r="AT384" s="23"/>
      <c r="AU384" s="22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4" s="21" t="str">
        <f>IF(ISBLANK(Table2[[#This Row],[device_model]]), "", Table2[[#This Row],[device_suggested_area]])</f>
        <v/>
      </c>
      <c r="BC384" s="22"/>
      <c r="BD384" s="21" t="s">
        <v>417</v>
      </c>
      <c r="BI384" s="21"/>
      <c r="BJ384" s="21"/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3" ht="16" customHeight="1">
      <c r="A385" s="21">
        <v>2615</v>
      </c>
      <c r="B385" s="21" t="s">
        <v>26</v>
      </c>
      <c r="C385" s="21" t="s">
        <v>151</v>
      </c>
      <c r="D385" s="21" t="s">
        <v>314</v>
      </c>
      <c r="E385" t="s">
        <v>594</v>
      </c>
      <c r="F385" s="25" t="str">
        <f>IF(ISBLANK(Table2[[#This Row],[unique_id]]), "", Table2[[#This Row],[unique_id]])</f>
        <v>lighting_reset_adaptive_lighting_dining_main</v>
      </c>
      <c r="G385" t="s">
        <v>138</v>
      </c>
      <c r="H385" s="21" t="s">
        <v>605</v>
      </c>
      <c r="I385" s="21" t="s">
        <v>295</v>
      </c>
      <c r="J385" s="21" t="s">
        <v>612</v>
      </c>
      <c r="M385" s="21" t="s">
        <v>261</v>
      </c>
      <c r="T385" s="26"/>
      <c r="V385" s="22"/>
      <c r="W385" s="22"/>
      <c r="X385" s="22"/>
      <c r="Y385" s="22"/>
      <c r="AE385" s="21" t="s">
        <v>296</v>
      </c>
      <c r="AG385" s="22"/>
      <c r="AH385" s="22"/>
      <c r="AS385" s="21"/>
      <c r="AT385" s="23"/>
      <c r="AU385" s="22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5" s="21" t="str">
        <f>IF(ISBLANK(Table2[[#This Row],[device_model]]), "", Table2[[#This Row],[device_suggested_area]])</f>
        <v/>
      </c>
      <c r="BC385" s="22"/>
      <c r="BD385" s="21" t="s">
        <v>195</v>
      </c>
      <c r="BI385" s="21"/>
      <c r="BJ385" s="21"/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3" ht="16" customHeight="1">
      <c r="A386" s="21">
        <v>2616</v>
      </c>
      <c r="B386" s="21" t="s">
        <v>26</v>
      </c>
      <c r="C386" s="21" t="s">
        <v>151</v>
      </c>
      <c r="D386" s="21" t="s">
        <v>314</v>
      </c>
      <c r="E386" t="s">
        <v>595</v>
      </c>
      <c r="F386" s="25" t="str">
        <f>IF(ISBLANK(Table2[[#This Row],[unique_id]]), "", Table2[[#This Row],[unique_id]])</f>
        <v>lighting_reset_adaptive_lighting_lounge_main</v>
      </c>
      <c r="G386" t="s">
        <v>209</v>
      </c>
      <c r="H386" s="21" t="s">
        <v>605</v>
      </c>
      <c r="I386" s="21" t="s">
        <v>295</v>
      </c>
      <c r="J386" s="21" t="s">
        <v>612</v>
      </c>
      <c r="M386" s="21" t="s">
        <v>261</v>
      </c>
      <c r="T386" s="26"/>
      <c r="V386" s="22"/>
      <c r="W386" s="22"/>
      <c r="X386" s="22"/>
      <c r="Y386" s="22"/>
      <c r="AE386" s="21" t="s">
        <v>296</v>
      </c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D386" s="21" t="s">
        <v>196</v>
      </c>
      <c r="BI386" s="21"/>
      <c r="BJ386" s="21"/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3" ht="16" customHeight="1">
      <c r="A387" s="21">
        <v>2617</v>
      </c>
      <c r="B387" s="21" t="s">
        <v>26</v>
      </c>
      <c r="C387" s="21" t="s">
        <v>151</v>
      </c>
      <c r="D387" s="21" t="s">
        <v>314</v>
      </c>
      <c r="E387" t="s">
        <v>652</v>
      </c>
      <c r="F387" s="25" t="str">
        <f>IF(ISBLANK(Table2[[#This Row],[unique_id]]), "", Table2[[#This Row],[unique_id]])</f>
        <v>lighting_reset_adaptive_lighting_lounge_lamp</v>
      </c>
      <c r="G387" t="s">
        <v>617</v>
      </c>
      <c r="H387" s="21" t="s">
        <v>605</v>
      </c>
      <c r="I387" s="21" t="s">
        <v>295</v>
      </c>
      <c r="J387" s="21" t="s">
        <v>590</v>
      </c>
      <c r="M387" s="21" t="s">
        <v>261</v>
      </c>
      <c r="T387" s="26"/>
      <c r="V387" s="22"/>
      <c r="W387" s="22"/>
      <c r="X387" s="22"/>
      <c r="Y387" s="22"/>
      <c r="AE387" s="21" t="s">
        <v>296</v>
      </c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D387" s="21" t="s">
        <v>166</v>
      </c>
      <c r="BF387" s="21" t="s">
        <v>781</v>
      </c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t="s">
        <v>596</v>
      </c>
      <c r="F388" s="25" t="str">
        <f>IF(ISBLANK(Table2[[#This Row],[unique_id]]), "", Table2[[#This Row],[unique_id]])</f>
        <v>lighting_reset_adaptive_lighting_parents_main</v>
      </c>
      <c r="G388" t="s">
        <v>198</v>
      </c>
      <c r="H388" s="21" t="s">
        <v>605</v>
      </c>
      <c r="I388" s="21" t="s">
        <v>295</v>
      </c>
      <c r="J388" s="21" t="s">
        <v>612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8" s="21" t="str">
        <f>IF(ISBLANK(Table2[[#This Row],[device_model]]), "", Table2[[#This Row],[device_suggested_area]])</f>
        <v/>
      </c>
      <c r="BC388" s="22"/>
      <c r="BD388" s="21" t="s">
        <v>194</v>
      </c>
      <c r="BI388" s="21"/>
      <c r="BJ388" s="21"/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3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990</v>
      </c>
      <c r="F389" s="25" t="str">
        <f>IF(ISBLANK(Table2[[#This Row],[unique_id]]), "", Table2[[#This Row],[unique_id]])</f>
        <v>lighting_reset_adaptive_lighting_parents_jane_bedside</v>
      </c>
      <c r="G389" t="s">
        <v>982</v>
      </c>
      <c r="H389" s="21" t="s">
        <v>605</v>
      </c>
      <c r="I389" s="21" t="s">
        <v>295</v>
      </c>
      <c r="J389" s="21" t="s">
        <v>992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23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9" s="21" t="str">
        <f>IF(ISBLANK(Table2[[#This Row],[device_model]]), "", Table2[[#This Row],[device_suggested_area]])</f>
        <v/>
      </c>
      <c r="BC389" s="22"/>
      <c r="BD389" s="21" t="s">
        <v>194</v>
      </c>
      <c r="BI389" s="21"/>
      <c r="BJ389" s="21"/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3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991</v>
      </c>
      <c r="F390" s="25" t="str">
        <f>IF(ISBLANK(Table2[[#This Row],[unique_id]]), "", Table2[[#This Row],[unique_id]])</f>
        <v>lighting_reset_adaptive_lighting_parents_graham_bedside</v>
      </c>
      <c r="G390" t="s">
        <v>983</v>
      </c>
      <c r="H390" s="21" t="s">
        <v>605</v>
      </c>
      <c r="I390" s="21" t="s">
        <v>295</v>
      </c>
      <c r="J390" s="21" t="s">
        <v>993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0" s="21" t="str">
        <f>IF(ISBLANK(Table2[[#This Row],[device_model]]), "", Table2[[#This Row],[device_suggested_area]])</f>
        <v/>
      </c>
      <c r="BC390" s="22"/>
      <c r="BD390" s="21" t="s">
        <v>194</v>
      </c>
      <c r="BI390" s="21"/>
      <c r="BJ390" s="21"/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3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994</v>
      </c>
      <c r="F391" s="25" t="str">
        <f>IF(ISBLANK(Table2[[#This Row],[unique_id]]), "", Table2[[#This Row],[unique_id]])</f>
        <v>lighting_reset_adaptive_lighting_study_lamp</v>
      </c>
      <c r="G391" t="s">
        <v>841</v>
      </c>
      <c r="H391" s="21" t="s">
        <v>605</v>
      </c>
      <c r="I391" s="21" t="s">
        <v>295</v>
      </c>
      <c r="J391" s="21" t="s">
        <v>590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D391" s="21" t="s">
        <v>362</v>
      </c>
      <c r="BI391" s="21"/>
      <c r="BJ391" s="21"/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3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597</v>
      </c>
      <c r="F392" s="25" t="str">
        <f>IF(ISBLANK(Table2[[#This Row],[unique_id]]), "", Table2[[#This Row],[unique_id]])</f>
        <v>lighting_reset_adaptive_lighting_kitchen_main</v>
      </c>
      <c r="G392" t="s">
        <v>204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D392" s="21" t="s">
        <v>208</v>
      </c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598</v>
      </c>
      <c r="F393" s="25" t="str">
        <f>IF(ISBLANK(Table2[[#This Row],[unique_id]]), "", Table2[[#This Row],[unique_id]])</f>
        <v>lighting_reset_adaptive_lighting_laundry_main</v>
      </c>
      <c r="G393" t="s">
        <v>206</v>
      </c>
      <c r="H393" s="21" t="s">
        <v>605</v>
      </c>
      <c r="I393" s="21" t="s">
        <v>295</v>
      </c>
      <c r="J393" s="21" t="s">
        <v>612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D393" s="21" t="s">
        <v>216</v>
      </c>
      <c r="BI393" s="21"/>
      <c r="BJ393" s="21"/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3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599</v>
      </c>
      <c r="F394" s="25" t="str">
        <f>IF(ISBLANK(Table2[[#This Row],[unique_id]]), "", Table2[[#This Row],[unique_id]])</f>
        <v>lighting_reset_adaptive_lighting_pantry_main</v>
      </c>
      <c r="G394" t="s">
        <v>205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D394" s="21" t="s">
        <v>214</v>
      </c>
      <c r="BI394" s="21"/>
      <c r="BJ394" s="21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613</v>
      </c>
      <c r="F395" s="25" t="str">
        <f>IF(ISBLANK(Table2[[#This Row],[unique_id]]), "", Table2[[#This Row],[unique_id]])</f>
        <v>lighting_reset_adaptive_lighting_office_main</v>
      </c>
      <c r="G395" t="s">
        <v>201</v>
      </c>
      <c r="H395" s="21" t="s">
        <v>605</v>
      </c>
      <c r="I395" s="21" t="s">
        <v>295</v>
      </c>
      <c r="J395" s="21" t="s">
        <v>612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D395" s="21" t="s">
        <v>215</v>
      </c>
      <c r="BI395" s="21"/>
      <c r="BJ395" s="21"/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3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600</v>
      </c>
      <c r="F396" s="25" t="str">
        <f>IF(ISBLANK(Table2[[#This Row],[unique_id]]), "", Table2[[#This Row],[unique_id]])</f>
        <v>lighting_reset_adaptive_lighting_bathroom_main</v>
      </c>
      <c r="G396" t="s">
        <v>200</v>
      </c>
      <c r="H396" s="21" t="s">
        <v>605</v>
      </c>
      <c r="I396" s="21" t="s">
        <v>295</v>
      </c>
      <c r="J396" s="21" t="s">
        <v>612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D396" s="21" t="s">
        <v>364</v>
      </c>
      <c r="BI396" s="21"/>
      <c r="BJ396" s="21"/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3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995</v>
      </c>
      <c r="F397" s="25" t="str">
        <f>IF(ISBLANK(Table2[[#This Row],[unique_id]]), "", Table2[[#This Row],[unique_id]])</f>
        <v>lighting_reset_adaptive_lighting_bathroom_sconces</v>
      </c>
      <c r="G397" t="s">
        <v>979</v>
      </c>
      <c r="H397" s="21" t="s">
        <v>605</v>
      </c>
      <c r="I397" s="21" t="s">
        <v>295</v>
      </c>
      <c r="J397" s="21" t="s">
        <v>989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D397" s="21" t="s">
        <v>364</v>
      </c>
      <c r="BI397" s="21"/>
      <c r="BJ397" s="21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601</v>
      </c>
      <c r="F398" s="25" t="str">
        <f>IF(ISBLANK(Table2[[#This Row],[unique_id]]), "", Table2[[#This Row],[unique_id]])</f>
        <v>lighting_reset_adaptive_lighting_ensuite_main</v>
      </c>
      <c r="G398" t="s">
        <v>199</v>
      </c>
      <c r="H398" s="21" t="s">
        <v>605</v>
      </c>
      <c r="I398" s="21" t="s">
        <v>295</v>
      </c>
      <c r="J398" s="21" t="s">
        <v>612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D398" s="21" t="s">
        <v>402</v>
      </c>
      <c r="BI398" s="21"/>
      <c r="BJ398" s="21"/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3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996</v>
      </c>
      <c r="F399" s="25" t="str">
        <f>IF(ISBLANK(Table2[[#This Row],[unique_id]]), "", Table2[[#This Row],[unique_id]])</f>
        <v>lighting_reset_adaptive_lighting_ensuite_sconces</v>
      </c>
      <c r="G399" t="s">
        <v>962</v>
      </c>
      <c r="H399" s="21" t="s">
        <v>605</v>
      </c>
      <c r="I399" s="21" t="s">
        <v>295</v>
      </c>
      <c r="J399" s="21" t="s">
        <v>989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D399" s="21" t="s">
        <v>402</v>
      </c>
      <c r="BI399" s="21"/>
      <c r="BJ399" s="21"/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3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602</v>
      </c>
      <c r="F400" s="25" t="str">
        <f>IF(ISBLANK(Table2[[#This Row],[unique_id]]), "", Table2[[#This Row],[unique_id]])</f>
        <v>lighting_reset_adaptive_lighting_wardrobe_main</v>
      </c>
      <c r="G400" t="s">
        <v>203</v>
      </c>
      <c r="H400" s="21" t="s">
        <v>605</v>
      </c>
      <c r="I400" s="21" t="s">
        <v>295</v>
      </c>
      <c r="J400" s="21" t="s">
        <v>612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D400" s="21" t="s">
        <v>555</v>
      </c>
      <c r="BI400" s="21"/>
      <c r="BJ400" s="21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2670</v>
      </c>
      <c r="B401" s="21" t="s">
        <v>26</v>
      </c>
      <c r="C401" s="21" t="s">
        <v>238</v>
      </c>
      <c r="D401" s="21" t="s">
        <v>145</v>
      </c>
      <c r="E401" s="21" t="s">
        <v>146</v>
      </c>
      <c r="F401" s="25" t="str">
        <f>IF(ISBLANK(Table2[[#This Row],[unique_id]]), "", Table2[[#This Row],[unique_id]])</f>
        <v>ada_home</v>
      </c>
      <c r="G401" s="21" t="s">
        <v>187</v>
      </c>
      <c r="H401" s="21" t="s">
        <v>844</v>
      </c>
      <c r="I401" s="21" t="s">
        <v>144</v>
      </c>
      <c r="M401" s="21" t="s">
        <v>136</v>
      </c>
      <c r="N401" s="21" t="s">
        <v>274</v>
      </c>
      <c r="O401" s="22" t="s">
        <v>889</v>
      </c>
      <c r="P401" s="21" t="s">
        <v>166</v>
      </c>
      <c r="Q401" s="21" t="s">
        <v>859</v>
      </c>
      <c r="R401" s="45" t="s">
        <v>844</v>
      </c>
      <c r="S401" s="21" t="str">
        <f>_xlfn.CONCAT( Table2[[#This Row],[friendly_name]], " Devices")</f>
        <v>Ada Home Devices</v>
      </c>
      <c r="T401" s="26"/>
      <c r="V401" s="22"/>
      <c r="W401" s="22"/>
      <c r="X401" s="22"/>
      <c r="Y401" s="22"/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401" s="21" t="str">
        <f>IF(ISBLANK(Table2[[#This Row],[device_model]]), "", Table2[[#This Row],[device_suggested_area]])</f>
        <v>Ada</v>
      </c>
      <c r="AZ401" s="21" t="s">
        <v>166</v>
      </c>
      <c r="BA401" s="21" t="s">
        <v>399</v>
      </c>
      <c r="BB401" s="21" t="s">
        <v>238</v>
      </c>
      <c r="BC401" s="21" t="s">
        <v>1200</v>
      </c>
      <c r="BD401" s="21" t="s">
        <v>130</v>
      </c>
      <c r="BH401" s="21" t="s">
        <v>426</v>
      </c>
      <c r="BI401" s="27" t="s">
        <v>470</v>
      </c>
      <c r="BJ401" s="24" t="s">
        <v>462</v>
      </c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02" spans="1:63" ht="16" customHeight="1">
      <c r="A402" s="21">
        <v>2671</v>
      </c>
      <c r="B402" s="21" t="s">
        <v>26</v>
      </c>
      <c r="C402" s="21" t="s">
        <v>238</v>
      </c>
      <c r="D402" s="21" t="s">
        <v>145</v>
      </c>
      <c r="E402" s="21" t="s">
        <v>262</v>
      </c>
      <c r="F402" s="25" t="str">
        <f>IF(ISBLANK(Table2[[#This Row],[unique_id]]), "", Table2[[#This Row],[unique_id]])</f>
        <v>edwin_home</v>
      </c>
      <c r="G402" s="21" t="s">
        <v>263</v>
      </c>
      <c r="H402" s="21" t="s">
        <v>844</v>
      </c>
      <c r="I402" s="21" t="s">
        <v>144</v>
      </c>
      <c r="M402" s="21" t="s">
        <v>136</v>
      </c>
      <c r="N402" s="21" t="s">
        <v>274</v>
      </c>
      <c r="O402" s="22" t="s">
        <v>889</v>
      </c>
      <c r="P402" s="21" t="s">
        <v>166</v>
      </c>
      <c r="Q402" s="21" t="s">
        <v>859</v>
      </c>
      <c r="R402" s="45" t="s">
        <v>844</v>
      </c>
      <c r="S402" s="21" t="str">
        <f>_xlfn.CONCAT( Table2[[#This Row],[friendly_name]], " Devices")</f>
        <v>Edwin Home Devices</v>
      </c>
      <c r="T402" s="26"/>
      <c r="V402" s="22"/>
      <c r="W402" s="22"/>
      <c r="X402" s="22"/>
      <c r="Y402" s="22"/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402" s="21" t="str">
        <f>IF(ISBLANK(Table2[[#This Row],[device_model]]), "", Table2[[#This Row],[device_suggested_area]])</f>
        <v>Edwin</v>
      </c>
      <c r="AZ402" s="21" t="s">
        <v>166</v>
      </c>
      <c r="BA402" s="21" t="s">
        <v>399</v>
      </c>
      <c r="BB402" s="21" t="s">
        <v>238</v>
      </c>
      <c r="BC402" s="21" t="s">
        <v>1200</v>
      </c>
      <c r="BD402" s="21" t="s">
        <v>127</v>
      </c>
      <c r="BH402" s="21" t="s">
        <v>426</v>
      </c>
      <c r="BI402" s="27" t="s">
        <v>469</v>
      </c>
      <c r="BJ402" s="24" t="s">
        <v>463</v>
      </c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03" spans="1:63" ht="16" customHeight="1">
      <c r="A403" s="21">
        <v>2672</v>
      </c>
      <c r="B403" s="21" t="s">
        <v>26</v>
      </c>
      <c r="C403" s="21" t="s">
        <v>238</v>
      </c>
      <c r="D403" s="21" t="s">
        <v>145</v>
      </c>
      <c r="E403" s="21" t="s">
        <v>270</v>
      </c>
      <c r="F403" s="25" t="str">
        <f>IF(ISBLANK(Table2[[#This Row],[unique_id]]), "", Table2[[#This Row],[unique_id]])</f>
        <v>parents_home</v>
      </c>
      <c r="G403" s="21" t="s">
        <v>264</v>
      </c>
      <c r="H403" s="21" t="s">
        <v>844</v>
      </c>
      <c r="I403" s="21" t="s">
        <v>144</v>
      </c>
      <c r="M403" s="21" t="s">
        <v>136</v>
      </c>
      <c r="N403" s="21" t="s">
        <v>274</v>
      </c>
      <c r="O403" s="22" t="s">
        <v>889</v>
      </c>
      <c r="P403" s="21" t="s">
        <v>166</v>
      </c>
      <c r="Q403" s="21" t="s">
        <v>859</v>
      </c>
      <c r="R403" s="45" t="s">
        <v>844</v>
      </c>
      <c r="S403" s="21" t="str">
        <f>_xlfn.CONCAT( Table2[[#This Row],[friendly_name]], " Devices")</f>
        <v>Parents Home Devices</v>
      </c>
      <c r="T403" s="26" t="s">
        <v>869</v>
      </c>
      <c r="V403" s="22"/>
      <c r="W403" s="22"/>
      <c r="X403" s="22"/>
      <c r="Y403" s="22"/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403" s="21" t="str">
        <f>IF(ISBLANK(Table2[[#This Row],[device_model]]), "", Table2[[#This Row],[device_suggested_area]])</f>
        <v>Parents</v>
      </c>
      <c r="AZ403" s="21" t="s">
        <v>166</v>
      </c>
      <c r="BA403" s="21" t="s">
        <v>1194</v>
      </c>
      <c r="BB403" s="21" t="s">
        <v>238</v>
      </c>
      <c r="BC403" s="21" t="s">
        <v>1201</v>
      </c>
      <c r="BD403" s="21" t="s">
        <v>194</v>
      </c>
      <c r="BH403" s="21" t="s">
        <v>426</v>
      </c>
      <c r="BI403" s="27" t="s">
        <v>727</v>
      </c>
      <c r="BJ403" s="24" t="s">
        <v>726</v>
      </c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04" spans="1:63" ht="16" customHeight="1">
      <c r="A404" s="21">
        <v>2673</v>
      </c>
      <c r="B404" s="21" t="s">
        <v>26</v>
      </c>
      <c r="C404" s="21" t="s">
        <v>238</v>
      </c>
      <c r="D404" s="21" t="s">
        <v>145</v>
      </c>
      <c r="E404" s="21" t="s">
        <v>266</v>
      </c>
      <c r="F404" s="25" t="str">
        <f>IF(ISBLANK(Table2[[#This Row],[unique_id]]), "", Table2[[#This Row],[unique_id]])</f>
        <v>kitchen_home</v>
      </c>
      <c r="G404" s="21" t="s">
        <v>265</v>
      </c>
      <c r="H404" s="21" t="s">
        <v>844</v>
      </c>
      <c r="I404" s="21" t="s">
        <v>144</v>
      </c>
      <c r="M404" s="21" t="s">
        <v>136</v>
      </c>
      <c r="N404" s="21" t="s">
        <v>274</v>
      </c>
      <c r="O404" s="22" t="s">
        <v>889</v>
      </c>
      <c r="P404" s="21" t="s">
        <v>166</v>
      </c>
      <c r="Q404" s="21" t="s">
        <v>859</v>
      </c>
      <c r="R404" s="45" t="s">
        <v>844</v>
      </c>
      <c r="S404" s="21" t="str">
        <f>_xlfn.CONCAT( Table2[[#This Row],[friendly_name]], " Devices")</f>
        <v>Kitchen Home Devices</v>
      </c>
      <c r="T404" s="26" t="s">
        <v>869</v>
      </c>
      <c r="V404" s="22"/>
      <c r="W404" s="22"/>
      <c r="X404" s="22"/>
      <c r="Y404" s="22"/>
      <c r="AG404" s="22"/>
      <c r="AH404" s="22"/>
      <c r="AS404" s="21"/>
      <c r="AT404" s="23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404" s="21" t="str">
        <f>IF(ISBLANK(Table2[[#This Row],[device_model]]), "", Table2[[#This Row],[device_suggested_area]])</f>
        <v>Kitchen</v>
      </c>
      <c r="AZ404" s="21" t="s">
        <v>166</v>
      </c>
      <c r="BA404" s="21" t="s">
        <v>1194</v>
      </c>
      <c r="BB404" s="21" t="s">
        <v>238</v>
      </c>
      <c r="BC404" s="21" t="s">
        <v>1201</v>
      </c>
      <c r="BD404" s="21" t="s">
        <v>208</v>
      </c>
      <c r="BH404" s="21" t="s">
        <v>426</v>
      </c>
      <c r="BI404" s="27" t="s">
        <v>829</v>
      </c>
      <c r="BJ404" s="24" t="s">
        <v>828</v>
      </c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05" spans="1:63" ht="16" customHeight="1">
      <c r="A405" s="21">
        <v>2674</v>
      </c>
      <c r="B405" s="21" t="s">
        <v>26</v>
      </c>
      <c r="C405" s="21" t="s">
        <v>238</v>
      </c>
      <c r="D405" s="21" t="s">
        <v>145</v>
      </c>
      <c r="E405" s="21" t="s">
        <v>694</v>
      </c>
      <c r="F405" s="25" t="str">
        <f>IF(ISBLANK(Table2[[#This Row],[unique_id]]), "", Table2[[#This Row],[unique_id]])</f>
        <v>office_home</v>
      </c>
      <c r="G405" s="21" t="s">
        <v>695</v>
      </c>
      <c r="H405" s="21" t="s">
        <v>844</v>
      </c>
      <c r="I405" s="21" t="s">
        <v>144</v>
      </c>
      <c r="M405" s="21" t="s">
        <v>136</v>
      </c>
      <c r="N405" s="21" t="s">
        <v>274</v>
      </c>
      <c r="O405" s="22" t="s">
        <v>889</v>
      </c>
      <c r="P405" s="21" t="s">
        <v>166</v>
      </c>
      <c r="Q405" s="21" t="s">
        <v>859</v>
      </c>
      <c r="R405" s="45" t="s">
        <v>844</v>
      </c>
      <c r="S405" s="21" t="str">
        <f>_xlfn.CONCAT( Table2[[#This Row],[friendly_name]], " Devices")</f>
        <v>Office Home Devices</v>
      </c>
      <c r="T405" s="26"/>
      <c r="V405" s="22"/>
      <c r="W405" s="22"/>
      <c r="X405" s="22"/>
      <c r="Y405" s="22"/>
      <c r="AG405" s="22"/>
      <c r="AH405" s="22"/>
      <c r="AS405" s="21"/>
      <c r="AT405" s="23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405" s="21" t="str">
        <f>IF(ISBLANK(Table2[[#This Row],[device_model]]), "", Table2[[#This Row],[device_suggested_area]])</f>
        <v>Office</v>
      </c>
      <c r="AZ405" s="21" t="s">
        <v>166</v>
      </c>
      <c r="BA405" s="21" t="s">
        <v>399</v>
      </c>
      <c r="BB405" s="21" t="s">
        <v>238</v>
      </c>
      <c r="BC405" s="21" t="s">
        <v>1200</v>
      </c>
      <c r="BD405" s="21" t="s">
        <v>215</v>
      </c>
      <c r="BH405" s="21" t="s">
        <v>426</v>
      </c>
      <c r="BI405" s="27" t="s">
        <v>467</v>
      </c>
      <c r="BJ405" s="24" t="s">
        <v>466</v>
      </c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06" spans="1:63" ht="16" customHeight="1">
      <c r="A406" s="21">
        <v>2675</v>
      </c>
      <c r="B406" s="21" t="s">
        <v>26</v>
      </c>
      <c r="C406" s="21" t="s">
        <v>238</v>
      </c>
      <c r="D406" s="21" t="s">
        <v>145</v>
      </c>
      <c r="E406" s="21" t="s">
        <v>732</v>
      </c>
      <c r="F406" s="25" t="str">
        <f>IF(ISBLANK(Table2[[#This Row],[unique_id]]), "", Table2[[#This Row],[unique_id]])</f>
        <v>lounge_home</v>
      </c>
      <c r="G406" s="21" t="s">
        <v>733</v>
      </c>
      <c r="H406" s="21" t="s">
        <v>844</v>
      </c>
      <c r="I406" s="21" t="s">
        <v>144</v>
      </c>
      <c r="M406" s="21" t="s">
        <v>136</v>
      </c>
      <c r="N406" s="21" t="s">
        <v>274</v>
      </c>
      <c r="O406" s="22" t="s">
        <v>889</v>
      </c>
      <c r="P406" s="21" t="s">
        <v>166</v>
      </c>
      <c r="Q406" s="21" t="s">
        <v>859</v>
      </c>
      <c r="R406" s="45" t="s">
        <v>844</v>
      </c>
      <c r="S406" s="21" t="str">
        <f>_xlfn.CONCAT( Table2[[#This Row],[friendly_name]], " Devices")</f>
        <v>Lounge Home Devices</v>
      </c>
      <c r="T406" s="26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406" s="21" t="str">
        <f>IF(ISBLANK(Table2[[#This Row],[device_model]]), "", Table2[[#This Row],[device_suggested_area]])</f>
        <v>Lounge</v>
      </c>
      <c r="AZ406" s="21" t="s">
        <v>166</v>
      </c>
      <c r="BA406" s="21" t="s">
        <v>399</v>
      </c>
      <c r="BB406" s="21" t="s">
        <v>238</v>
      </c>
      <c r="BC406" s="21" t="s">
        <v>1200</v>
      </c>
      <c r="BD406" s="21" t="s">
        <v>196</v>
      </c>
      <c r="BH406" s="21" t="s">
        <v>426</v>
      </c>
      <c r="BI406" s="27" t="s">
        <v>468</v>
      </c>
      <c r="BJ406" s="24" t="s">
        <v>464</v>
      </c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07" spans="1:63" ht="16" customHeight="1">
      <c r="A407" s="21">
        <v>2676</v>
      </c>
      <c r="B407" s="21" t="s">
        <v>26</v>
      </c>
      <c r="C407" s="21" t="s">
        <v>238</v>
      </c>
      <c r="D407" s="21" t="s">
        <v>145</v>
      </c>
      <c r="E407" s="21" t="s">
        <v>924</v>
      </c>
      <c r="F407" s="25" t="str">
        <f>IF(ISBLANK(Table2[[#This Row],[unique_id]]), "", Table2[[#This Row],[unique_id]])</f>
        <v>ada_tablet</v>
      </c>
      <c r="G407" s="21" t="s">
        <v>925</v>
      </c>
      <c r="H407" s="21" t="s">
        <v>844</v>
      </c>
      <c r="I407" s="21" t="s">
        <v>144</v>
      </c>
      <c r="M407" s="21" t="s">
        <v>136</v>
      </c>
      <c r="N407" s="21" t="s">
        <v>274</v>
      </c>
      <c r="R407" s="45"/>
      <c r="T407" s="26"/>
      <c r="V407" s="22"/>
      <c r="W407" s="22"/>
      <c r="X407" s="22"/>
      <c r="Y407" s="22"/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407" s="21" t="str">
        <f>IF(ISBLANK(Table2[[#This Row],[device_model]]), "", Table2[[#This Row],[device_suggested_area]])</f>
        <v>Lounge</v>
      </c>
      <c r="AZ407" s="21" t="s">
        <v>925</v>
      </c>
      <c r="BA407" s="21" t="s">
        <v>1202</v>
      </c>
      <c r="BB407" s="21" t="s">
        <v>238</v>
      </c>
      <c r="BC407" s="21" t="s">
        <v>930</v>
      </c>
      <c r="BD407" s="21" t="s">
        <v>196</v>
      </c>
      <c r="BH407" s="21" t="s">
        <v>426</v>
      </c>
      <c r="BI407" s="27" t="s">
        <v>927</v>
      </c>
      <c r="BJ407" s="24" t="s">
        <v>928</v>
      </c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08" spans="1:63" ht="16" customHeight="1">
      <c r="A408" s="21">
        <v>2677</v>
      </c>
      <c r="B408" s="21" t="s">
        <v>26</v>
      </c>
      <c r="C408" s="21" t="s">
        <v>500</v>
      </c>
      <c r="D408" s="21" t="s">
        <v>338</v>
      </c>
      <c r="E408" s="21" t="s">
        <v>337</v>
      </c>
      <c r="F408" s="25" t="str">
        <f>IF(ISBLANK(Table2[[#This Row],[unique_id]]), "", Table2[[#This Row],[unique_id]])</f>
        <v>column_break</v>
      </c>
      <c r="G408" s="21" t="s">
        <v>334</v>
      </c>
      <c r="H408" s="21" t="s">
        <v>844</v>
      </c>
      <c r="I408" s="21" t="s">
        <v>144</v>
      </c>
      <c r="M408" s="21" t="s">
        <v>335</v>
      </c>
      <c r="N408" s="21" t="s">
        <v>336</v>
      </c>
      <c r="O408" s="46"/>
      <c r="T408" s="26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I408" s="21"/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3" ht="16" customHeight="1">
      <c r="A409" s="21">
        <v>2678</v>
      </c>
      <c r="B409" s="21" t="s">
        <v>26</v>
      </c>
      <c r="C409" s="21" t="s">
        <v>644</v>
      </c>
      <c r="D409" s="21" t="s">
        <v>145</v>
      </c>
      <c r="E409" s="21" t="s">
        <v>690</v>
      </c>
      <c r="F409" s="25" t="str">
        <f>IF(ISBLANK(Table2[[#This Row],[unique_id]]), "", Table2[[#This Row],[unique_id]])</f>
        <v>lg_webos_smart_tv</v>
      </c>
      <c r="G409" s="21" t="s">
        <v>181</v>
      </c>
      <c r="H409" s="21" t="s">
        <v>844</v>
      </c>
      <c r="I409" s="21" t="s">
        <v>144</v>
      </c>
      <c r="M409" s="21" t="s">
        <v>136</v>
      </c>
      <c r="N409" s="21" t="s">
        <v>274</v>
      </c>
      <c r="R409" s="45"/>
      <c r="T409" s="26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409" s="21" t="str">
        <f>IF(ISBLANK(Table2[[#This Row],[device_model]]), "", Table2[[#This Row],[device_suggested_area]])</f>
        <v>Lounge</v>
      </c>
      <c r="AZ409" s="21" t="s">
        <v>1123</v>
      </c>
      <c r="BA409" s="21" t="s">
        <v>648</v>
      </c>
      <c r="BB409" s="21" t="s">
        <v>644</v>
      </c>
      <c r="BC409" s="21" t="s">
        <v>647</v>
      </c>
      <c r="BD409" s="21" t="s">
        <v>196</v>
      </c>
      <c r="BH409" s="21" t="s">
        <v>426</v>
      </c>
      <c r="BI409" s="27" t="s">
        <v>645</v>
      </c>
      <c r="BJ409" s="24" t="s">
        <v>646</v>
      </c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0" spans="1:63" ht="16" customHeight="1">
      <c r="A410" s="21">
        <v>2679</v>
      </c>
      <c r="B410" s="21" t="s">
        <v>643</v>
      </c>
      <c r="C410" s="21" t="s">
        <v>268</v>
      </c>
      <c r="D410" s="21" t="s">
        <v>145</v>
      </c>
      <c r="E410" s="21" t="s">
        <v>269</v>
      </c>
      <c r="F410" s="25" t="str">
        <f>IF(ISBLANK(Table2[[#This Row],[unique_id]]), "", Table2[[#This Row],[unique_id]])</f>
        <v>parents_tv</v>
      </c>
      <c r="G410" s="21" t="s">
        <v>267</v>
      </c>
      <c r="H410" s="21" t="s">
        <v>844</v>
      </c>
      <c r="I410" s="21" t="s">
        <v>144</v>
      </c>
      <c r="M410" s="21" t="s">
        <v>136</v>
      </c>
      <c r="N410" s="21" t="s">
        <v>274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410" s="21" t="str">
        <f>IF(ISBLANK(Table2[[#This Row],[device_model]]), "", Table2[[#This Row],[device_suggested_area]])</f>
        <v>Parents</v>
      </c>
      <c r="AZ410" s="21" t="s">
        <v>1123</v>
      </c>
      <c r="BA410" s="21" t="s">
        <v>1195</v>
      </c>
      <c r="BB410" s="21" t="s">
        <v>268</v>
      </c>
      <c r="BC410" s="21" t="s">
        <v>405</v>
      </c>
      <c r="BD410" s="21" t="s">
        <v>194</v>
      </c>
      <c r="BH410" s="21" t="s">
        <v>426</v>
      </c>
      <c r="BI410" s="27" t="s">
        <v>407</v>
      </c>
      <c r="BJ410" s="24" t="s">
        <v>472</v>
      </c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11" spans="1:63" ht="16" customHeight="1">
      <c r="A411" s="21">
        <v>2680</v>
      </c>
      <c r="B411" s="21" t="s">
        <v>26</v>
      </c>
      <c r="C411" s="21" t="s">
        <v>238</v>
      </c>
      <c r="D411" s="21" t="s">
        <v>145</v>
      </c>
      <c r="E411" s="21" t="s">
        <v>931</v>
      </c>
      <c r="F411" s="25" t="str">
        <f>IF(ISBLANK(Table2[[#This Row],[unique_id]]), "", Table2[[#This Row],[unique_id]])</f>
        <v>edwin_tablet</v>
      </c>
      <c r="G411" s="21" t="s">
        <v>932</v>
      </c>
      <c r="H411" s="21" t="s">
        <v>844</v>
      </c>
      <c r="I411" s="21" t="s">
        <v>144</v>
      </c>
      <c r="M411" s="21" t="s">
        <v>136</v>
      </c>
      <c r="N411" s="21" t="s">
        <v>274</v>
      </c>
      <c r="R411" s="45"/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411" s="21" t="str">
        <f>IF(ISBLANK(Table2[[#This Row],[device_model]]), "", Table2[[#This Row],[device_suggested_area]])</f>
        <v>Kitchen</v>
      </c>
      <c r="AZ411" s="21" t="s">
        <v>932</v>
      </c>
      <c r="BA411" s="21" t="s">
        <v>1202</v>
      </c>
      <c r="BB411" s="21" t="s">
        <v>238</v>
      </c>
      <c r="BC411" s="21" t="s">
        <v>930</v>
      </c>
      <c r="BD411" s="21" t="s">
        <v>208</v>
      </c>
      <c r="BH411" s="21" t="s">
        <v>426</v>
      </c>
      <c r="BI411" s="27" t="s">
        <v>938</v>
      </c>
      <c r="BJ411" s="24" t="s">
        <v>929</v>
      </c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12" spans="1:63" ht="16" customHeight="1">
      <c r="A412" s="21">
        <v>2681</v>
      </c>
      <c r="B412" s="21" t="s">
        <v>643</v>
      </c>
      <c r="C412" s="21" t="s">
        <v>238</v>
      </c>
      <c r="D412" s="21" t="s">
        <v>145</v>
      </c>
      <c r="E412" s="21" t="s">
        <v>779</v>
      </c>
      <c r="F412" s="25" t="str">
        <f>IF(ISBLANK(Table2[[#This Row],[unique_id]]), "", Table2[[#This Row],[unique_id]])</f>
        <v>office_tv</v>
      </c>
      <c r="G412" s="21" t="s">
        <v>780</v>
      </c>
      <c r="H412" s="21" t="s">
        <v>844</v>
      </c>
      <c r="I412" s="21" t="s">
        <v>144</v>
      </c>
      <c r="M412" s="21" t="s">
        <v>136</v>
      </c>
      <c r="N412" s="21" t="s">
        <v>274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412" s="21" t="str">
        <f>IF(ISBLANK(Table2[[#This Row],[device_model]]), "", Table2[[#This Row],[device_suggested_area]])</f>
        <v>Office</v>
      </c>
      <c r="AZ412" s="21" t="s">
        <v>1123</v>
      </c>
      <c r="BA412" s="21" t="s">
        <v>400</v>
      </c>
      <c r="BB412" s="21" t="s">
        <v>238</v>
      </c>
      <c r="BC412" s="21" t="s">
        <v>401</v>
      </c>
      <c r="BD412" s="21" t="s">
        <v>215</v>
      </c>
      <c r="BH412" s="21" t="s">
        <v>426</v>
      </c>
      <c r="BI412" s="27" t="s">
        <v>471</v>
      </c>
      <c r="BJ412" s="24" t="s">
        <v>465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13" spans="1:63" ht="16" customHeight="1">
      <c r="A413" s="21">
        <v>2682</v>
      </c>
      <c r="B413" s="21" t="s">
        <v>26</v>
      </c>
      <c r="C413" s="21" t="s">
        <v>500</v>
      </c>
      <c r="D413" s="21" t="s">
        <v>338</v>
      </c>
      <c r="E413" s="21" t="s">
        <v>337</v>
      </c>
      <c r="F413" s="25" t="str">
        <f>IF(ISBLANK(Table2[[#This Row],[unique_id]]), "", Table2[[#This Row],[unique_id]])</f>
        <v>column_break</v>
      </c>
      <c r="G413" s="21" t="s">
        <v>334</v>
      </c>
      <c r="H413" s="21" t="s">
        <v>844</v>
      </c>
      <c r="I413" s="21" t="s">
        <v>144</v>
      </c>
      <c r="M413" s="21" t="s">
        <v>335</v>
      </c>
      <c r="N413" s="21" t="s">
        <v>336</v>
      </c>
      <c r="T413" s="26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I413" s="21"/>
      <c r="BJ413" s="21"/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3" ht="16" customHeight="1">
      <c r="A414" s="21">
        <v>2683</v>
      </c>
      <c r="B414" s="21" t="s">
        <v>26</v>
      </c>
      <c r="C414" s="21" t="s">
        <v>183</v>
      </c>
      <c r="D414" s="21" t="s">
        <v>145</v>
      </c>
      <c r="E414" s="21" t="s">
        <v>833</v>
      </c>
      <c r="F414" s="25" t="str">
        <f>IF(ISBLANK(Table2[[#This Row],[unique_id]]), "", Table2[[#This Row],[unique_id]])</f>
        <v>lounge_arc</v>
      </c>
      <c r="G414" s="21" t="s">
        <v>836</v>
      </c>
      <c r="H414" s="21" t="s">
        <v>844</v>
      </c>
      <c r="I414" s="21" t="s">
        <v>144</v>
      </c>
      <c r="M414" s="21" t="s">
        <v>136</v>
      </c>
      <c r="N414" s="21" t="s">
        <v>274</v>
      </c>
      <c r="O414" s="22" t="s">
        <v>889</v>
      </c>
      <c r="R414" s="45"/>
      <c r="T414" s="26" t="str">
        <f>_xlfn.CONCAT("name: ", Table2[[#This Row],[friendly_name]])</f>
        <v>name: Lounge Arc</v>
      </c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414" s="21" t="str">
        <f>IF(ISBLANK(Table2[[#This Row],[device_model]]), "", Table2[[#This Row],[device_suggested_area]])</f>
        <v>Lounge</v>
      </c>
      <c r="AZ414" s="21" t="s">
        <v>649</v>
      </c>
      <c r="BA414" s="21" t="s">
        <v>1198</v>
      </c>
      <c r="BB414" s="21" t="s">
        <v>183</v>
      </c>
      <c r="BC414" s="21">
        <v>15.4</v>
      </c>
      <c r="BD414" s="21" t="s">
        <v>196</v>
      </c>
      <c r="BH414" s="21" t="s">
        <v>426</v>
      </c>
      <c r="BI414" s="21" t="s">
        <v>650</v>
      </c>
      <c r="BJ414" s="24" t="s">
        <v>651</v>
      </c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15" spans="1:63" ht="16" customHeight="1">
      <c r="A415" s="21">
        <v>2684</v>
      </c>
      <c r="B415" s="21" t="s">
        <v>643</v>
      </c>
      <c r="C415" s="21" t="s">
        <v>912</v>
      </c>
      <c r="D415" s="21" t="s">
        <v>149</v>
      </c>
      <c r="E415" s="21" t="s">
        <v>914</v>
      </c>
      <c r="F415" s="25" t="str">
        <f>IF(ISBLANK(Table2[[#This Row],[unique_id]]), "", Table2[[#This Row],[unique_id]])</f>
        <v>template_kitchen_move_proxy</v>
      </c>
      <c r="G415" s="21" t="s">
        <v>837</v>
      </c>
      <c r="H415" s="21" t="s">
        <v>844</v>
      </c>
      <c r="I415" s="21" t="s">
        <v>144</v>
      </c>
      <c r="O415" s="22" t="s">
        <v>889</v>
      </c>
      <c r="P415" s="21" t="s">
        <v>166</v>
      </c>
      <c r="Q415" s="21" t="s">
        <v>859</v>
      </c>
      <c r="R415" s="45" t="s">
        <v>844</v>
      </c>
      <c r="S415" s="21" t="str">
        <f>_xlfn.CONCAT( Table2[[#This Row],[friendly_name]], " Devices")</f>
        <v>Kitchen Move Devices</v>
      </c>
      <c r="T415" s="26" t="s">
        <v>917</v>
      </c>
      <c r="V415" s="22"/>
      <c r="W415" s="22"/>
      <c r="X415" s="22"/>
      <c r="Y415" s="22"/>
      <c r="AG415" s="22"/>
      <c r="AH415" s="22"/>
      <c r="AS415" s="21"/>
      <c r="AT415" s="23"/>
      <c r="AU415" s="21" t="s">
        <v>145</v>
      </c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15" s="21" t="str">
        <f>IF(ISBLANK(Table2[[#This Row],[device_model]]), "", Table2[[#This Row],[device_suggested_area]])</f>
        <v>Kitchen</v>
      </c>
      <c r="AZ415" s="21" t="s">
        <v>371</v>
      </c>
      <c r="BA415" s="21" t="s">
        <v>1196</v>
      </c>
      <c r="BB415" s="21" t="s">
        <v>183</v>
      </c>
      <c r="BC415" s="21">
        <v>15.4</v>
      </c>
      <c r="BD415" s="21" t="s">
        <v>208</v>
      </c>
      <c r="BI415" s="21"/>
      <c r="BJ415" s="24"/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3" ht="16" customHeight="1">
      <c r="A416" s="21">
        <v>2685</v>
      </c>
      <c r="B416" s="21" t="s">
        <v>26</v>
      </c>
      <c r="C416" s="21" t="s">
        <v>183</v>
      </c>
      <c r="D416" s="21" t="s">
        <v>145</v>
      </c>
      <c r="E416" s="21" t="s">
        <v>832</v>
      </c>
      <c r="F416" s="25" t="str">
        <f>IF(ISBLANK(Table2[[#This Row],[unique_id]]), "", Table2[[#This Row],[unique_id]])</f>
        <v>kitchen_move</v>
      </c>
      <c r="G416" s="21" t="s">
        <v>837</v>
      </c>
      <c r="H416" s="21" t="s">
        <v>844</v>
      </c>
      <c r="I416" s="21" t="s">
        <v>144</v>
      </c>
      <c r="M416" s="21" t="s">
        <v>136</v>
      </c>
      <c r="N416" s="21" t="s">
        <v>274</v>
      </c>
      <c r="O416" s="22" t="s">
        <v>889</v>
      </c>
      <c r="P416" s="21" t="s">
        <v>166</v>
      </c>
      <c r="Q416" s="21" t="s">
        <v>859</v>
      </c>
      <c r="R416" s="45" t="s">
        <v>844</v>
      </c>
      <c r="S416" s="21" t="str">
        <f>_xlfn.CONCAT( Table2[[#This Row],[friendly_name]], " Devices")</f>
        <v>Kitchen Move Devices</v>
      </c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16" s="21" t="str">
        <f>IF(ISBLANK(Table2[[#This Row],[device_model]]), "", Table2[[#This Row],[device_suggested_area]])</f>
        <v>Kitchen</v>
      </c>
      <c r="AZ416" s="21" t="s">
        <v>371</v>
      </c>
      <c r="BA416" s="21" t="s">
        <v>1196</v>
      </c>
      <c r="BB416" s="21" t="s">
        <v>183</v>
      </c>
      <c r="BC416" s="21">
        <v>15.4</v>
      </c>
      <c r="BD416" s="21" t="s">
        <v>208</v>
      </c>
      <c r="BH416" s="21" t="s">
        <v>426</v>
      </c>
      <c r="BI416" s="21" t="s">
        <v>374</v>
      </c>
      <c r="BJ416" s="24" t="s">
        <v>494</v>
      </c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17" spans="1:63" ht="16" customHeight="1">
      <c r="A417" s="21">
        <v>2686</v>
      </c>
      <c r="B417" s="21" t="s">
        <v>26</v>
      </c>
      <c r="C417" s="21" t="s">
        <v>183</v>
      </c>
      <c r="D417" s="21" t="s">
        <v>145</v>
      </c>
      <c r="E417" s="21" t="s">
        <v>831</v>
      </c>
      <c r="F417" s="25" t="str">
        <f>IF(ISBLANK(Table2[[#This Row],[unique_id]]), "", Table2[[#This Row],[unique_id]])</f>
        <v>kitchen_five</v>
      </c>
      <c r="G417" s="21" t="s">
        <v>838</v>
      </c>
      <c r="H417" s="21" t="s">
        <v>844</v>
      </c>
      <c r="I417" s="21" t="s">
        <v>144</v>
      </c>
      <c r="M417" s="21" t="s">
        <v>136</v>
      </c>
      <c r="N417" s="21" t="s">
        <v>274</v>
      </c>
      <c r="O417" s="22" t="s">
        <v>889</v>
      </c>
      <c r="P417" s="21" t="s">
        <v>166</v>
      </c>
      <c r="Q417" s="21" t="s">
        <v>859</v>
      </c>
      <c r="R417" s="45" t="s">
        <v>844</v>
      </c>
      <c r="S417" s="21" t="str">
        <f>_xlfn.CONCAT( Table2[[#This Row],[friendly_name]], " Devices")</f>
        <v>Kitchen Five Devices</v>
      </c>
      <c r="T417" s="26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417" s="21" t="str">
        <f>IF(ISBLANK(Table2[[#This Row],[device_model]]), "", Table2[[#This Row],[device_suggested_area]])</f>
        <v>Kitchen</v>
      </c>
      <c r="AZ417" s="21" t="s">
        <v>916</v>
      </c>
      <c r="BA417" s="21" t="s">
        <v>1197</v>
      </c>
      <c r="BB417" s="21" t="s">
        <v>183</v>
      </c>
      <c r="BC417" s="21">
        <v>15.4</v>
      </c>
      <c r="BD417" s="21" t="s">
        <v>208</v>
      </c>
      <c r="BH417" s="21" t="s">
        <v>426</v>
      </c>
      <c r="BI417" s="26" t="s">
        <v>373</v>
      </c>
      <c r="BJ417" s="24" t="s">
        <v>495</v>
      </c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18" spans="1:63" ht="16" customHeight="1">
      <c r="A418" s="21">
        <v>2687</v>
      </c>
      <c r="B418" s="21" t="s">
        <v>643</v>
      </c>
      <c r="C418" s="21" t="s">
        <v>912</v>
      </c>
      <c r="D418" s="21" t="s">
        <v>149</v>
      </c>
      <c r="E418" s="21" t="s">
        <v>915</v>
      </c>
      <c r="F418" s="25" t="str">
        <f>IF(ISBLANK(Table2[[#This Row],[unique_id]]), "", Table2[[#This Row],[unique_id]])</f>
        <v>template_parents_move_proxy</v>
      </c>
      <c r="G418" s="21" t="s">
        <v>839</v>
      </c>
      <c r="H418" s="21" t="s">
        <v>844</v>
      </c>
      <c r="I418" s="21" t="s">
        <v>144</v>
      </c>
      <c r="O418" s="22" t="s">
        <v>889</v>
      </c>
      <c r="P418" s="21" t="s">
        <v>166</v>
      </c>
      <c r="Q418" s="21" t="s">
        <v>859</v>
      </c>
      <c r="R418" s="45" t="s">
        <v>844</v>
      </c>
      <c r="S418" s="21" t="str">
        <f>_xlfn.CONCAT( Table2[[#This Row],[friendly_name]], " Devices")</f>
        <v>Parents Move Devices</v>
      </c>
      <c r="T418" s="26" t="s">
        <v>917</v>
      </c>
      <c r="V418" s="22"/>
      <c r="W418" s="22"/>
      <c r="X418" s="22"/>
      <c r="Y418" s="22"/>
      <c r="AG418" s="22"/>
      <c r="AH418" s="22"/>
      <c r="AS418" s="21"/>
      <c r="AT418" s="23"/>
      <c r="AU418" s="21" t="s">
        <v>145</v>
      </c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18" s="21" t="str">
        <f>IF(ISBLANK(Table2[[#This Row],[device_model]]), "", Table2[[#This Row],[device_suggested_area]])</f>
        <v>Parents</v>
      </c>
      <c r="AZ418" s="21" t="s">
        <v>371</v>
      </c>
      <c r="BA418" s="21" t="s">
        <v>1196</v>
      </c>
      <c r="BB418" s="21" t="s">
        <v>183</v>
      </c>
      <c r="BC418" s="21">
        <v>15.4</v>
      </c>
      <c r="BD418" s="21" t="s">
        <v>194</v>
      </c>
      <c r="BI418" s="21"/>
      <c r="BJ418" s="24"/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3" ht="16" customHeight="1">
      <c r="A419" s="21">
        <v>2688</v>
      </c>
      <c r="B419" s="21" t="s">
        <v>26</v>
      </c>
      <c r="C419" s="21" t="s">
        <v>183</v>
      </c>
      <c r="D419" s="21" t="s">
        <v>145</v>
      </c>
      <c r="E419" s="21" t="s">
        <v>830</v>
      </c>
      <c r="F419" s="25" t="str">
        <f>IF(ISBLANK(Table2[[#This Row],[unique_id]]), "", Table2[[#This Row],[unique_id]])</f>
        <v>parents_move</v>
      </c>
      <c r="G419" s="21" t="s">
        <v>839</v>
      </c>
      <c r="H419" s="21" t="s">
        <v>844</v>
      </c>
      <c r="I419" s="21" t="s">
        <v>144</v>
      </c>
      <c r="M419" s="21" t="s">
        <v>136</v>
      </c>
      <c r="N419" s="21" t="s">
        <v>274</v>
      </c>
      <c r="O419" s="22" t="s">
        <v>889</v>
      </c>
      <c r="P419" s="21" t="s">
        <v>166</v>
      </c>
      <c r="Q419" s="21" t="s">
        <v>859</v>
      </c>
      <c r="R419" s="45" t="s">
        <v>844</v>
      </c>
      <c r="S419" s="21" t="str">
        <f>_xlfn.CONCAT( Table2[[#This Row],[friendly_name]], " Devices")</f>
        <v>Parents Move Devices</v>
      </c>
      <c r="T419" s="26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19" s="21" t="str">
        <f>IF(ISBLANK(Table2[[#This Row],[device_model]]), "", Table2[[#This Row],[device_suggested_area]])</f>
        <v>Parents</v>
      </c>
      <c r="AZ419" s="21" t="s">
        <v>371</v>
      </c>
      <c r="BA419" s="21" t="s">
        <v>1196</v>
      </c>
      <c r="BB419" s="21" t="s">
        <v>183</v>
      </c>
      <c r="BC419" s="21">
        <v>15.4</v>
      </c>
      <c r="BD419" s="21" t="s">
        <v>194</v>
      </c>
      <c r="BH419" s="21" t="s">
        <v>426</v>
      </c>
      <c r="BI419" s="21" t="s">
        <v>372</v>
      </c>
      <c r="BJ419" s="24" t="s">
        <v>493</v>
      </c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0" spans="1:63" ht="16" customHeight="1">
      <c r="A420" s="21">
        <v>2689</v>
      </c>
      <c r="B420" s="21" t="s">
        <v>643</v>
      </c>
      <c r="C420" s="21" t="s">
        <v>268</v>
      </c>
      <c r="D420" s="21" t="s">
        <v>145</v>
      </c>
      <c r="E420" s="21" t="s">
        <v>728</v>
      </c>
      <c r="F420" s="25" t="str">
        <f>IF(ISBLANK(Table2[[#This Row],[unique_id]]), "", Table2[[#This Row],[unique_id]])</f>
        <v>parents_tv_speaker</v>
      </c>
      <c r="G420" s="21" t="s">
        <v>729</v>
      </c>
      <c r="H420" s="21" t="s">
        <v>844</v>
      </c>
      <c r="I420" s="21" t="s">
        <v>144</v>
      </c>
      <c r="M420" s="21" t="s">
        <v>136</v>
      </c>
      <c r="N420" s="21" t="s">
        <v>274</v>
      </c>
      <c r="T420" s="26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420" s="21" t="str">
        <f>IF(ISBLANK(Table2[[#This Row],[device_model]]), "", Table2[[#This Row],[device_suggested_area]])</f>
        <v>Parents</v>
      </c>
      <c r="AZ420" s="21" t="s">
        <v>1126</v>
      </c>
      <c r="BA420" s="21" t="s">
        <v>1199</v>
      </c>
      <c r="BB420" s="21" t="s">
        <v>268</v>
      </c>
      <c r="BC420" s="21" t="s">
        <v>405</v>
      </c>
      <c r="BD420" s="21" t="s">
        <v>194</v>
      </c>
      <c r="BH420" s="21" t="s">
        <v>426</v>
      </c>
      <c r="BI420" s="27" t="s">
        <v>408</v>
      </c>
      <c r="BJ420" s="24" t="s">
        <v>473</v>
      </c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21" spans="1:63" ht="16" customHeight="1">
      <c r="A421" s="21">
        <v>2700</v>
      </c>
      <c r="B421" s="21" t="s">
        <v>26</v>
      </c>
      <c r="C421" s="21" t="s">
        <v>151</v>
      </c>
      <c r="D421" s="21" t="s">
        <v>314</v>
      </c>
      <c r="E421" s="21" t="s">
        <v>745</v>
      </c>
      <c r="F421" s="25" t="str">
        <f>IF(ISBLANK(Table2[[#This Row],[unique_id]]), "", Table2[[#This Row],[unique_id]])</f>
        <v>back_door_lock_security</v>
      </c>
      <c r="G421" s="21" t="s">
        <v>741</v>
      </c>
      <c r="H421" s="21" t="s">
        <v>720</v>
      </c>
      <c r="I421" s="21" t="s">
        <v>212</v>
      </c>
      <c r="M421" s="21" t="s">
        <v>136</v>
      </c>
      <c r="T421" s="26"/>
      <c r="V421" s="22"/>
      <c r="W421" s="22"/>
      <c r="X421" s="22"/>
      <c r="Y421" s="22"/>
      <c r="AE421" s="21" t="s">
        <v>756</v>
      </c>
      <c r="AG421" s="22"/>
      <c r="AH421" s="22"/>
      <c r="AS421" s="21"/>
      <c r="AT421" s="23"/>
      <c r="AU421" s="22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1" s="21" t="str">
        <f>IF(ISBLANK(Table2[[#This Row],[device_model]]), "", Table2[[#This Row],[device_suggested_area]])</f>
        <v/>
      </c>
      <c r="BC421" s="22"/>
      <c r="BI421" s="27"/>
      <c r="BJ421" s="24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2701</v>
      </c>
      <c r="B422" s="21" t="s">
        <v>26</v>
      </c>
      <c r="C422" s="21" t="s">
        <v>151</v>
      </c>
      <c r="D422" s="21" t="s">
        <v>149</v>
      </c>
      <c r="E422" s="21" t="s">
        <v>758</v>
      </c>
      <c r="F422" s="25" t="str">
        <f>IF(ISBLANK(Table2[[#This Row],[unique_id]]), "", Table2[[#This Row],[unique_id]])</f>
        <v>template_back_door_state</v>
      </c>
      <c r="G422" s="21" t="s">
        <v>289</v>
      </c>
      <c r="H422" s="21" t="s">
        <v>720</v>
      </c>
      <c r="I422" s="21" t="s">
        <v>212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7"/>
      <c r="BJ422" s="24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customHeight="1">
      <c r="A423" s="21">
        <v>2702</v>
      </c>
      <c r="B423" s="21" t="s">
        <v>26</v>
      </c>
      <c r="C423" s="21" t="s">
        <v>711</v>
      </c>
      <c r="D423" s="21" t="s">
        <v>714</v>
      </c>
      <c r="E423" s="21" t="s">
        <v>715</v>
      </c>
      <c r="F423" s="25" t="str">
        <f>IF(ISBLANK(Table2[[#This Row],[unique_id]]), "", Table2[[#This Row],[unique_id]])</f>
        <v>back_door_lock</v>
      </c>
      <c r="G423" s="21" t="s">
        <v>760</v>
      </c>
      <c r="H423" s="21" t="s">
        <v>720</v>
      </c>
      <c r="I423" s="21" t="s">
        <v>212</v>
      </c>
      <c r="M423" s="21" t="s">
        <v>136</v>
      </c>
      <c r="T423" s="26"/>
      <c r="V423" s="22"/>
      <c r="W423" s="22" t="s">
        <v>549</v>
      </c>
      <c r="X423" s="22"/>
      <c r="Y423" s="29" t="s">
        <v>855</v>
      </c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23" s="21" t="str">
        <f>Table2[[#This Row],[device_suggested_area]]</f>
        <v>Back Door</v>
      </c>
      <c r="AY423" s="21" t="str">
        <f>IF(ISBLANK(Table2[[#This Row],[device_model]]), "", Table2[[#This Row],[device_suggested_area]])</f>
        <v>Back Door</v>
      </c>
      <c r="AZ423" s="21" t="s">
        <v>1180</v>
      </c>
      <c r="BA423" s="21" t="s">
        <v>712</v>
      </c>
      <c r="BB423" s="21" t="s">
        <v>711</v>
      </c>
      <c r="BC423" s="21" t="s">
        <v>713</v>
      </c>
      <c r="BD423" s="21" t="s">
        <v>720</v>
      </c>
      <c r="BI423" s="21" t="s">
        <v>710</v>
      </c>
      <c r="BJ423" s="21"/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24" spans="1:63" ht="16" customHeight="1">
      <c r="A424" s="21">
        <v>2703</v>
      </c>
      <c r="B424" s="21" t="s">
        <v>26</v>
      </c>
      <c r="C424" s="21" t="s">
        <v>339</v>
      </c>
      <c r="D424" s="21" t="s">
        <v>149</v>
      </c>
      <c r="E424" s="21" t="s">
        <v>751</v>
      </c>
      <c r="F424" s="25" t="str">
        <f>IF(ISBLANK(Table2[[#This Row],[unique_id]]), "", Table2[[#This Row],[unique_id]])</f>
        <v>template_back_door_sensor_contact_last</v>
      </c>
      <c r="G424" s="21" t="s">
        <v>759</v>
      </c>
      <c r="H424" s="21" t="s">
        <v>720</v>
      </c>
      <c r="I424" s="21" t="s">
        <v>212</v>
      </c>
      <c r="M424" s="21" t="s">
        <v>136</v>
      </c>
      <c r="T424" s="26"/>
      <c r="V424" s="22"/>
      <c r="W424" s="22" t="s">
        <v>549</v>
      </c>
      <c r="X424" s="22"/>
      <c r="Y424" s="29" t="s">
        <v>855</v>
      </c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24" s="26" t="str">
        <f>Table2[[#This Row],[device_suggested_area]]</f>
        <v>Back Door</v>
      </c>
      <c r="AY424" s="21" t="str">
        <f>IF(ISBLANK(Table2[[#This Row],[device_model]]), "", Table2[[#This Row],[device_suggested_area]])</f>
        <v>Back Door</v>
      </c>
      <c r="AZ424" s="26" t="s">
        <v>1193</v>
      </c>
      <c r="BA424" s="26" t="s">
        <v>734</v>
      </c>
      <c r="BB424" s="21" t="s">
        <v>1286</v>
      </c>
      <c r="BC424" s="21" t="s">
        <v>713</v>
      </c>
      <c r="BD424" s="21" t="s">
        <v>720</v>
      </c>
      <c r="BI424" s="21" t="s">
        <v>736</v>
      </c>
      <c r="BJ424" s="21"/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25" spans="1:63" ht="16" customHeight="1">
      <c r="A425" s="21">
        <v>2704</v>
      </c>
      <c r="B425" s="21" t="s">
        <v>643</v>
      </c>
      <c r="C425" s="21" t="s">
        <v>237</v>
      </c>
      <c r="D425" s="21" t="s">
        <v>147</v>
      </c>
      <c r="F425" s="25" t="str">
        <f>IF(ISBLANK(Table2[[#This Row],[unique_id]]), "", Table2[[#This Row],[unique_id]])</f>
        <v/>
      </c>
      <c r="G425" s="21" t="s">
        <v>720</v>
      </c>
      <c r="H425" s="21" t="s">
        <v>731</v>
      </c>
      <c r="I425" s="21" t="s">
        <v>212</v>
      </c>
      <c r="T425" s="26"/>
      <c r="V425" s="22"/>
      <c r="W425" s="22"/>
      <c r="X425" s="22"/>
      <c r="Y425" s="22"/>
      <c r="AG425" s="22"/>
      <c r="AH425" s="22"/>
      <c r="AS425" s="21"/>
      <c r="AT425" s="23"/>
      <c r="AU425" s="22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5" s="21" t="str">
        <f>IF(ISBLANK(Table2[[#This Row],[device_model]]), "", Table2[[#This Row],[device_suggested_area]])</f>
        <v/>
      </c>
      <c r="BA425" s="26"/>
      <c r="BC425" s="22"/>
      <c r="BI425" s="21"/>
      <c r="BJ425" s="21"/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3" ht="16" customHeight="1">
      <c r="A426" s="21">
        <v>2705</v>
      </c>
      <c r="B426" s="21" t="s">
        <v>26</v>
      </c>
      <c r="C426" s="21" t="s">
        <v>151</v>
      </c>
      <c r="D426" s="21" t="s">
        <v>314</v>
      </c>
      <c r="E426" s="21" t="s">
        <v>746</v>
      </c>
      <c r="F426" s="25" t="str">
        <f>IF(ISBLANK(Table2[[#This Row],[unique_id]]), "", Table2[[#This Row],[unique_id]])</f>
        <v>front_door_lock_security</v>
      </c>
      <c r="G426" s="21" t="s">
        <v>741</v>
      </c>
      <c r="H426" s="21" t="s">
        <v>719</v>
      </c>
      <c r="I426" s="21" t="s">
        <v>212</v>
      </c>
      <c r="M426" s="21" t="s">
        <v>136</v>
      </c>
      <c r="T426" s="26"/>
      <c r="V426" s="22"/>
      <c r="W426" s="22"/>
      <c r="X426" s="22"/>
      <c r="Y426" s="22"/>
      <c r="AE426" s="21" t="s">
        <v>756</v>
      </c>
      <c r="AG426" s="22"/>
      <c r="AH426" s="22"/>
      <c r="AS426" s="21"/>
      <c r="AT426" s="23"/>
      <c r="AU426" s="22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6" s="21" t="str">
        <f>IF(ISBLANK(Table2[[#This Row],[device_model]]), "", Table2[[#This Row],[device_suggested_area]])</f>
        <v/>
      </c>
      <c r="BC426" s="22"/>
      <c r="BI426" s="27"/>
      <c r="BJ426" s="24"/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63" ht="16" customHeight="1">
      <c r="A427" s="21">
        <v>2706</v>
      </c>
      <c r="B427" s="21" t="s">
        <v>26</v>
      </c>
      <c r="C427" s="21" t="s">
        <v>151</v>
      </c>
      <c r="D427" s="21" t="s">
        <v>149</v>
      </c>
      <c r="E427" s="21" t="s">
        <v>757</v>
      </c>
      <c r="F427" s="25" t="str">
        <f>IF(ISBLANK(Table2[[#This Row],[unique_id]]), "", Table2[[#This Row],[unique_id]])</f>
        <v>template_front_door_state</v>
      </c>
      <c r="G427" s="21" t="s">
        <v>289</v>
      </c>
      <c r="H427" s="21" t="s">
        <v>719</v>
      </c>
      <c r="I427" s="21" t="s">
        <v>212</v>
      </c>
      <c r="T427" s="26"/>
      <c r="V427" s="22"/>
      <c r="W427" s="22"/>
      <c r="X427" s="22"/>
      <c r="Y427" s="22"/>
      <c r="AG427" s="22"/>
      <c r="AH427" s="22"/>
      <c r="AS427" s="21"/>
      <c r="AT427" s="23"/>
      <c r="AU427" s="22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7" s="21" t="str">
        <f>IF(ISBLANK(Table2[[#This Row],[device_model]]), "", Table2[[#This Row],[device_suggested_area]])</f>
        <v/>
      </c>
      <c r="BC427" s="22"/>
      <c r="BI427" s="27"/>
      <c r="BJ427" s="24"/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3" ht="16" customHeight="1">
      <c r="A428" s="21">
        <v>2707</v>
      </c>
      <c r="B428" s="21" t="s">
        <v>26</v>
      </c>
      <c r="C428" s="21" t="s">
        <v>711</v>
      </c>
      <c r="D428" s="21" t="s">
        <v>714</v>
      </c>
      <c r="E428" s="21" t="s">
        <v>716</v>
      </c>
      <c r="F428" s="25" t="str">
        <f>IF(ISBLANK(Table2[[#This Row],[unique_id]]), "", Table2[[#This Row],[unique_id]])</f>
        <v>front_door_lock</v>
      </c>
      <c r="G428" s="21" t="s">
        <v>760</v>
      </c>
      <c r="H428" s="21" t="s">
        <v>719</v>
      </c>
      <c r="I428" s="21" t="s">
        <v>212</v>
      </c>
      <c r="M428" s="21" t="s">
        <v>136</v>
      </c>
      <c r="T428" s="26"/>
      <c r="V428" s="22"/>
      <c r="W428" s="22" t="s">
        <v>549</v>
      </c>
      <c r="X428" s="22"/>
      <c r="Y428" s="29" t="s">
        <v>855</v>
      </c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28" s="21" t="str">
        <f>Table2[[#This Row],[device_suggested_area]]</f>
        <v>Front Door</v>
      </c>
      <c r="AY428" s="21" t="str">
        <f>IF(ISBLANK(Table2[[#This Row],[device_model]]), "", Table2[[#This Row],[device_suggested_area]])</f>
        <v>Front Door</v>
      </c>
      <c r="AZ428" s="21" t="s">
        <v>1180</v>
      </c>
      <c r="BA428" s="21" t="s">
        <v>712</v>
      </c>
      <c r="BB428" s="21" t="s">
        <v>711</v>
      </c>
      <c r="BC428" s="21" t="s">
        <v>713</v>
      </c>
      <c r="BD428" s="21" t="s">
        <v>719</v>
      </c>
      <c r="BI428" s="21" t="s">
        <v>717</v>
      </c>
      <c r="BJ428" s="21"/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29" spans="1:63" ht="16" customHeight="1">
      <c r="A429" s="21">
        <v>2708</v>
      </c>
      <c r="B429" s="21" t="s">
        <v>26</v>
      </c>
      <c r="C429" s="21" t="s">
        <v>339</v>
      </c>
      <c r="D429" s="21" t="s">
        <v>149</v>
      </c>
      <c r="E429" s="21" t="s">
        <v>750</v>
      </c>
      <c r="F429" s="25" t="str">
        <f>IF(ISBLANK(Table2[[#This Row],[unique_id]]), "", Table2[[#This Row],[unique_id]])</f>
        <v>template_front_door_sensor_contact_last</v>
      </c>
      <c r="G429" s="21" t="s">
        <v>759</v>
      </c>
      <c r="H429" s="21" t="s">
        <v>719</v>
      </c>
      <c r="I429" s="21" t="s">
        <v>212</v>
      </c>
      <c r="M429" s="21" t="s">
        <v>136</v>
      </c>
      <c r="T429" s="26"/>
      <c r="V429" s="22"/>
      <c r="W429" s="22" t="s">
        <v>549</v>
      </c>
      <c r="X429" s="22"/>
      <c r="Y429" s="29" t="s">
        <v>855</v>
      </c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29" s="26" t="str">
        <f>Table2[[#This Row],[device_suggested_area]]</f>
        <v>Front Door</v>
      </c>
      <c r="AY429" s="21" t="str">
        <f>IF(ISBLANK(Table2[[#This Row],[device_model]]), "", Table2[[#This Row],[device_suggested_area]])</f>
        <v>Front Door</v>
      </c>
      <c r="AZ429" s="26" t="s">
        <v>1193</v>
      </c>
      <c r="BA429" s="26" t="s">
        <v>734</v>
      </c>
      <c r="BB429" s="21" t="s">
        <v>1286</v>
      </c>
      <c r="BC429" s="21" t="s">
        <v>713</v>
      </c>
      <c r="BD429" s="21" t="s">
        <v>719</v>
      </c>
      <c r="BI429" s="21" t="s">
        <v>735</v>
      </c>
      <c r="BJ429" s="21"/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0" spans="1:63" ht="16" customHeight="1">
      <c r="A430" s="21">
        <v>2709</v>
      </c>
      <c r="B430" s="21" t="s">
        <v>643</v>
      </c>
      <c r="C430" s="21" t="s">
        <v>237</v>
      </c>
      <c r="D430" s="21" t="s">
        <v>147</v>
      </c>
      <c r="F430" s="25" t="str">
        <f>IF(ISBLANK(Table2[[#This Row],[unique_id]]), "", Table2[[#This Row],[unique_id]])</f>
        <v/>
      </c>
      <c r="G430" s="21" t="s">
        <v>719</v>
      </c>
      <c r="H430" s="21" t="s">
        <v>730</v>
      </c>
      <c r="I430" s="21" t="s">
        <v>212</v>
      </c>
      <c r="T430" s="26"/>
      <c r="V430" s="22"/>
      <c r="W430" s="22"/>
      <c r="X430" s="22"/>
      <c r="Y430" s="22"/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0" s="21" t="str">
        <f>IF(ISBLANK(Table2[[#This Row],[device_model]]), "", Table2[[#This Row],[device_suggested_area]])</f>
        <v/>
      </c>
      <c r="BA430" s="26"/>
      <c r="BC430" s="22"/>
      <c r="BI430" s="21"/>
      <c r="BJ430" s="21"/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3" ht="16" customHeight="1">
      <c r="A431" s="21">
        <v>2710</v>
      </c>
      <c r="B431" s="21" t="s">
        <v>26</v>
      </c>
      <c r="C431" s="21" t="s">
        <v>500</v>
      </c>
      <c r="D431" s="21" t="s">
        <v>338</v>
      </c>
      <c r="E431" s="21" t="s">
        <v>337</v>
      </c>
      <c r="F431" s="25" t="str">
        <f>IF(ISBLANK(Table2[[#This Row],[unique_id]]), "", Table2[[#This Row],[unique_id]])</f>
        <v>column_break</v>
      </c>
      <c r="G431" s="21" t="s">
        <v>334</v>
      </c>
      <c r="H431" s="21" t="s">
        <v>722</v>
      </c>
      <c r="I431" s="21" t="s">
        <v>212</v>
      </c>
      <c r="M431" s="21" t="s">
        <v>335</v>
      </c>
      <c r="N431" s="21" t="s">
        <v>336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1" s="21" t="str">
        <f>IF(ISBLANK(Table2[[#This Row],[device_model]]), "", Table2[[#This Row],[device_suggested_area]])</f>
        <v/>
      </c>
      <c r="BC431" s="22"/>
      <c r="BI431" s="21"/>
      <c r="BJ431" s="21"/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3" ht="16" customHeight="1">
      <c r="A432" s="21">
        <v>2711</v>
      </c>
      <c r="B432" s="21" t="s">
        <v>26</v>
      </c>
      <c r="C432" s="21" t="s">
        <v>237</v>
      </c>
      <c r="D432" s="21" t="s">
        <v>149</v>
      </c>
      <c r="E432" s="21" t="s">
        <v>150</v>
      </c>
      <c r="F432" s="25" t="str">
        <f>IF(ISBLANK(Table2[[#This Row],[unique_id]]), "", Table2[[#This Row],[unique_id]])</f>
        <v>uvc_ada_motion</v>
      </c>
      <c r="G432" s="21" t="s">
        <v>718</v>
      </c>
      <c r="H432" s="21" t="s">
        <v>722</v>
      </c>
      <c r="I432" s="21" t="s">
        <v>212</v>
      </c>
      <c r="M432" s="21" t="s">
        <v>136</v>
      </c>
      <c r="T432" s="26"/>
      <c r="V432" s="22"/>
      <c r="W432" s="22"/>
      <c r="X432" s="22"/>
      <c r="Y432" s="22"/>
      <c r="AG432" s="22"/>
      <c r="AH432" s="22"/>
      <c r="AS432" s="21"/>
      <c r="AT432" s="23"/>
      <c r="AU432" s="22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2" s="21" t="str">
        <f>IF(ISBLANK(Table2[[#This Row],[device_model]]), "", Table2[[#This Row],[device_suggested_area]])</f>
        <v/>
      </c>
      <c r="BC432" s="22"/>
      <c r="BI432" s="21"/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3" ht="16" customHeight="1">
      <c r="A433" s="21">
        <v>2712</v>
      </c>
      <c r="B433" s="21" t="s">
        <v>26</v>
      </c>
      <c r="C433" s="21" t="s">
        <v>237</v>
      </c>
      <c r="D433" s="21" t="s">
        <v>147</v>
      </c>
      <c r="E433" s="21" t="s">
        <v>148</v>
      </c>
      <c r="F433" s="25" t="str">
        <f>IF(ISBLANK(Table2[[#This Row],[unique_id]]), "", Table2[[#This Row],[unique_id]])</f>
        <v>uvc_ada_medium</v>
      </c>
      <c r="G433" s="21" t="s">
        <v>130</v>
      </c>
      <c r="H433" s="21" t="s">
        <v>724</v>
      </c>
      <c r="I433" s="21" t="s">
        <v>212</v>
      </c>
      <c r="M433" s="21" t="s">
        <v>136</v>
      </c>
      <c r="N433" s="21" t="s">
        <v>275</v>
      </c>
      <c r="T433" s="26"/>
      <c r="V433" s="22"/>
      <c r="W433" s="22"/>
      <c r="X433" s="22"/>
      <c r="Y433" s="22"/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33" s="21" t="s">
        <v>394</v>
      </c>
      <c r="AY433" s="21" t="str">
        <f>IF(ISBLANK(Table2[[#This Row],[device_model]]), "", Table2[[#This Row],[device_suggested_area]])</f>
        <v>Ada</v>
      </c>
      <c r="AZ433" s="21" t="str">
        <f>Table2[[#This Row],[device_suggested_area]]</f>
        <v>Ada</v>
      </c>
      <c r="BA433" s="21" t="s">
        <v>392</v>
      </c>
      <c r="BB433" s="21" t="s">
        <v>237</v>
      </c>
      <c r="BC433" s="21" t="s">
        <v>393</v>
      </c>
      <c r="BD433" s="21" t="s">
        <v>130</v>
      </c>
      <c r="BH433" s="21" t="s">
        <v>446</v>
      </c>
      <c r="BI433" s="21" t="s">
        <v>390</v>
      </c>
      <c r="BJ433" s="21" t="s">
        <v>411</v>
      </c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34" spans="1:63" ht="16" customHeight="1">
      <c r="A434" s="21">
        <v>2713</v>
      </c>
      <c r="B434" s="21" t="s">
        <v>26</v>
      </c>
      <c r="C434" s="21" t="s">
        <v>500</v>
      </c>
      <c r="D434" s="21" t="s">
        <v>338</v>
      </c>
      <c r="E434" s="21" t="s">
        <v>337</v>
      </c>
      <c r="F434" s="25" t="str">
        <f>IF(ISBLANK(Table2[[#This Row],[unique_id]]), "", Table2[[#This Row],[unique_id]])</f>
        <v>column_break</v>
      </c>
      <c r="G434" s="21" t="s">
        <v>334</v>
      </c>
      <c r="H434" s="21" t="s">
        <v>724</v>
      </c>
      <c r="I434" s="21" t="s">
        <v>212</v>
      </c>
      <c r="M434" s="21" t="s">
        <v>335</v>
      </c>
      <c r="N434" s="21" t="s">
        <v>336</v>
      </c>
      <c r="T434" s="26"/>
      <c r="V434" s="22"/>
      <c r="W434" s="22"/>
      <c r="X434" s="22"/>
      <c r="Y434" s="22"/>
      <c r="AG434" s="22"/>
      <c r="AH434" s="22"/>
      <c r="AS434" s="21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4" s="21" t="str">
        <f>IF(ISBLANK(Table2[[#This Row],[device_model]]), "", Table2[[#This Row],[device_suggested_area]])</f>
        <v/>
      </c>
      <c r="BC434" s="22"/>
      <c r="BI434" s="21"/>
      <c r="BJ434" s="21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3" ht="16" customHeight="1">
      <c r="A435" s="21">
        <v>2714</v>
      </c>
      <c r="B435" s="21" t="s">
        <v>26</v>
      </c>
      <c r="C435" s="21" t="s">
        <v>237</v>
      </c>
      <c r="D435" s="21" t="s">
        <v>149</v>
      </c>
      <c r="E435" s="21" t="s">
        <v>211</v>
      </c>
      <c r="F435" s="25" t="str">
        <f>IF(ISBLANK(Table2[[#This Row],[unique_id]]), "", Table2[[#This Row],[unique_id]])</f>
        <v>uvc_edwin_motion</v>
      </c>
      <c r="G435" s="21" t="s">
        <v>718</v>
      </c>
      <c r="H435" s="21" t="s">
        <v>721</v>
      </c>
      <c r="I435" s="21" t="s">
        <v>212</v>
      </c>
      <c r="M435" s="21" t="s">
        <v>136</v>
      </c>
      <c r="T435" s="26"/>
      <c r="V435" s="22"/>
      <c r="W435" s="22"/>
      <c r="X435" s="22"/>
      <c r="Y435" s="22"/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5" s="21" t="str">
        <f>IF(ISBLANK(Table2[[#This Row],[device_model]]), "", Table2[[#This Row],[device_suggested_area]])</f>
        <v/>
      </c>
      <c r="BC435" s="22"/>
      <c r="BI435" s="21"/>
      <c r="BJ435" s="21"/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3" ht="16" customHeight="1">
      <c r="A436" s="21">
        <v>2715</v>
      </c>
      <c r="B436" s="21" t="s">
        <v>26</v>
      </c>
      <c r="C436" s="21" t="s">
        <v>237</v>
      </c>
      <c r="D436" s="21" t="s">
        <v>147</v>
      </c>
      <c r="E436" s="21" t="s">
        <v>210</v>
      </c>
      <c r="F436" s="25" t="str">
        <f>IF(ISBLANK(Table2[[#This Row],[unique_id]]), "", Table2[[#This Row],[unique_id]])</f>
        <v>uvc_edwin_medium</v>
      </c>
      <c r="G436" s="21" t="s">
        <v>127</v>
      </c>
      <c r="H436" s="21" t="s">
        <v>723</v>
      </c>
      <c r="I436" s="21" t="s">
        <v>212</v>
      </c>
      <c r="M436" s="21" t="s">
        <v>136</v>
      </c>
      <c r="N436" s="21" t="s">
        <v>275</v>
      </c>
      <c r="T436" s="26"/>
      <c r="V436" s="22"/>
      <c r="W436" s="22"/>
      <c r="X436" s="22"/>
      <c r="Y436" s="22"/>
      <c r="AG436" s="22"/>
      <c r="AH436" s="22"/>
      <c r="AS436" s="21"/>
      <c r="AT436" s="23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36" s="21" t="s">
        <v>394</v>
      </c>
      <c r="AY436" s="21" t="str">
        <f>IF(ISBLANK(Table2[[#This Row],[device_model]]), "", Table2[[#This Row],[device_suggested_area]])</f>
        <v>Edwin</v>
      </c>
      <c r="AZ436" s="21" t="str">
        <f>Table2[[#This Row],[device_suggested_area]]</f>
        <v>Edwin</v>
      </c>
      <c r="BA436" s="21" t="s">
        <v>392</v>
      </c>
      <c r="BB436" s="21" t="s">
        <v>237</v>
      </c>
      <c r="BC436" s="21" t="s">
        <v>393</v>
      </c>
      <c r="BD436" s="21" t="s">
        <v>127</v>
      </c>
      <c r="BH436" s="21" t="s">
        <v>446</v>
      </c>
      <c r="BI436" s="21" t="s">
        <v>391</v>
      </c>
      <c r="BJ436" s="21" t="s">
        <v>412</v>
      </c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37" spans="1:63" ht="16" customHeight="1">
      <c r="A437" s="21">
        <v>2716</v>
      </c>
      <c r="B437" s="21" t="s">
        <v>26</v>
      </c>
      <c r="C437" s="21" t="s">
        <v>500</v>
      </c>
      <c r="D437" s="21" t="s">
        <v>338</v>
      </c>
      <c r="E437" s="21" t="s">
        <v>337</v>
      </c>
      <c r="F437" s="25" t="str">
        <f>IF(ISBLANK(Table2[[#This Row],[unique_id]]), "", Table2[[#This Row],[unique_id]])</f>
        <v>column_break</v>
      </c>
      <c r="G437" s="21" t="s">
        <v>334</v>
      </c>
      <c r="H437" s="21" t="s">
        <v>723</v>
      </c>
      <c r="I437" s="21" t="s">
        <v>212</v>
      </c>
      <c r="M437" s="21" t="s">
        <v>335</v>
      </c>
      <c r="N437" s="21" t="s">
        <v>336</v>
      </c>
      <c r="T437" s="26"/>
      <c r="V437" s="22"/>
      <c r="W437" s="22"/>
      <c r="X437" s="22"/>
      <c r="Y437" s="22"/>
      <c r="AG437" s="22"/>
      <c r="AH437" s="22"/>
      <c r="AS437" s="21"/>
      <c r="AT437" s="23"/>
      <c r="AU437" s="22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7" s="21" t="str">
        <f>IF(ISBLANK(Table2[[#This Row],[device_model]]), "", Table2[[#This Row],[device_suggested_area]])</f>
        <v/>
      </c>
      <c r="BC437" s="22"/>
      <c r="BI437" s="21"/>
      <c r="BJ437" s="21"/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3" ht="16" customHeight="1">
      <c r="A438" s="21">
        <v>2717</v>
      </c>
      <c r="B438" s="21" t="s">
        <v>26</v>
      </c>
      <c r="C438" s="21" t="s">
        <v>133</v>
      </c>
      <c r="D438" s="21" t="s">
        <v>149</v>
      </c>
      <c r="E438" s="21" t="s">
        <v>685</v>
      </c>
      <c r="F438" s="25" t="str">
        <f>IF(ISBLANK(Table2[[#This Row],[unique_id]]), "", Table2[[#This Row],[unique_id]])</f>
        <v>ada_fan_occupancy</v>
      </c>
      <c r="G438" s="21" t="s">
        <v>130</v>
      </c>
      <c r="H438" s="21" t="s">
        <v>725</v>
      </c>
      <c r="I438" s="21" t="s">
        <v>212</v>
      </c>
      <c r="M438" s="21" t="s">
        <v>136</v>
      </c>
      <c r="T438" s="26"/>
      <c r="V438" s="22"/>
      <c r="W438" s="22"/>
      <c r="X438" s="22"/>
      <c r="Y438" s="22"/>
      <c r="AG438" s="22"/>
      <c r="AH438" s="22"/>
      <c r="AS438" s="21"/>
      <c r="AT438" s="23"/>
      <c r="AU438" s="22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8" s="21" t="str">
        <f>IF(ISBLANK(Table2[[#This Row],[device_model]]), "", Table2[[#This Row],[device_suggested_area]])</f>
        <v/>
      </c>
      <c r="BC438" s="22"/>
      <c r="BI438" s="21"/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3" ht="16" customHeight="1">
      <c r="A439" s="21">
        <v>2718</v>
      </c>
      <c r="B439" s="21" t="s">
        <v>26</v>
      </c>
      <c r="C439" s="21" t="s">
        <v>133</v>
      </c>
      <c r="D439" s="21" t="s">
        <v>149</v>
      </c>
      <c r="E439" s="21" t="s">
        <v>684</v>
      </c>
      <c r="F439" s="25" t="str">
        <f>IF(ISBLANK(Table2[[#This Row],[unique_id]]), "", Table2[[#This Row],[unique_id]])</f>
        <v>edwin_fan_occupancy</v>
      </c>
      <c r="G439" s="21" t="s">
        <v>127</v>
      </c>
      <c r="H439" s="21" t="s">
        <v>725</v>
      </c>
      <c r="I439" s="21" t="s">
        <v>212</v>
      </c>
      <c r="M439" s="21" t="s">
        <v>136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9" s="21" t="str">
        <f>IF(ISBLANK(Table2[[#This Row],[device_model]]), "", Table2[[#This Row],[device_suggested_area]])</f>
        <v/>
      </c>
      <c r="BC439" s="22"/>
      <c r="BI439" s="21"/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3" ht="16" customHeight="1">
      <c r="A440" s="21">
        <v>2719</v>
      </c>
      <c r="B440" s="21" t="s">
        <v>26</v>
      </c>
      <c r="C440" s="21" t="s">
        <v>133</v>
      </c>
      <c r="D440" s="21" t="s">
        <v>149</v>
      </c>
      <c r="E440" s="21" t="s">
        <v>686</v>
      </c>
      <c r="F440" s="25" t="str">
        <f>IF(ISBLANK(Table2[[#This Row],[unique_id]]), "", Table2[[#This Row],[unique_id]])</f>
        <v>parents_fan_occupancy</v>
      </c>
      <c r="G440" s="21" t="s">
        <v>194</v>
      </c>
      <c r="H440" s="21" t="s">
        <v>725</v>
      </c>
      <c r="I440" s="21" t="s">
        <v>212</v>
      </c>
      <c r="M440" s="21" t="s">
        <v>136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0" s="21" t="str">
        <f>IF(ISBLANK(Table2[[#This Row],[device_model]]), "", Table2[[#This Row],[device_suggested_area]])</f>
        <v/>
      </c>
      <c r="BC440" s="22"/>
      <c r="BI440" s="21"/>
      <c r="BJ440" s="21"/>
      <c r="BK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3" ht="16" customHeight="1">
      <c r="A441" s="21">
        <v>2720</v>
      </c>
      <c r="B441" s="21" t="s">
        <v>26</v>
      </c>
      <c r="C441" s="21" t="s">
        <v>133</v>
      </c>
      <c r="D441" s="21" t="s">
        <v>149</v>
      </c>
      <c r="E441" s="21" t="s">
        <v>687</v>
      </c>
      <c r="F441" s="25" t="str">
        <f>IF(ISBLANK(Table2[[#This Row],[unique_id]]), "", Table2[[#This Row],[unique_id]])</f>
        <v>lounge_fan_occupancy</v>
      </c>
      <c r="G441" s="21" t="s">
        <v>196</v>
      </c>
      <c r="H441" s="21" t="s">
        <v>725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1" s="21" t="str">
        <f>IF(ISBLANK(Table2[[#This Row],[device_model]]), "", Table2[[#This Row],[device_suggested_area]])</f>
        <v/>
      </c>
      <c r="BC441" s="22"/>
      <c r="BI441" s="21"/>
      <c r="BJ441" s="21"/>
      <c r="BK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3" ht="16" customHeight="1">
      <c r="A442" s="21">
        <v>2721</v>
      </c>
      <c r="B442" s="21" t="s">
        <v>26</v>
      </c>
      <c r="C442" s="21" t="s">
        <v>133</v>
      </c>
      <c r="D442" s="21" t="s">
        <v>149</v>
      </c>
      <c r="E442" s="21" t="s">
        <v>688</v>
      </c>
      <c r="F442" s="25" t="str">
        <f>IF(ISBLANK(Table2[[#This Row],[unique_id]]), "", Table2[[#This Row],[unique_id]])</f>
        <v>deck_east_fan_occupancy</v>
      </c>
      <c r="G442" s="21" t="s">
        <v>218</v>
      </c>
      <c r="H442" s="21" t="s">
        <v>725</v>
      </c>
      <c r="I442" s="21" t="s">
        <v>212</v>
      </c>
      <c r="M442" s="21" t="s">
        <v>136</v>
      </c>
      <c r="T442" s="26"/>
      <c r="V442" s="22"/>
      <c r="W442" s="22"/>
      <c r="X442" s="22"/>
      <c r="Y442" s="22"/>
      <c r="AG442" s="22"/>
      <c r="AH442" s="22"/>
      <c r="AS442" s="21"/>
      <c r="AT442" s="23"/>
      <c r="AU442" s="22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2" s="21" t="str">
        <f>IF(ISBLANK(Table2[[#This Row],[device_model]]), "", Table2[[#This Row],[device_suggested_area]])</f>
        <v/>
      </c>
      <c r="BC442" s="22"/>
      <c r="BI442" s="21"/>
      <c r="BJ442" s="21"/>
      <c r="BK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3" ht="16" customHeight="1">
      <c r="A443" s="21">
        <v>2722</v>
      </c>
      <c r="B443" s="21" t="s">
        <v>26</v>
      </c>
      <c r="C443" s="21" t="s">
        <v>133</v>
      </c>
      <c r="D443" s="21" t="s">
        <v>149</v>
      </c>
      <c r="E443" s="21" t="s">
        <v>689</v>
      </c>
      <c r="F443" s="25" t="str">
        <f>IF(ISBLANK(Table2[[#This Row],[unique_id]]), "", Table2[[#This Row],[unique_id]])</f>
        <v>deck_west_fan_occupancy</v>
      </c>
      <c r="G443" s="21" t="s">
        <v>217</v>
      </c>
      <c r="H443" s="21" t="s">
        <v>725</v>
      </c>
      <c r="I443" s="21" t="s">
        <v>212</v>
      </c>
      <c r="M443" s="21" t="s">
        <v>136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3" s="21" t="str">
        <f>IF(ISBLANK(Table2[[#This Row],[device_model]]), "", Table2[[#This Row],[device_suggested_area]])</f>
        <v/>
      </c>
      <c r="BC443" s="22"/>
      <c r="BI443" s="21"/>
      <c r="BJ443" s="21"/>
      <c r="BK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3" ht="16" customHeight="1">
      <c r="A444" s="21">
        <v>5000</v>
      </c>
      <c r="B444" s="24" t="s">
        <v>26</v>
      </c>
      <c r="C444" s="21" t="s">
        <v>237</v>
      </c>
      <c r="F444" s="25" t="str">
        <f>IF(ISBLANK(Table2[[#This Row],[unique_id]]), "", Table2[[#This Row],[unique_id]])</f>
        <v/>
      </c>
      <c r="T444" s="26"/>
      <c r="V444" s="22"/>
      <c r="W444" s="22"/>
      <c r="X444" s="22"/>
      <c r="Y444" s="22"/>
      <c r="AG444" s="22"/>
      <c r="AH444" s="22"/>
      <c r="AS444" s="21"/>
      <c r="AT444" s="23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44" s="21" t="s">
        <v>1175</v>
      </c>
      <c r="AY444" s="21" t="str">
        <f>IF(ISBLANK(Table2[[#This Row],[device_model]]), "", Table2[[#This Row],[device_suggested_area]])</f>
        <v>Rack</v>
      </c>
      <c r="AZ444" s="21" t="s">
        <v>1230</v>
      </c>
      <c r="BA444" s="21" t="s">
        <v>1174</v>
      </c>
      <c r="BB444" s="21" t="s">
        <v>237</v>
      </c>
      <c r="BC444" s="21" t="s">
        <v>415</v>
      </c>
      <c r="BD444" s="21" t="s">
        <v>28</v>
      </c>
      <c r="BH444" s="21" t="s">
        <v>413</v>
      </c>
      <c r="BI444" s="21" t="s">
        <v>422</v>
      </c>
      <c r="BJ444" s="21" t="s">
        <v>418</v>
      </c>
      <c r="BK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45" spans="1:63" ht="16" customHeight="1">
      <c r="A445" s="21">
        <v>5001</v>
      </c>
      <c r="B445" s="24" t="s">
        <v>26</v>
      </c>
      <c r="C445" s="21" t="s">
        <v>237</v>
      </c>
      <c r="F445" s="25" t="str">
        <f>IF(ISBLANK(Table2[[#This Row],[unique_id]]), "", Table2[[#This Row],[unique_id]])</f>
        <v/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45" s="21" t="s">
        <v>1176</v>
      </c>
      <c r="AY445" s="21" t="str">
        <f>IF(ISBLANK(Table2[[#This Row],[device_model]]), "", Table2[[#This Row],[device_suggested_area]])</f>
        <v>Rack</v>
      </c>
      <c r="AZ445" s="21" t="str">
        <f>Table2[[#This Row],[device_suggested_area]]</f>
        <v>Rack</v>
      </c>
      <c r="BA445" s="21" t="s">
        <v>1170</v>
      </c>
      <c r="BB445" s="21" t="s">
        <v>237</v>
      </c>
      <c r="BC445" s="21" t="s">
        <v>697</v>
      </c>
      <c r="BD445" s="21" t="s">
        <v>28</v>
      </c>
      <c r="BH445" s="21" t="s">
        <v>413</v>
      </c>
      <c r="BI445" s="21" t="s">
        <v>698</v>
      </c>
      <c r="BJ445" s="21" t="s">
        <v>419</v>
      </c>
      <c r="BK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46" spans="1:63" ht="16" customHeight="1">
      <c r="A446" s="21">
        <v>5002</v>
      </c>
      <c r="B446" s="24" t="s">
        <v>26</v>
      </c>
      <c r="C446" s="21" t="s">
        <v>237</v>
      </c>
      <c r="F446" s="25" t="str">
        <f>IF(ISBLANK(Table2[[#This Row],[unique_id]]), "", Table2[[#This Row],[unique_id]])</f>
        <v/>
      </c>
      <c r="T446" s="26"/>
      <c r="V446" s="22"/>
      <c r="W446" s="22"/>
      <c r="X446" s="22"/>
      <c r="Y446" s="22"/>
      <c r="AG446" s="22"/>
      <c r="AH446" s="22"/>
      <c r="AS446" s="21"/>
      <c r="AT446" s="23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46" s="21" t="s">
        <v>1176</v>
      </c>
      <c r="AY446" s="21" t="str">
        <f>IF(ISBLANK(Table2[[#This Row],[device_model]]), "", Table2[[#This Row],[device_suggested_area]])</f>
        <v>Ceiling</v>
      </c>
      <c r="AZ446" s="21" t="str">
        <f>Table2[[#This Row],[device_suggested_area]]</f>
        <v>Ceiling</v>
      </c>
      <c r="BA446" s="21" t="s">
        <v>1171</v>
      </c>
      <c r="BB446" s="21" t="s">
        <v>237</v>
      </c>
      <c r="BC446" s="21" t="s">
        <v>1236</v>
      </c>
      <c r="BD446" s="21" t="s">
        <v>416</v>
      </c>
      <c r="BH446" s="21" t="s">
        <v>413</v>
      </c>
      <c r="BI446" s="21" t="s">
        <v>423</v>
      </c>
      <c r="BJ446" s="21" t="s">
        <v>420</v>
      </c>
      <c r="BK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47" spans="1:63" ht="16" customHeight="1">
      <c r="A447" s="21">
        <v>5003</v>
      </c>
      <c r="B447" s="24" t="s">
        <v>26</v>
      </c>
      <c r="C447" s="21" t="s">
        <v>237</v>
      </c>
      <c r="F447" s="25" t="str">
        <f>IF(ISBLANK(Table2[[#This Row],[unique_id]]), "", Table2[[#This Row],[unique_id]])</f>
        <v/>
      </c>
      <c r="T447" s="26"/>
      <c r="V447" s="22"/>
      <c r="W447" s="22"/>
      <c r="X447" s="22"/>
      <c r="Y447" s="22"/>
      <c r="AG447" s="22"/>
      <c r="AH447" s="22"/>
      <c r="AS447" s="21"/>
      <c r="AT447" s="23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47" s="21" t="s">
        <v>1177</v>
      </c>
      <c r="AY447" s="21" t="str">
        <f>IF(ISBLANK(Table2[[#This Row],[device_model]]), "", Table2[[#This Row],[device_suggested_area]])</f>
        <v>Deck</v>
      </c>
      <c r="AZ447" s="21" t="str">
        <f>Table2[[#This Row],[device_suggested_area]]</f>
        <v>Deck</v>
      </c>
      <c r="BA447" s="21" t="s">
        <v>1172</v>
      </c>
      <c r="BB447" s="21" t="s">
        <v>237</v>
      </c>
      <c r="BC447" s="21" t="s">
        <v>1235</v>
      </c>
      <c r="BD447" s="21" t="s">
        <v>363</v>
      </c>
      <c r="BH447" s="21" t="s">
        <v>413</v>
      </c>
      <c r="BI447" s="21" t="s">
        <v>424</v>
      </c>
      <c r="BJ447" s="21" t="s">
        <v>421</v>
      </c>
      <c r="BK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48" spans="1:63" ht="16" customHeight="1">
      <c r="A448" s="21">
        <v>5004</v>
      </c>
      <c r="B448" s="24" t="s">
        <v>26</v>
      </c>
      <c r="C448" s="21" t="s">
        <v>237</v>
      </c>
      <c r="F448" s="25" t="str">
        <f>IF(ISBLANK(Table2[[#This Row],[unique_id]]), "", Table2[[#This Row],[unique_id]])</f>
        <v/>
      </c>
      <c r="T448" s="26"/>
      <c r="V448" s="22"/>
      <c r="W448" s="22"/>
      <c r="X448" s="22"/>
      <c r="Y448" s="22"/>
      <c r="AG448" s="22"/>
      <c r="AH448" s="22"/>
      <c r="AS448" s="21"/>
      <c r="AT448" s="23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48" s="21" t="s">
        <v>1177</v>
      </c>
      <c r="AY448" s="21" t="str">
        <f>IF(ISBLANK(Table2[[#This Row],[device_model]]), "", Table2[[#This Row],[device_suggested_area]])</f>
        <v>Hallway</v>
      </c>
      <c r="AZ448" s="21" t="str">
        <f>Table2[[#This Row],[device_suggested_area]]</f>
        <v>Hallway</v>
      </c>
      <c r="BA448" s="21" t="s">
        <v>1173</v>
      </c>
      <c r="BB448" s="21" t="s">
        <v>237</v>
      </c>
      <c r="BC448" s="21" t="s">
        <v>1235</v>
      </c>
      <c r="BD448" s="21" t="s">
        <v>417</v>
      </c>
      <c r="BH448" s="21" t="s">
        <v>413</v>
      </c>
      <c r="BI448" s="21" t="s">
        <v>425</v>
      </c>
      <c r="BJ448" s="21" t="s">
        <v>696</v>
      </c>
      <c r="BK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49" spans="1:63" ht="16" customHeight="1">
      <c r="A449" s="21">
        <v>5005</v>
      </c>
      <c r="B449" s="24" t="s">
        <v>26</v>
      </c>
      <c r="C449" s="24" t="s">
        <v>395</v>
      </c>
      <c r="D449" s="24"/>
      <c r="E449" s="24"/>
      <c r="F449" s="25" t="str">
        <f>IF(ISBLANK(Table2[[#This Row],[unique_id]]), "", Table2[[#This Row],[unique_id]])</f>
        <v/>
      </c>
      <c r="G449" s="24"/>
      <c r="H449" s="24"/>
      <c r="I449" s="24"/>
      <c r="K449" s="24"/>
      <c r="L449" s="24"/>
      <c r="M449" s="24"/>
      <c r="T449" s="26"/>
      <c r="V449" s="22"/>
      <c r="W449" s="22"/>
      <c r="X449" s="22"/>
      <c r="Y449" s="22"/>
      <c r="AG449" s="22"/>
      <c r="AH449" s="22"/>
      <c r="AS449" s="21"/>
      <c r="AT449" s="23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49" s="21" t="s">
        <v>1175</v>
      </c>
      <c r="AY449" s="21" t="str">
        <f>IF(ISBLANK(Table2[[#This Row],[device_model]]), "", Table2[[#This Row],[device_suggested_area]])</f>
        <v>Rack</v>
      </c>
      <c r="AZ449" s="21" t="s">
        <v>395</v>
      </c>
      <c r="BA449" s="21" t="s">
        <v>396</v>
      </c>
      <c r="BB449" s="21" t="s">
        <v>398</v>
      </c>
      <c r="BC449" s="21" t="s">
        <v>397</v>
      </c>
      <c r="BD449" s="21" t="s">
        <v>28</v>
      </c>
      <c r="BH449" s="21" t="s">
        <v>426</v>
      </c>
      <c r="BI449" s="27" t="s">
        <v>488</v>
      </c>
      <c r="BJ449" s="21" t="s">
        <v>427</v>
      </c>
      <c r="BK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0" spans="1:63" ht="16" customHeight="1">
      <c r="A450" s="21">
        <v>5006</v>
      </c>
      <c r="B450" s="24" t="s">
        <v>26</v>
      </c>
      <c r="C450" s="24" t="s">
        <v>384</v>
      </c>
      <c r="D450" s="24"/>
      <c r="E450" s="24"/>
      <c r="F450" s="25" t="str">
        <f>IF(ISBLANK(Table2[[#This Row],[unique_id]]), "", Table2[[#This Row],[unique_id]])</f>
        <v/>
      </c>
      <c r="G450" s="24"/>
      <c r="H450" s="24"/>
      <c r="I450" s="24"/>
      <c r="K450" s="24"/>
      <c r="L450" s="24"/>
      <c r="M450" s="24"/>
      <c r="T450" s="26"/>
      <c r="V450" s="22"/>
      <c r="W450" s="22"/>
      <c r="X450" s="22"/>
      <c r="Y450" s="22"/>
      <c r="AG450" s="22"/>
      <c r="AH450" s="22"/>
      <c r="AS450" s="21"/>
      <c r="AT450" s="23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0" s="21" t="s">
        <v>1219</v>
      </c>
      <c r="AY450" s="21" t="str">
        <f>IF(ISBLANK(Table2[[#This Row],[device_model]]), "", Table2[[#This Row],[device_suggested_area]])</f>
        <v>Rack</v>
      </c>
      <c r="AZ450" s="21" t="s">
        <v>1182</v>
      </c>
      <c r="BA450" s="21" t="s">
        <v>1181</v>
      </c>
      <c r="BB450" s="21" t="s">
        <v>268</v>
      </c>
      <c r="BC450" s="21">
        <v>12.1</v>
      </c>
      <c r="BD450" s="21" t="s">
        <v>28</v>
      </c>
      <c r="BH450" s="21" t="s">
        <v>426</v>
      </c>
      <c r="BI450" s="21" t="s">
        <v>659</v>
      </c>
      <c r="BJ450" s="21" t="s">
        <v>484</v>
      </c>
      <c r="BK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51" spans="1:63" ht="16" customHeight="1">
      <c r="A451" s="21">
        <v>5007</v>
      </c>
      <c r="B451" s="24" t="s">
        <v>26</v>
      </c>
      <c r="C451" s="24" t="s">
        <v>384</v>
      </c>
      <c r="D451" s="24"/>
      <c r="E451" s="24"/>
      <c r="F451" s="25" t="str">
        <f>IF(ISBLANK(Table2[[#This Row],[unique_id]]), "", Table2[[#This Row],[unique_id]])</f>
        <v/>
      </c>
      <c r="G451" s="24"/>
      <c r="H451" s="24"/>
      <c r="I451" s="24"/>
      <c r="K451" s="24"/>
      <c r="L451" s="24"/>
      <c r="M451" s="24"/>
      <c r="T451" s="26"/>
      <c r="V451" s="22"/>
      <c r="W451" s="22"/>
      <c r="X451" s="22"/>
      <c r="Y451" s="22"/>
      <c r="AG451" s="22"/>
      <c r="AH451" s="22"/>
      <c r="AS451" s="21"/>
      <c r="AT451" s="23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1" s="21" t="s">
        <v>1219</v>
      </c>
      <c r="AY451" s="21" t="str">
        <f>IF(ISBLANK(Table2[[#This Row],[device_model]]), "", Table2[[#This Row],[device_suggested_area]])</f>
        <v>Rack</v>
      </c>
      <c r="AZ451" s="21" t="s">
        <v>1182</v>
      </c>
      <c r="BA451" s="21" t="s">
        <v>1181</v>
      </c>
      <c r="BB451" s="21" t="s">
        <v>268</v>
      </c>
      <c r="BC451" s="21">
        <v>12.1</v>
      </c>
      <c r="BD451" s="21" t="s">
        <v>28</v>
      </c>
      <c r="BH451" s="21" t="s">
        <v>414</v>
      </c>
      <c r="BI451" s="21" t="s">
        <v>877</v>
      </c>
      <c r="BJ451" s="21" t="s">
        <v>409</v>
      </c>
      <c r="BK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52" spans="1:63" ht="16" customHeight="1">
      <c r="A452" s="21">
        <v>5008</v>
      </c>
      <c r="B452" s="24" t="s">
        <v>26</v>
      </c>
      <c r="C452" s="24" t="s">
        <v>384</v>
      </c>
      <c r="D452" s="24"/>
      <c r="E452" s="24"/>
      <c r="F452" s="25" t="str">
        <f>IF(ISBLANK(Table2[[#This Row],[unique_id]]), "", Table2[[#This Row],[unique_id]])</f>
        <v/>
      </c>
      <c r="G452" s="24"/>
      <c r="H452" s="24"/>
      <c r="I452" s="24"/>
      <c r="K452" s="24"/>
      <c r="L452" s="24"/>
      <c r="M452" s="24"/>
      <c r="T452" s="26"/>
      <c r="V452" s="22"/>
      <c r="W452" s="22"/>
      <c r="X452" s="22"/>
      <c r="Y452" s="22"/>
      <c r="AG452" s="22"/>
      <c r="AH452" s="22"/>
      <c r="AS452" s="21"/>
      <c r="AT452" s="23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2" s="21" t="s">
        <v>1219</v>
      </c>
      <c r="AY452" s="21" t="str">
        <f>IF(ISBLANK(Table2[[#This Row],[device_model]]), "", Table2[[#This Row],[device_suggested_area]])</f>
        <v>Rack</v>
      </c>
      <c r="AZ452" s="21" t="s">
        <v>1182</v>
      </c>
      <c r="BA452" s="21" t="s">
        <v>1181</v>
      </c>
      <c r="BB452" s="21" t="s">
        <v>268</v>
      </c>
      <c r="BC452" s="21">
        <v>12.1</v>
      </c>
      <c r="BD452" s="21" t="s">
        <v>28</v>
      </c>
      <c r="BH452" s="21" t="s">
        <v>446</v>
      </c>
      <c r="BI452" s="21" t="s">
        <v>487</v>
      </c>
      <c r="BJ452" s="21" t="s">
        <v>485</v>
      </c>
      <c r="BK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53" spans="1:63" ht="16" customHeight="1">
      <c r="A453" s="21">
        <v>5009</v>
      </c>
      <c r="B453" s="24" t="s">
        <v>643</v>
      </c>
      <c r="C453" s="24" t="s">
        <v>384</v>
      </c>
      <c r="D453" s="24"/>
      <c r="E453" s="24"/>
      <c r="F453" s="25" t="str">
        <f>IF(ISBLANK(Table2[[#This Row],[unique_id]]), "", Table2[[#This Row],[unique_id]])</f>
        <v/>
      </c>
      <c r="G453" s="24"/>
      <c r="H453" s="24"/>
      <c r="I453" s="24"/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53" s="21" t="s">
        <v>1220</v>
      </c>
      <c r="AY453" s="21" t="str">
        <f>IF(ISBLANK(Table2[[#This Row],[device_model]]), "", Table2[[#This Row],[device_suggested_area]])</f>
        <v>Rack</v>
      </c>
      <c r="AZ453" s="21" t="s">
        <v>1184</v>
      </c>
      <c r="BA453" s="21" t="s">
        <v>1183</v>
      </c>
      <c r="BB453" s="21" t="s">
        <v>268</v>
      </c>
      <c r="BC453" s="21">
        <v>12.1</v>
      </c>
      <c r="BD453" s="21" t="s">
        <v>28</v>
      </c>
      <c r="BH453" s="21" t="s">
        <v>414</v>
      </c>
      <c r="BI453" s="21" t="s">
        <v>385</v>
      </c>
      <c r="BJ453" s="21"/>
      <c r="BK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54" spans="1:63" ht="16" customHeight="1">
      <c r="A454" s="21">
        <v>5010</v>
      </c>
      <c r="B454" s="24" t="s">
        <v>643</v>
      </c>
      <c r="C454" s="24" t="s">
        <v>384</v>
      </c>
      <c r="D454" s="24"/>
      <c r="E454" s="24"/>
      <c r="F454" s="25" t="str">
        <f>IF(ISBLANK(Table2[[#This Row],[unique_id]]), "", Table2[[#This Row],[unique_id]])</f>
        <v/>
      </c>
      <c r="G454" s="24"/>
      <c r="H454" s="24"/>
      <c r="I454" s="24"/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54" s="21" t="s">
        <v>1220</v>
      </c>
      <c r="AY454" s="21" t="str">
        <f>IF(ISBLANK(Table2[[#This Row],[device_model]]), "", Table2[[#This Row],[device_suggested_area]])</f>
        <v>Rack</v>
      </c>
      <c r="AZ454" s="21" t="s">
        <v>1186</v>
      </c>
      <c r="BA454" s="21" t="s">
        <v>1185</v>
      </c>
      <c r="BB454" s="21" t="s">
        <v>268</v>
      </c>
      <c r="BC454" s="21">
        <v>12.1</v>
      </c>
      <c r="BD454" s="21" t="s">
        <v>28</v>
      </c>
      <c r="BH454" s="21" t="s">
        <v>414</v>
      </c>
      <c r="BI454" s="21" t="s">
        <v>486</v>
      </c>
      <c r="BJ454" s="24"/>
      <c r="BK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55" spans="1:63" ht="16" customHeight="1">
      <c r="A455" s="21">
        <v>5011</v>
      </c>
      <c r="B455" s="24" t="s">
        <v>643</v>
      </c>
      <c r="C455" s="24" t="s">
        <v>384</v>
      </c>
      <c r="D455" s="24"/>
      <c r="E455" s="24"/>
      <c r="F455" s="25" t="str">
        <f>IF(ISBLANK(Table2[[#This Row],[unique_id]]), "", Table2[[#This Row],[unique_id]])</f>
        <v/>
      </c>
      <c r="G455" s="24"/>
      <c r="H455" s="24"/>
      <c r="I455" s="24"/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55" s="21" t="s">
        <v>1220</v>
      </c>
      <c r="AY455" s="21" t="str">
        <f>IF(ISBLANK(Table2[[#This Row],[device_model]]), "", Table2[[#This Row],[device_suggested_area]])</f>
        <v>Rack</v>
      </c>
      <c r="AZ455" s="21" t="s">
        <v>1190</v>
      </c>
      <c r="BA455" s="21" t="s">
        <v>1187</v>
      </c>
      <c r="BB455" s="21" t="s">
        <v>268</v>
      </c>
      <c r="BC455" s="21">
        <v>12.1</v>
      </c>
      <c r="BD455" s="21" t="s">
        <v>28</v>
      </c>
      <c r="BH455" s="21" t="s">
        <v>414</v>
      </c>
      <c r="BI455" s="21" t="s">
        <v>654</v>
      </c>
      <c r="BJ455" s="24"/>
      <c r="BK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56" spans="1:63" ht="16" customHeight="1">
      <c r="A456" s="21">
        <v>5012</v>
      </c>
      <c r="B456" s="24" t="s">
        <v>26</v>
      </c>
      <c r="C456" s="24" t="s">
        <v>384</v>
      </c>
      <c r="D456" s="24"/>
      <c r="E456" s="24"/>
      <c r="F456" s="25" t="str">
        <f>IF(ISBLANK(Table2[[#This Row],[unique_id]]), "", Table2[[#This Row],[unique_id]])</f>
        <v/>
      </c>
      <c r="G456" s="24"/>
      <c r="H456" s="24"/>
      <c r="I456" s="24"/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56" s="21" t="s">
        <v>1220</v>
      </c>
      <c r="AY456" s="21" t="str">
        <f>IF(ISBLANK(Table2[[#This Row],[device_model]]), "", Table2[[#This Row],[device_suggested_area]])</f>
        <v>Rack</v>
      </c>
      <c r="AZ456" s="21" t="s">
        <v>1189</v>
      </c>
      <c r="BA456" s="21" t="s">
        <v>1188</v>
      </c>
      <c r="BB456" s="21" t="s">
        <v>268</v>
      </c>
      <c r="BC456" s="21">
        <v>12.1</v>
      </c>
      <c r="BD456" s="21" t="s">
        <v>28</v>
      </c>
      <c r="BH456" s="21" t="s">
        <v>414</v>
      </c>
      <c r="BI456" s="21" t="s">
        <v>653</v>
      </c>
      <c r="BJ456" s="24" t="s">
        <v>876</v>
      </c>
      <c r="BK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57" spans="1:63" ht="16" customHeight="1">
      <c r="A457" s="21">
        <v>5013</v>
      </c>
      <c r="B457" s="24" t="s">
        <v>26</v>
      </c>
      <c r="C457" s="24" t="s">
        <v>384</v>
      </c>
      <c r="D457" s="24"/>
      <c r="E457" s="24"/>
      <c r="F457" s="25" t="str">
        <f>IF(ISBLANK(Table2[[#This Row],[unique_id]]), "", Table2[[#This Row],[unique_id]])</f>
        <v/>
      </c>
      <c r="G457" s="24"/>
      <c r="H457" s="24"/>
      <c r="I457" s="24"/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57" s="21" t="s">
        <v>1221</v>
      </c>
      <c r="AY457" s="21" t="str">
        <f>IF(ISBLANK(Table2[[#This Row],[device_model]]), "", Table2[[#This Row],[device_suggested_area]])</f>
        <v>Rack</v>
      </c>
      <c r="AZ457" s="21" t="s">
        <v>1192</v>
      </c>
      <c r="BA457" s="21" t="s">
        <v>1191</v>
      </c>
      <c r="BB457" s="21" t="s">
        <v>615</v>
      </c>
      <c r="BC457" s="21">
        <v>12.1</v>
      </c>
      <c r="BD457" s="21" t="s">
        <v>28</v>
      </c>
      <c r="BH457" s="21" t="s">
        <v>414</v>
      </c>
      <c r="BI457" s="21" t="s">
        <v>614</v>
      </c>
      <c r="BJ457" s="24" t="s">
        <v>410</v>
      </c>
      <c r="BK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58" spans="1:63" ht="16" customHeight="1">
      <c r="A458" s="21">
        <v>5014</v>
      </c>
      <c r="B458" s="21" t="s">
        <v>26</v>
      </c>
      <c r="C458" s="21" t="s">
        <v>389</v>
      </c>
      <c r="E458" s="24"/>
      <c r="F458" s="25" t="str">
        <f>IF(ISBLANK(Table2[[#This Row],[unique_id]]), "", Table2[[#This Row],[unique_id]])</f>
        <v/>
      </c>
      <c r="I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58" s="21" t="s">
        <v>387</v>
      </c>
      <c r="AY458" s="21" t="str">
        <f>IF(ISBLANK(Table2[[#This Row],[device_model]]), "", Table2[[#This Row],[device_suggested_area]])</f>
        <v>Rack</v>
      </c>
      <c r="AZ458" s="21" t="s">
        <v>389</v>
      </c>
      <c r="BA458" s="21" t="s">
        <v>388</v>
      </c>
      <c r="BB458" s="21" t="s">
        <v>387</v>
      </c>
      <c r="BC458" s="21" t="s">
        <v>875</v>
      </c>
      <c r="BD458" s="21" t="s">
        <v>28</v>
      </c>
      <c r="BH458" s="21" t="s">
        <v>446</v>
      </c>
      <c r="BI458" s="21" t="s">
        <v>386</v>
      </c>
      <c r="BJ458" s="21" t="s">
        <v>489</v>
      </c>
      <c r="BK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59" spans="1:63" ht="16" customHeight="1">
      <c r="A459" s="21">
        <v>5015</v>
      </c>
      <c r="B459" s="21" t="s">
        <v>26</v>
      </c>
      <c r="C459" s="21" t="s">
        <v>517</v>
      </c>
      <c r="E459" s="24"/>
      <c r="F459" s="25" t="str">
        <f>IF(ISBLANK(Table2[[#This Row],[unique_id]]), "", Table2[[#This Row],[unique_id]])</f>
        <v/>
      </c>
      <c r="I459" s="24"/>
      <c r="T459" s="26"/>
      <c r="V459" s="22"/>
      <c r="W459" s="22" t="s">
        <v>549</v>
      </c>
      <c r="X459" s="22"/>
      <c r="Y459" s="29" t="s">
        <v>855</v>
      </c>
      <c r="Z459" s="29"/>
      <c r="AA459" s="29"/>
      <c r="AG459" s="22"/>
      <c r="AH459" s="22"/>
      <c r="AS459" s="21"/>
      <c r="AT4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59" s="26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59" s="26" t="str">
        <f>Table2[[#This Row],[device_suggested_area]]</f>
        <v>Home</v>
      </c>
      <c r="AY459" s="21" t="str">
        <f>IF(ISBLANK(Table2[[#This Row],[device_model]]), "", Table2[[#This Row],[device_suggested_area]])</f>
        <v>Home</v>
      </c>
      <c r="AZ459" s="26" t="s">
        <v>1179</v>
      </c>
      <c r="BA459" s="26" t="s">
        <v>541</v>
      </c>
      <c r="BB459" s="21" t="s">
        <v>517</v>
      </c>
      <c r="BC459" s="26" t="s">
        <v>542</v>
      </c>
      <c r="BD459" s="21" t="s">
        <v>166</v>
      </c>
      <c r="BI459" s="21" t="s">
        <v>540</v>
      </c>
      <c r="BJ459" s="21"/>
      <c r="BK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0" spans="1:63" ht="16" customHeight="1">
      <c r="A460" s="21">
        <v>6000</v>
      </c>
      <c r="B460" s="21" t="s">
        <v>26</v>
      </c>
      <c r="C460" s="21" t="s">
        <v>604</v>
      </c>
      <c r="F460" s="25" t="str">
        <f>IF(ISBLANK(Table2[[#This Row],[unique_id]]), "", Table2[[#This Row],[unique_id]])</f>
        <v/>
      </c>
      <c r="T460" s="26"/>
      <c r="V460" s="22"/>
      <c r="W460" s="22"/>
      <c r="X460" s="22"/>
      <c r="Y460" s="22"/>
      <c r="AG460" s="22"/>
      <c r="AH460" s="22"/>
      <c r="AS460" s="21"/>
      <c r="AT460" s="23"/>
      <c r="AU460" s="22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0" s="21" t="s">
        <v>1227</v>
      </c>
      <c r="AY460" s="21" t="str">
        <f>IF(ISBLANK(Table2[[#This Row],[device_model]]), "", Table2[[#This Row],[device_suggested_area]])</f>
        <v>Home</v>
      </c>
      <c r="AZ460" s="21" t="s">
        <v>298</v>
      </c>
      <c r="BA460" s="21" t="s">
        <v>1228</v>
      </c>
      <c r="BB460" s="21" t="s">
        <v>268</v>
      </c>
      <c r="BC460" s="22" t="s">
        <v>1229</v>
      </c>
      <c r="BD460" s="21" t="s">
        <v>166</v>
      </c>
      <c r="BH460" s="21" t="s">
        <v>426</v>
      </c>
      <c r="BI460" s="21" t="s">
        <v>1292</v>
      </c>
      <c r="BJ460" s="21"/>
      <c r="BK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2023-08-08T05:26:53Z</dcterms:modified>
</cp:coreProperties>
</file>