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87CE373-7FA3-DD4D-AC11-258DA0AF5903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5" i="1" l="1"/>
  <c r="AI270" i="1"/>
  <c r="AI4" i="1"/>
  <c r="AI269" i="1"/>
  <c r="AI271" i="1"/>
  <c r="AI272" i="1"/>
  <c r="AI273" i="1"/>
  <c r="AI10" i="1"/>
  <c r="AI11" i="1"/>
  <c r="AI12" i="1"/>
  <c r="AI274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5" i="1"/>
  <c r="AI6" i="1"/>
  <c r="AI7" i="1"/>
  <c r="AI8" i="1"/>
  <c r="AI9" i="1"/>
  <c r="AI80" i="1"/>
  <c r="AI13" i="1"/>
  <c r="AI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76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77" i="1"/>
  <c r="AI78" i="1"/>
  <c r="AI79" i="1"/>
  <c r="AI82" i="1"/>
  <c r="AI130" i="1"/>
  <c r="AI206" i="1"/>
  <c r="AI212" i="1"/>
  <c r="AI213" i="1"/>
  <c r="AI220" i="1"/>
  <c r="AI221" i="1"/>
  <c r="AI214" i="1"/>
  <c r="AI215" i="1"/>
  <c r="AI81" i="1"/>
  <c r="AI216" i="1"/>
  <c r="AI217" i="1"/>
  <c r="AI218" i="1"/>
  <c r="AI219" i="1"/>
  <c r="AI229" i="1"/>
  <c r="AI230" i="1"/>
  <c r="AI231" i="1"/>
  <c r="AI232" i="1"/>
  <c r="AI233" i="1"/>
  <c r="AI234" i="1"/>
  <c r="AI235" i="1"/>
  <c r="AI236" i="1"/>
  <c r="AI237" i="1"/>
  <c r="AI238" i="1"/>
  <c r="AI239" i="1"/>
  <c r="AI222" i="1"/>
  <c r="AI223" i="1"/>
  <c r="AI242" i="1"/>
  <c r="AI224" i="1"/>
  <c r="AI225" i="1"/>
  <c r="AI226" i="1"/>
  <c r="AI246" i="1"/>
  <c r="AI227" i="1"/>
  <c r="AI228" i="1"/>
  <c r="AI249" i="1"/>
  <c r="AI240" i="1"/>
  <c r="AI241" i="1"/>
  <c r="AI243" i="1"/>
  <c r="AI244" i="1"/>
  <c r="AI254" i="1"/>
  <c r="AI255" i="1"/>
  <c r="AI245" i="1"/>
  <c r="AI257" i="1"/>
  <c r="AI258" i="1"/>
  <c r="AI259" i="1"/>
  <c r="AI260" i="1"/>
  <c r="AI261" i="1"/>
  <c r="AI262" i="1"/>
  <c r="AI263" i="1"/>
  <c r="AI264" i="1"/>
  <c r="AI247" i="1"/>
  <c r="AI248" i="1"/>
  <c r="AI250" i="1"/>
  <c r="AI251" i="1"/>
  <c r="AI252" i="1"/>
  <c r="AI253" i="1"/>
  <c r="AI256" i="1"/>
  <c r="AI265" i="1"/>
  <c r="AI266" i="1"/>
  <c r="AI267" i="1"/>
  <c r="AI268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Z274" i="1"/>
  <c r="Z270" i="1"/>
  <c r="Z271" i="1"/>
  <c r="Z272" i="1"/>
  <c r="Z273" i="1"/>
  <c r="Z269" i="1"/>
  <c r="F80" i="1"/>
  <c r="V80" i="1"/>
  <c r="W80" i="1"/>
  <c r="W88" i="1"/>
  <c r="V88" i="1"/>
  <c r="F88" i="1"/>
  <c r="W87" i="1"/>
  <c r="V87" i="1"/>
  <c r="F87" i="1"/>
  <c r="F5" i="1"/>
  <c r="V5" i="1"/>
  <c r="W5" i="1"/>
  <c r="F6" i="1"/>
  <c r="V6" i="1"/>
  <c r="W6" i="1"/>
  <c r="F7" i="1"/>
  <c r="V7" i="1"/>
  <c r="W7" i="1"/>
  <c r="F8" i="1"/>
  <c r="V8" i="1"/>
  <c r="W8" i="1"/>
  <c r="Z130" i="1"/>
  <c r="Z82" i="1"/>
  <c r="Z212" i="1"/>
  <c r="Z213" i="1"/>
  <c r="Z214" i="1"/>
  <c r="Z215" i="1"/>
  <c r="Z206" i="1"/>
  <c r="F4" i="1"/>
  <c r="F269" i="1"/>
  <c r="F270" i="1"/>
  <c r="F271" i="1"/>
  <c r="F272" i="1"/>
  <c r="F273" i="1"/>
  <c r="F10" i="1"/>
  <c r="F11" i="1"/>
  <c r="F12" i="1"/>
  <c r="F27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19" i="1"/>
  <c r="F222" i="1"/>
  <c r="F223" i="1"/>
  <c r="F268" i="1"/>
  <c r="F224" i="1"/>
  <c r="F225" i="1"/>
  <c r="F22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5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6" i="1"/>
  <c r="F198" i="1"/>
  <c r="F199" i="1"/>
  <c r="F200" i="1"/>
  <c r="F201" i="1"/>
  <c r="F202" i="1"/>
  <c r="F203" i="1"/>
  <c r="F204" i="1"/>
  <c r="F205" i="1"/>
  <c r="F275" i="1"/>
  <c r="F207" i="1"/>
  <c r="F208" i="1"/>
  <c r="F209" i="1"/>
  <c r="F210" i="1"/>
  <c r="F211" i="1"/>
  <c r="F227" i="1"/>
  <c r="F253" i="1"/>
  <c r="F256" i="1"/>
  <c r="F241" i="1"/>
  <c r="F243" i="1"/>
  <c r="F244" i="1"/>
  <c r="F245" i="1"/>
  <c r="F247" i="1"/>
  <c r="F248" i="1"/>
  <c r="F220" i="1"/>
  <c r="F221" i="1"/>
  <c r="F252" i="1"/>
  <c r="F228" i="1"/>
  <c r="F240" i="1"/>
  <c r="F251" i="1"/>
  <c r="F267" i="1"/>
  <c r="F265" i="1"/>
  <c r="F266" i="1"/>
  <c r="F229" i="1"/>
  <c r="F230" i="1"/>
  <c r="F231" i="1"/>
  <c r="F232" i="1"/>
  <c r="F233" i="1"/>
  <c r="F234" i="1"/>
  <c r="F235" i="1"/>
  <c r="F236" i="1"/>
  <c r="F237" i="1"/>
  <c r="F238" i="1"/>
  <c r="F239" i="1"/>
  <c r="F206" i="1"/>
  <c r="F212" i="1"/>
  <c r="F242" i="1"/>
  <c r="F213" i="1"/>
  <c r="F214" i="1"/>
  <c r="F77" i="1"/>
  <c r="F246" i="1"/>
  <c r="F78" i="1"/>
  <c r="F79" i="1"/>
  <c r="F249" i="1"/>
  <c r="F215" i="1"/>
  <c r="F130" i="1"/>
  <c r="F82" i="1"/>
  <c r="F217" i="1"/>
  <c r="F254" i="1"/>
  <c r="F255" i="1"/>
  <c r="F218" i="1"/>
  <c r="F257" i="1"/>
  <c r="F258" i="1"/>
  <c r="F259" i="1"/>
  <c r="F260" i="1"/>
  <c r="F261" i="1"/>
  <c r="F262" i="1"/>
  <c r="F263" i="1"/>
  <c r="F264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W81" i="1"/>
  <c r="V81" i="1"/>
  <c r="AD240" i="1"/>
  <c r="Z240" i="1" s="1"/>
  <c r="AD228" i="1"/>
  <c r="Z228" i="1" s="1"/>
  <c r="AD247" i="1"/>
  <c r="Z247" i="1" s="1"/>
  <c r="AD245" i="1"/>
  <c r="Z245" i="1" s="1"/>
  <c r="AD244" i="1"/>
  <c r="Z244" i="1" s="1"/>
  <c r="V76" i="1"/>
  <c r="W76" i="1"/>
  <c r="AD225" i="1"/>
  <c r="Z225" i="1" s="1"/>
  <c r="AD226" i="1"/>
  <c r="Z226" i="1" s="1"/>
  <c r="AD224" i="1"/>
  <c r="Z224" i="1" s="1"/>
  <c r="AD223" i="1"/>
  <c r="Z223" i="1" s="1"/>
  <c r="AD222" i="1"/>
  <c r="Z222" i="1" s="1"/>
  <c r="AD219" i="1"/>
  <c r="Z219" i="1" s="1"/>
  <c r="AD79" i="1"/>
  <c r="Z79" i="1" s="1"/>
  <c r="AD78" i="1"/>
  <c r="Z78" i="1" s="1"/>
  <c r="AD77" i="1"/>
  <c r="Z77" i="1" s="1"/>
  <c r="V192" i="1"/>
  <c r="W192" i="1"/>
  <c r="V193" i="1"/>
  <c r="W193" i="1"/>
  <c r="V195" i="1"/>
  <c r="W195" i="1"/>
  <c r="V196" i="1"/>
  <c r="W196" i="1"/>
  <c r="AD268" i="1"/>
  <c r="Z268" i="1" s="1"/>
  <c r="V169" i="1"/>
  <c r="W169" i="1"/>
  <c r="AD267" i="1"/>
  <c r="Z267" i="1" s="1"/>
  <c r="AD266" i="1"/>
  <c r="Z266" i="1" s="1"/>
  <c r="AD265" i="1"/>
  <c r="Z265" i="1" s="1"/>
  <c r="AD256" i="1"/>
  <c r="Z256" i="1" s="1"/>
  <c r="AD253" i="1"/>
  <c r="Z253" i="1" s="1"/>
  <c r="AD252" i="1"/>
  <c r="Z252" i="1" s="1"/>
  <c r="AD251" i="1"/>
  <c r="Z251" i="1" s="1"/>
  <c r="AD250" i="1"/>
  <c r="Z250" i="1" s="1"/>
  <c r="AD248" i="1"/>
  <c r="Z248" i="1" s="1"/>
  <c r="AD227" i="1"/>
  <c r="Z227" i="1" s="1"/>
  <c r="V170" i="1"/>
  <c r="W170" i="1"/>
  <c r="V167" i="1"/>
  <c r="W167" i="1"/>
  <c r="V168" i="1"/>
  <c r="W168" i="1"/>
  <c r="W220" i="1"/>
  <c r="V220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7" i="1"/>
  <c r="V257" i="1"/>
  <c r="W254" i="1"/>
  <c r="V254" i="1"/>
  <c r="W77" i="1"/>
  <c r="V77" i="1"/>
  <c r="V83" i="1"/>
  <c r="W83" i="1"/>
  <c r="V278" i="1"/>
  <c r="W278" i="1"/>
  <c r="V277" i="1"/>
  <c r="W277" i="1"/>
  <c r="V216" i="1"/>
  <c r="W216" i="1"/>
  <c r="V75" i="1"/>
  <c r="W75" i="1"/>
  <c r="V13" i="1"/>
  <c r="W13" i="1"/>
  <c r="V9" i="1"/>
  <c r="W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2" i="1"/>
  <c r="V152" i="1"/>
  <c r="W153" i="1"/>
  <c r="V153" i="1"/>
  <c r="W256" i="1"/>
  <c r="V256" i="1"/>
  <c r="W253" i="1"/>
  <c r="V253" i="1"/>
  <c r="W227" i="1"/>
  <c r="V227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6" i="1"/>
  <c r="W136" i="1"/>
  <c r="V137" i="1"/>
  <c r="W137" i="1"/>
  <c r="V138" i="1"/>
  <c r="W138" i="1"/>
  <c r="V139" i="1"/>
  <c r="W139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18" i="1"/>
  <c r="V218" i="1"/>
  <c r="W217" i="1"/>
  <c r="V217" i="1"/>
  <c r="W82" i="1"/>
  <c r="V82" i="1"/>
  <c r="W130" i="1"/>
  <c r="V130" i="1"/>
  <c r="W215" i="1"/>
  <c r="V215" i="1"/>
  <c r="W79" i="1"/>
  <c r="V79" i="1"/>
  <c r="W78" i="1"/>
  <c r="V78" i="1"/>
  <c r="W214" i="1"/>
  <c r="V214" i="1"/>
  <c r="W213" i="1"/>
  <c r="V213" i="1"/>
  <c r="W212" i="1"/>
  <c r="V212" i="1"/>
  <c r="W206" i="1"/>
  <c r="V206" i="1"/>
  <c r="W239" i="1"/>
  <c r="V239" i="1"/>
  <c r="W238" i="1"/>
  <c r="V238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75" i="1"/>
  <c r="V275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6" i="1"/>
  <c r="V276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66" i="1"/>
  <c r="V266" i="1"/>
  <c r="W265" i="1"/>
  <c r="V265" i="1"/>
  <c r="W267" i="1"/>
  <c r="V267" i="1"/>
  <c r="W251" i="1"/>
  <c r="V251" i="1"/>
  <c r="W240" i="1"/>
  <c r="V240" i="1"/>
  <c r="W228" i="1"/>
  <c r="V228" i="1"/>
  <c r="W252" i="1"/>
  <c r="V252" i="1"/>
  <c r="W221" i="1"/>
  <c r="V221" i="1"/>
  <c r="W250" i="1"/>
  <c r="V250" i="1"/>
  <c r="W248" i="1"/>
  <c r="V248" i="1"/>
  <c r="W247" i="1"/>
  <c r="V247" i="1"/>
  <c r="W245" i="1"/>
  <c r="V245" i="1"/>
  <c r="W244" i="1"/>
  <c r="V244" i="1"/>
  <c r="W243" i="1"/>
  <c r="V243" i="1"/>
  <c r="W241" i="1"/>
  <c r="V241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26" i="1"/>
  <c r="V226" i="1"/>
  <c r="W225" i="1"/>
  <c r="V225" i="1"/>
  <c r="W224" i="1"/>
  <c r="V224" i="1"/>
  <c r="W268" i="1"/>
  <c r="V268" i="1"/>
  <c r="W223" i="1"/>
  <c r="V223" i="1"/>
  <c r="W222" i="1"/>
  <c r="V222" i="1"/>
  <c r="W219" i="1"/>
  <c r="V21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274" i="1"/>
  <c r="V274" i="1"/>
  <c r="W12" i="1"/>
  <c r="V12" i="1"/>
  <c r="W11" i="1"/>
  <c r="V11" i="1"/>
  <c r="W10" i="1"/>
  <c r="V10" i="1"/>
  <c r="W273" i="1"/>
  <c r="V273" i="1"/>
  <c r="W272" i="1"/>
  <c r="V272" i="1"/>
  <c r="W271" i="1"/>
  <c r="V271" i="1"/>
  <c r="W270" i="1"/>
  <c r="V270" i="1"/>
  <c r="W269" i="1"/>
  <c r="V269" i="1"/>
  <c r="V4" i="1"/>
  <c r="W4" i="1"/>
  <c r="AD241" i="1" l="1"/>
  <c r="Z241" i="1" s="1"/>
  <c r="AD243" i="1"/>
  <c r="Z243" i="1" s="1"/>
</calcChain>
</file>

<file path=xl/sharedStrings.xml><?xml version="1.0" encoding="utf-8"?>
<sst xmlns="http://schemas.openxmlformats.org/spreadsheetml/2006/main" count="3265" uniqueCount="821">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</sst>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7" headerRowBorderDxfId="36">
  <autoFilter ref="A3:AJ603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5:AJ275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W1" zoomScale="122" zoomScaleNormal="122" workbookViewId="0">
      <selection activeCell="AG274" sqref="AG27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715</v>
      </c>
      <c r="AH1" s="29" t="s">
        <v>715</v>
      </c>
      <c r="AI1" s="21" t="s">
        <v>716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703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702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x14ac:dyDescent="0.2">
      <c r="A5" s="1">
        <v>5000</v>
      </c>
      <c r="B5" s="7" t="s">
        <v>746</v>
      </c>
      <c r="C5" s="1" t="s">
        <v>293</v>
      </c>
      <c r="F5" s="28" t="str">
        <f>IF(ISBLANK(E5), "", Table2[[#This Row],[unique_id]])</f>
        <v/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">
        <v>720</v>
      </c>
      <c r="AA5" s="2" t="s">
        <v>724</v>
      </c>
      <c r="AB5" s="1" t="s">
        <v>733</v>
      </c>
      <c r="AC5" s="1" t="s">
        <v>729</v>
      </c>
      <c r="AD5" s="1" t="s">
        <v>293</v>
      </c>
      <c r="AE5" s="1" t="s">
        <v>30</v>
      </c>
      <c r="AF5" s="1" t="s">
        <v>718</v>
      </c>
      <c r="AG5" s="1" t="s">
        <v>740</v>
      </c>
      <c r="AH5" s="1" t="s">
        <v>736</v>
      </c>
      <c r="AI5" s="1" t="str">
        <f>IF(AND(ISBLANK(AG5), ISBLANK(AH5)), "", _xlfn.CONCAT("[", IF(ISBLANK(AG5), "", _xlfn.CONCAT("[""mac"", """, AG5, """]")), IF(ISBLANK(AH5), "", _xlfn.CONCAT(", [""ip"", """, AH5, """]")), "]"))</f>
        <v>[["mac", "74:ac:b9:1c:15:f1"], ["ip", "10.0.0.1"]]</v>
      </c>
    </row>
    <row r="6" spans="1:36" x14ac:dyDescent="0.2">
      <c r="A6" s="1">
        <v>5001</v>
      </c>
      <c r="B6" s="7" t="s">
        <v>28</v>
      </c>
      <c r="C6" s="1" t="s">
        <v>293</v>
      </c>
      <c r="F6" s="28" t="str">
        <f>IF(ISBLANK(E6), "", Table2[[#This Row],[unique_id]])</f>
        <v/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">
        <v>721</v>
      </c>
      <c r="AA6" s="2" t="s">
        <v>725</v>
      </c>
      <c r="AB6" s="1" t="s">
        <v>735</v>
      </c>
      <c r="AC6" s="1" t="s">
        <v>730</v>
      </c>
      <c r="AD6" s="1" t="s">
        <v>293</v>
      </c>
      <c r="AE6" s="1" t="s">
        <v>727</v>
      </c>
      <c r="AF6" s="1" t="s">
        <v>718</v>
      </c>
      <c r="AG6" s="1" t="s">
        <v>741</v>
      </c>
      <c r="AH6" s="1" t="s">
        <v>737</v>
      </c>
      <c r="AI6" s="1" t="str">
        <f>IF(AND(ISBLANK(AG6), ISBLANK(AH6)), "", _xlfn.CONCAT("[", IF(ISBLANK(AG6), "", _xlfn.CONCAT("[""mac"", """, AG6, """]")), IF(ISBLANK(AH6), "", _xlfn.CONCAT(", [""ip"", """, AH6, """]")), "]"))</f>
        <v>[["mac", "b4:fb:e4:e3:83:32"], ["ip", "10.0.0.2"]]</v>
      </c>
    </row>
    <row r="7" spans="1:36" x14ac:dyDescent="0.2">
      <c r="A7" s="1">
        <v>5002</v>
      </c>
      <c r="B7" s="7" t="s">
        <v>28</v>
      </c>
      <c r="C7" s="1" t="s">
        <v>293</v>
      </c>
      <c r="F7" s="28" t="str">
        <f>IF(ISBLANK(E7), "", Table2[[#This Row],[unique_id]])</f>
        <v/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">
        <v>722</v>
      </c>
      <c r="AA7" s="2" t="s">
        <v>726</v>
      </c>
      <c r="AB7" s="1" t="s">
        <v>734</v>
      </c>
      <c r="AC7" s="1" t="s">
        <v>731</v>
      </c>
      <c r="AD7" s="1" t="s">
        <v>293</v>
      </c>
      <c r="AE7" s="1" t="s">
        <v>608</v>
      </c>
      <c r="AF7" s="1" t="s">
        <v>718</v>
      </c>
      <c r="AG7" s="1" t="s">
        <v>742</v>
      </c>
      <c r="AH7" s="1" t="s">
        <v>738</v>
      </c>
      <c r="AI7" s="1" t="str">
        <f>IF(AND(ISBLANK(AG7), ISBLANK(AH7)), "", _xlfn.CONCAT("[", IF(ISBLANK(AG7), "", _xlfn.CONCAT("[""mac"", """, AG7, """]")), IF(ISBLANK(AH7), "", _xlfn.CONCAT(", [""ip"", """, AH7, """]")), "]"))</f>
        <v>[["mac", "78:8a:20:70:d3:79"], ["ip", "10.0.0.3"]]</v>
      </c>
    </row>
    <row r="8" spans="1:36" x14ac:dyDescent="0.2">
      <c r="A8" s="1">
        <v>5003</v>
      </c>
      <c r="B8" s="7" t="s">
        <v>28</v>
      </c>
      <c r="C8" s="1" t="s">
        <v>293</v>
      </c>
      <c r="F8" s="28" t="str">
        <f>IF(ISBLANK(E8), "", Table2[[#This Row],[unique_id]])</f>
        <v/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">
        <v>723</v>
      </c>
      <c r="AA8" s="2" t="s">
        <v>726</v>
      </c>
      <c r="AB8" s="1" t="s">
        <v>734</v>
      </c>
      <c r="AC8" s="1" t="s">
        <v>732</v>
      </c>
      <c r="AD8" s="1" t="s">
        <v>293</v>
      </c>
      <c r="AE8" s="1" t="s">
        <v>728</v>
      </c>
      <c r="AF8" s="1" t="s">
        <v>718</v>
      </c>
      <c r="AG8" s="1" t="s">
        <v>743</v>
      </c>
      <c r="AH8" s="1" t="s">
        <v>739</v>
      </c>
      <c r="AI8" s="1" t="str">
        <f>IF(AND(ISBLANK(AG8), ISBLANK(AH8)), "", _xlfn.CONCAT("[", IF(ISBLANK(AG8), "", _xlfn.CONCAT("[""mac"", """, AG8, """]")), IF(ISBLANK(AH8), "", _xlfn.CONCAT(", [""ip"", """, AH8, """]")), "]"))</f>
        <v>[["mac", "f0:9f:c2:fc:b0:f7"], ["ip", "10.0.0.4"]]</v>
      </c>
    </row>
    <row r="9" spans="1:36" x14ac:dyDescent="0.2">
      <c r="A9" s="1">
        <v>5005</v>
      </c>
      <c r="B9" s="7" t="s">
        <v>28</v>
      </c>
      <c r="C9" s="7" t="s">
        <v>658</v>
      </c>
      <c r="D9" s="7"/>
      <c r="E9" s="12"/>
      <c r="G9" s="7"/>
      <c r="H9" s="7"/>
      <c r="I9" s="7"/>
      <c r="J9" s="7"/>
      <c r="K9" s="7"/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">
        <v>657</v>
      </c>
      <c r="AA9" s="2" t="s">
        <v>661</v>
      </c>
      <c r="AB9" s="1" t="s">
        <v>662</v>
      </c>
      <c r="AC9" s="1" t="s">
        <v>665</v>
      </c>
      <c r="AD9" s="1" t="s">
        <v>375</v>
      </c>
      <c r="AE9" s="1" t="s">
        <v>30</v>
      </c>
      <c r="AF9" s="1" t="s">
        <v>719</v>
      </c>
      <c r="AG9" s="1" t="s">
        <v>669</v>
      </c>
      <c r="AH9" s="1" t="s">
        <v>706</v>
      </c>
      <c r="AI9" s="1" t="str">
        <f>IF(AND(ISBLANK(AG9), ISBLANK(AH9)), "", _xlfn.CONCAT("[", IF(ISBLANK(AG9), "", _xlfn.CONCAT("[""mac"", """, AG9, """]")), IF(ISBLANK(AH9), "", _xlfn.CONCAT(", [""ip"", """, AH9, """]")), "]"))</f>
        <v>[["mac", "00:e0:4c:68:06:a1"], ["ip", "10.0.2.11"]]</v>
      </c>
      <c r="AJ9" s="1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x14ac:dyDescent="0.2">
      <c r="A13" s="1">
        <v>5006</v>
      </c>
      <c r="B13" s="7" t="s">
        <v>28</v>
      </c>
      <c r="C13" s="7" t="s">
        <v>658</v>
      </c>
      <c r="D13" s="7"/>
      <c r="E13" s="7"/>
      <c r="G13" s="7"/>
      <c r="H13" s="7"/>
      <c r="I13" s="7"/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">
        <v>659</v>
      </c>
      <c r="AA13" s="2" t="s">
        <v>661</v>
      </c>
      <c r="AB13" s="1" t="s">
        <v>663</v>
      </c>
      <c r="AC13" s="1" t="s">
        <v>666</v>
      </c>
      <c r="AD13" s="1" t="s">
        <v>375</v>
      </c>
      <c r="AE13" s="1" t="s">
        <v>30</v>
      </c>
      <c r="AF13" s="1" t="s">
        <v>719</v>
      </c>
      <c r="AG13" s="1" t="s">
        <v>667</v>
      </c>
      <c r="AH13" s="1" t="s">
        <v>707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"00:e0:4c:68:04:21"], ["ip", "10.0.2.12"]]</v>
      </c>
      <c r="AJ13" s="1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5007</v>
      </c>
      <c r="B75" s="7" t="s">
        <v>28</v>
      </c>
      <c r="C75" s="7" t="s">
        <v>658</v>
      </c>
      <c r="D75" s="7"/>
      <c r="E75" s="7"/>
      <c r="G75" s="7"/>
      <c r="H75" s="7"/>
      <c r="I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660</v>
      </c>
      <c r="AA75" s="2" t="s">
        <v>661</v>
      </c>
      <c r="AB75" s="1" t="s">
        <v>664</v>
      </c>
      <c r="AC75" s="1" t="s">
        <v>666</v>
      </c>
      <c r="AD75" s="1" t="s">
        <v>375</v>
      </c>
      <c r="AE75" s="1" t="s">
        <v>30</v>
      </c>
      <c r="AF75" s="1" t="s">
        <v>719</v>
      </c>
      <c r="AG75" s="1" t="s">
        <v>668</v>
      </c>
      <c r="AH75" s="7" t="s">
        <v>717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"c8:2a:14:55:c7:0c"], ["ip", "10.0.2.13"]]</v>
      </c>
      <c r="AJ75" s="1"/>
    </row>
    <row r="76" spans="1:36" x14ac:dyDescent="0.2">
      <c r="A76" s="1">
        <v>5008</v>
      </c>
      <c r="B76" s="1" t="s">
        <v>28</v>
      </c>
      <c r="C76" s="1" t="s">
        <v>292</v>
      </c>
      <c r="E76" s="7"/>
      <c r="F76" s="28"/>
      <c r="I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654</v>
      </c>
      <c r="AA76" s="2" t="s">
        <v>652</v>
      </c>
      <c r="AB76" s="1" t="s">
        <v>766</v>
      </c>
      <c r="AC76" s="1" t="s">
        <v>653</v>
      </c>
      <c r="AD76" s="1" t="s">
        <v>655</v>
      </c>
      <c r="AE76" s="1" t="s">
        <v>30</v>
      </c>
      <c r="AF76" s="1" t="s">
        <v>719</v>
      </c>
      <c r="AG76" s="1" t="s">
        <v>656</v>
      </c>
      <c r="AH76" s="1" t="s">
        <v>708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"ec:b5:fa:03:5d:88"], ["ip", "10.0.2.20"]]</v>
      </c>
    </row>
    <row r="77" spans="1:36" x14ac:dyDescent="0.2">
      <c r="A77" s="1">
        <v>2605</v>
      </c>
      <c r="B77" s="1" t="s">
        <v>28</v>
      </c>
      <c r="C77" s="1" t="s">
        <v>196</v>
      </c>
      <c r="D77" s="1" t="s">
        <v>149</v>
      </c>
      <c r="E77" s="1" t="s">
        <v>378</v>
      </c>
      <c r="F77" s="1" t="str">
        <f>IF(ISBLANK(E77), "", Table2[[#This Row],[unique_id]])</f>
        <v>parents_speaker</v>
      </c>
      <c r="G77" s="1" t="s">
        <v>370</v>
      </c>
      <c r="H77" s="1" t="s">
        <v>386</v>
      </c>
      <c r="I77" s="1" t="s">
        <v>148</v>
      </c>
      <c r="K77" s="1" t="s">
        <v>138</v>
      </c>
      <c r="L77" s="1" t="s">
        <v>385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sonos-parents-speaker</v>
      </c>
      <c r="AA77" s="2" t="s">
        <v>626</v>
      </c>
      <c r="AB77" s="1" t="s">
        <v>627</v>
      </c>
      <c r="AC77" s="1" t="s">
        <v>629</v>
      </c>
      <c r="AD77" s="1" t="str">
        <f>IF(OR(ISBLANK(AG77), ISBLANK(AH77)), "", Table2[[#This Row],[device_via_device]])</f>
        <v>Sonos</v>
      </c>
      <c r="AE77" s="1" t="s">
        <v>239</v>
      </c>
      <c r="AF77" s="1" t="s">
        <v>719</v>
      </c>
      <c r="AG77" s="1" t="s">
        <v>631</v>
      </c>
      <c r="AH77" s="34" t="s">
        <v>709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"5c:aa:fd:d1:23:be"], ["ip", "10.0.2.40"]]</v>
      </c>
    </row>
    <row r="78" spans="1:36" x14ac:dyDescent="0.2">
      <c r="A78" s="1">
        <v>2607</v>
      </c>
      <c r="B78" s="1" t="s">
        <v>28</v>
      </c>
      <c r="C78" s="1" t="s">
        <v>196</v>
      </c>
      <c r="D78" s="1" t="s">
        <v>149</v>
      </c>
      <c r="E78" s="1" t="s">
        <v>372</v>
      </c>
      <c r="F78" s="1" t="str">
        <f>IF(ISBLANK(E78), "", Table2[[#This Row],[unique_id]])</f>
        <v>kitchen_home</v>
      </c>
      <c r="G78" s="1" t="s">
        <v>371</v>
      </c>
      <c r="H78" s="1" t="s">
        <v>386</v>
      </c>
      <c r="I78" s="1" t="s">
        <v>148</v>
      </c>
      <c r="K78" s="1" t="s">
        <v>138</v>
      </c>
      <c r="L78" s="1" t="s">
        <v>385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sonos-kitchen-home</v>
      </c>
      <c r="AA78" s="2" t="s">
        <v>626</v>
      </c>
      <c r="AB78" s="1" t="s">
        <v>628</v>
      </c>
      <c r="AC78" s="1" t="s">
        <v>629</v>
      </c>
      <c r="AD78" s="1" t="str">
        <f>IF(OR(ISBLANK(AG78), ISBLANK(AH78)), "", Table2[[#This Row],[device_via_device]])</f>
        <v>Sonos</v>
      </c>
      <c r="AE78" s="1" t="s">
        <v>253</v>
      </c>
      <c r="AF78" s="1" t="s">
        <v>719</v>
      </c>
      <c r="AG78" s="1" t="s">
        <v>633</v>
      </c>
      <c r="AH78" s="34" t="s">
        <v>710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"48:a6:b8:e2:50:40"], ["ip", "10.0.2.41"]]</v>
      </c>
    </row>
    <row r="79" spans="1:36" x14ac:dyDescent="0.2">
      <c r="A79" s="1">
        <v>2608</v>
      </c>
      <c r="B79" s="1" t="s">
        <v>28</v>
      </c>
      <c r="C79" s="1" t="s">
        <v>196</v>
      </c>
      <c r="D79" s="1" t="s">
        <v>149</v>
      </c>
      <c r="E79" s="1" t="s">
        <v>151</v>
      </c>
      <c r="F79" s="1" t="str">
        <f>IF(ISBLANK(E79), "", Table2[[#This Row],[unique_id]])</f>
        <v>kitchen_speaker</v>
      </c>
      <c r="G79" s="1" t="s">
        <v>204</v>
      </c>
      <c r="H79" s="1" t="s">
        <v>386</v>
      </c>
      <c r="I79" s="1" t="s">
        <v>148</v>
      </c>
      <c r="K79" s="1" t="s">
        <v>138</v>
      </c>
      <c r="L79" s="1" t="s">
        <v>385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sonos-kitchen-speaker</v>
      </c>
      <c r="AA79" s="2" t="s">
        <v>626</v>
      </c>
      <c r="AB79" s="1" t="s">
        <v>627</v>
      </c>
      <c r="AC79" s="1" t="s">
        <v>630</v>
      </c>
      <c r="AD79" s="1" t="str">
        <f>IF(OR(ISBLANK(AG79), ISBLANK(AH79)), "", Table2[[#This Row],[device_via_device]])</f>
        <v>Sonos</v>
      </c>
      <c r="AE79" s="1" t="s">
        <v>253</v>
      </c>
      <c r="AF79" s="1" t="s">
        <v>719</v>
      </c>
      <c r="AG79" s="1" t="s">
        <v>632</v>
      </c>
      <c r="AH79" s="34" t="s">
        <v>711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"5c:aa:fd:f1:a3:d4"], ["ip", "10.0.2.42"]]</v>
      </c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788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6" x14ac:dyDescent="0.2">
      <c r="A81" s="1">
        <v>5004</v>
      </c>
      <c r="B81" s="7" t="s">
        <v>266</v>
      </c>
      <c r="C81" s="7" t="s">
        <v>684</v>
      </c>
      <c r="D81" s="7"/>
      <c r="E81" s="7"/>
      <c r="G81" s="7"/>
      <c r="H81" s="7"/>
      <c r="I81" s="7"/>
      <c r="J81" s="7"/>
      <c r="K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685</v>
      </c>
      <c r="AA81" s="2" t="s">
        <v>687</v>
      </c>
      <c r="AB81" s="1" t="s">
        <v>689</v>
      </c>
      <c r="AC81" s="1" t="s">
        <v>686</v>
      </c>
      <c r="AD81" s="1" t="s">
        <v>688</v>
      </c>
      <c r="AE81" s="1" t="s">
        <v>30</v>
      </c>
      <c r="AF81" s="1" t="s">
        <v>744</v>
      </c>
      <c r="AG81" s="31" t="s">
        <v>690</v>
      </c>
      <c r="AH81" s="33" t="s">
        <v>745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"00:00:00:00:00:00"], ["ip", "10.0.4.10"]]</v>
      </c>
      <c r="AJ81" s="1"/>
    </row>
    <row r="82" spans="1:36" x14ac:dyDescent="0.2">
      <c r="A82" s="1">
        <v>2612</v>
      </c>
      <c r="B82" s="1" t="s">
        <v>266</v>
      </c>
      <c r="C82" s="1" t="s">
        <v>375</v>
      </c>
      <c r="D82" s="1" t="s">
        <v>149</v>
      </c>
      <c r="E82" s="1" t="s">
        <v>193</v>
      </c>
      <c r="F82" s="1" t="str">
        <f>IF(ISBLANK(E82), "", Table2[[#This Row],[unique_id]])</f>
        <v>lounge_tv</v>
      </c>
      <c r="G82" s="1" t="s">
        <v>194</v>
      </c>
      <c r="H82" s="1" t="s">
        <v>386</v>
      </c>
      <c r="I82" s="1" t="s">
        <v>148</v>
      </c>
      <c r="K82" s="1" t="s">
        <v>138</v>
      </c>
      <c r="L82" s="1" t="s">
        <v>385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apple-lounge-tv</v>
      </c>
      <c r="AA82" s="2" t="s">
        <v>700</v>
      </c>
      <c r="AB82" s="1" t="s">
        <v>620</v>
      </c>
      <c r="AC82" s="1" t="s">
        <v>701</v>
      </c>
      <c r="AD82" s="1" t="s">
        <v>375</v>
      </c>
      <c r="AE82" s="1" t="s">
        <v>241</v>
      </c>
      <c r="AF82" s="1" t="s">
        <v>744</v>
      </c>
      <c r="AG82" s="32" t="s">
        <v>704</v>
      </c>
      <c r="AH82" s="12" t="s">
        <v>807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"90:dd:5d:ce:1e:96"], ["ip", "10.0.4.47"]]</v>
      </c>
    </row>
    <row r="83" spans="1:36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6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784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6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6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6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6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6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785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6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768</v>
      </c>
      <c r="F90" s="1" t="str">
        <f>IF(ISBLANK(E90), "", Table2[[#This Row],[unique_id]])</f>
        <v>edwin_night_light</v>
      </c>
      <c r="G90" s="1" t="s">
        <v>767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6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767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6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6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6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6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6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787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2611</v>
      </c>
      <c r="B130" s="1" t="s">
        <v>266</v>
      </c>
      <c r="C130" s="1" t="s">
        <v>375</v>
      </c>
      <c r="D130" s="1" t="s">
        <v>149</v>
      </c>
      <c r="E130" s="1" t="s">
        <v>376</v>
      </c>
      <c r="F130" s="1" t="str">
        <f>IF(ISBLANK(E130), "", Table2[[#This Row],[unique_id]])</f>
        <v>lounge_speaker</v>
      </c>
      <c r="G130" s="1" t="s">
        <v>373</v>
      </c>
      <c r="H130" s="1" t="s">
        <v>386</v>
      </c>
      <c r="I130" s="1" t="s">
        <v>148</v>
      </c>
      <c r="K130" s="1" t="s">
        <v>138</v>
      </c>
      <c r="L130" s="1" t="s">
        <v>385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apple-lounge-speaker</v>
      </c>
      <c r="AA130" s="2" t="s">
        <v>700</v>
      </c>
      <c r="AB130" s="1" t="s">
        <v>627</v>
      </c>
      <c r="AC130" s="1" t="s">
        <v>699</v>
      </c>
      <c r="AD130" s="1" t="s">
        <v>375</v>
      </c>
      <c r="AE130" s="1" t="s">
        <v>241</v>
      </c>
      <c r="AF130" s="1" t="s">
        <v>744</v>
      </c>
      <c r="AG130" s="32" t="s">
        <v>705</v>
      </c>
      <c r="AH130" s="7" t="s">
        <v>808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"d4:a3:3d:5c:8c:28"], ["ip", "10.0.4.48"]]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782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783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779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780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781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hidden="1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hidden="1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hidden="1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hidden="1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hidden="1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hidden="1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2600</v>
      </c>
      <c r="B206" s="1" t="s">
        <v>28</v>
      </c>
      <c r="C206" s="1" t="s">
        <v>294</v>
      </c>
      <c r="D206" s="1" t="s">
        <v>149</v>
      </c>
      <c r="E206" s="1" t="s">
        <v>150</v>
      </c>
      <c r="F206" s="1" t="str">
        <f>IF(ISBLANK(E206), "", Table2[[#This Row],[unique_id]])</f>
        <v>ada_home</v>
      </c>
      <c r="G206" s="1" t="s">
        <v>203</v>
      </c>
      <c r="H206" s="1" t="s">
        <v>386</v>
      </c>
      <c r="I206" s="1" t="s">
        <v>148</v>
      </c>
      <c r="K206" s="1" t="s">
        <v>138</v>
      </c>
      <c r="L206" s="1" t="s">
        <v>385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Z206" s="1" t="str">
        <f>IF(OR(ISBLANK(AG206), ISBLANK(AH206)), "", LOWER(_xlfn.CONCAT(Table2[[#This Row],[device_manufacturer]], "-",Table2[[#This Row],[device_suggested_area]], "-", Table2[[#This Row],[device_identifiers]])))</f>
        <v>google-ada-home</v>
      </c>
      <c r="AA206" s="2" t="s">
        <v>693</v>
      </c>
      <c r="AB206" s="1" t="s">
        <v>628</v>
      </c>
      <c r="AC206" s="1" t="s">
        <v>691</v>
      </c>
      <c r="AD206" s="1" t="s">
        <v>294</v>
      </c>
      <c r="AE206" s="1" t="s">
        <v>132</v>
      </c>
      <c r="AF206" s="1" t="s">
        <v>744</v>
      </c>
      <c r="AG206" s="32" t="s">
        <v>805</v>
      </c>
      <c r="AH206" s="7" t="s">
        <v>797</v>
      </c>
      <c r="AI206" s="1" t="str">
        <f>IF(AND(ISBLANK(AG206), ISBLANK(AH206)), "", _xlfn.CONCAT("[", IF(ISBLANK(AG206), "", _xlfn.CONCAT("[""mac"", """, AG206, """]")), IF(ISBLANK(AH206), "", _xlfn.CONCAT(", [""ip"", """, AH206, """]")), "]"))</f>
        <v>[["mac", "d4:f5:47:1c:cc:2d"], ["ip", "10.0.4.50"]]</v>
      </c>
    </row>
    <row r="207" spans="1:36" hidden="1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5" t="s">
        <v>417</v>
      </c>
    </row>
    <row r="208" spans="1:36" hidden="1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hidden="1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hidden="1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hidden="1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/>
    </row>
    <row r="212" spans="1:36" x14ac:dyDescent="0.2">
      <c r="A212" s="1">
        <v>2601</v>
      </c>
      <c r="B212" s="1" t="s">
        <v>28</v>
      </c>
      <c r="C212" s="1" t="s">
        <v>294</v>
      </c>
      <c r="D212" s="1" t="s">
        <v>149</v>
      </c>
      <c r="E212" s="1" t="s">
        <v>365</v>
      </c>
      <c r="F212" s="1" t="str">
        <f>IF(ISBLANK(E212), "", Table2[[#This Row],[unique_id]])</f>
        <v>edwin_home</v>
      </c>
      <c r="G212" s="1" t="s">
        <v>367</v>
      </c>
      <c r="H212" s="1" t="s">
        <v>386</v>
      </c>
      <c r="I212" s="1" t="s">
        <v>148</v>
      </c>
      <c r="K212" s="1" t="s">
        <v>138</v>
      </c>
      <c r="L212" s="1" t="s">
        <v>385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Z212" s="1" t="str">
        <f>IF(OR(ISBLANK(AG212), ISBLANK(AH212)), "", LOWER(_xlfn.CONCAT(Table2[[#This Row],[device_manufacturer]], "-",Table2[[#This Row],[device_suggested_area]], "-", Table2[[#This Row],[device_identifiers]])))</f>
        <v>google-edwin-home</v>
      </c>
      <c r="AA212" s="2" t="s">
        <v>693</v>
      </c>
      <c r="AB212" s="1" t="s">
        <v>628</v>
      </c>
      <c r="AC212" s="1" t="s">
        <v>691</v>
      </c>
      <c r="AD212" s="1" t="s">
        <v>294</v>
      </c>
      <c r="AE212" s="1" t="s">
        <v>129</v>
      </c>
      <c r="AF212" s="1" t="s">
        <v>744</v>
      </c>
      <c r="AG212" s="32" t="s">
        <v>804</v>
      </c>
      <c r="AH212" s="7" t="s">
        <v>798</v>
      </c>
      <c r="AI212" s="1" t="str">
        <f>IF(AND(ISBLANK(AG212), ISBLANK(AH212)), "", _xlfn.CONCAT("[", IF(ISBLANK(AG212), "", _xlfn.CONCAT("[""mac"", """, AG212, """]")), IF(ISBLANK(AH212), "", _xlfn.CONCAT(", [""ip"", """, AH212, """]")), "]"))</f>
        <v>[["mac", "d4:f5:47:25:92:d5"], ["ip", "10.0.4.51"]]</v>
      </c>
    </row>
    <row r="213" spans="1:36" x14ac:dyDescent="0.2">
      <c r="A213" s="1">
        <v>2603</v>
      </c>
      <c r="B213" s="1" t="s">
        <v>28</v>
      </c>
      <c r="C213" s="1" t="s">
        <v>294</v>
      </c>
      <c r="D213" s="1" t="s">
        <v>149</v>
      </c>
      <c r="E213" s="1" t="s">
        <v>379</v>
      </c>
      <c r="F213" s="1" t="str">
        <f>IF(ISBLANK(E213), "", Table2[[#This Row],[unique_id]])</f>
        <v>parents_home</v>
      </c>
      <c r="G213" s="1" t="s">
        <v>369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google-parents-home</v>
      </c>
      <c r="AA213" s="2" t="s">
        <v>693</v>
      </c>
      <c r="AB213" s="1" t="s">
        <v>628</v>
      </c>
      <c r="AC213" s="4" t="s">
        <v>691</v>
      </c>
      <c r="AD213" s="1" t="s">
        <v>294</v>
      </c>
      <c r="AE213" s="1" t="s">
        <v>239</v>
      </c>
      <c r="AF213" s="1" t="s">
        <v>744</v>
      </c>
      <c r="AG213" s="32" t="s">
        <v>803</v>
      </c>
      <c r="AH213" s="7" t="s">
        <v>799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"d4:f5:47:8c:d1:7e"], ["ip", "10.0.4.52"]]</v>
      </c>
    </row>
    <row r="214" spans="1:36" x14ac:dyDescent="0.2">
      <c r="A214" s="1">
        <v>2604</v>
      </c>
      <c r="B214" s="1" t="s">
        <v>28</v>
      </c>
      <c r="C214" s="1" t="s">
        <v>294</v>
      </c>
      <c r="D214" s="1" t="s">
        <v>149</v>
      </c>
      <c r="E214" s="1" t="s">
        <v>377</v>
      </c>
      <c r="F214" s="1" t="str">
        <f>IF(ISBLANK(E214), "", Table2[[#This Row],[unique_id]])</f>
        <v>parents_tv</v>
      </c>
      <c r="G214" s="1" t="s">
        <v>374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google-parents-tv</v>
      </c>
      <c r="AA214" s="2" t="s">
        <v>693</v>
      </c>
      <c r="AB214" s="1" t="s">
        <v>620</v>
      </c>
      <c r="AC214" s="1" t="s">
        <v>692</v>
      </c>
      <c r="AD214" s="1" t="s">
        <v>294</v>
      </c>
      <c r="AE214" s="1" t="s">
        <v>239</v>
      </c>
      <c r="AF214" s="1" t="s">
        <v>744</v>
      </c>
      <c r="AG214" s="32" t="s">
        <v>806</v>
      </c>
      <c r="AH214" s="7" t="s">
        <v>800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"48:d6:d5:33:7c:28"], ["ip", "10.0.4.53"]]</v>
      </c>
    </row>
    <row r="215" spans="1:36" x14ac:dyDescent="0.2">
      <c r="A215" s="1">
        <v>2610</v>
      </c>
      <c r="B215" s="1" t="s">
        <v>28</v>
      </c>
      <c r="C215" s="1" t="s">
        <v>294</v>
      </c>
      <c r="D215" s="1" t="s">
        <v>149</v>
      </c>
      <c r="E215" s="1" t="s">
        <v>366</v>
      </c>
      <c r="F215" s="1" t="str">
        <f>IF(ISBLANK(E215), "", Table2[[#This Row],[unique_id]])</f>
        <v>lounge_home</v>
      </c>
      <c r="G215" s="1" t="s">
        <v>368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google-lounge-home</v>
      </c>
      <c r="AA215" s="2" t="s">
        <v>693</v>
      </c>
      <c r="AB215" s="1" t="s">
        <v>628</v>
      </c>
      <c r="AC215" s="4" t="s">
        <v>691</v>
      </c>
      <c r="AD215" s="1" t="s">
        <v>294</v>
      </c>
      <c r="AE215" s="1" t="s">
        <v>241</v>
      </c>
      <c r="AF215" s="1" t="s">
        <v>744</v>
      </c>
      <c r="AG215" s="32" t="s">
        <v>802</v>
      </c>
      <c r="AH215" s="7" t="s">
        <v>801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"d4:f5:47:32:df:7b"], ["ip", "10.0.4.54"]]</v>
      </c>
    </row>
    <row r="216" spans="1:36" x14ac:dyDescent="0.2">
      <c r="A216" s="1">
        <v>5010</v>
      </c>
      <c r="B216" s="1" t="s">
        <v>28</v>
      </c>
      <c r="C216" s="1" t="s">
        <v>676</v>
      </c>
      <c r="E216" s="7"/>
      <c r="I216" s="7"/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">
        <v>675</v>
      </c>
      <c r="AA216" s="2" t="s">
        <v>674</v>
      </c>
      <c r="AB216" s="1" t="s">
        <v>672</v>
      </c>
      <c r="AC216" s="4" t="s">
        <v>673</v>
      </c>
      <c r="AD216" s="1" t="s">
        <v>671</v>
      </c>
      <c r="AE216" s="1" t="s">
        <v>30</v>
      </c>
      <c r="AF216" s="1" t="s">
        <v>765</v>
      </c>
      <c r="AG216" s="1" t="s">
        <v>670</v>
      </c>
      <c r="AH216" s="1" t="s">
        <v>712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"30:05:5c:8a:ff:10"], ["ip", "10.0.6.10"]]</v>
      </c>
      <c r="AJ216" s="1"/>
    </row>
    <row r="217" spans="1:36" x14ac:dyDescent="0.2">
      <c r="A217" s="1">
        <v>2700</v>
      </c>
      <c r="B217" s="1" t="s">
        <v>28</v>
      </c>
      <c r="C217" s="1" t="s">
        <v>293</v>
      </c>
      <c r="D217" s="1" t="s">
        <v>152</v>
      </c>
      <c r="E217" s="1" t="s">
        <v>153</v>
      </c>
      <c r="F217" s="1" t="str">
        <f>IF(ISBLANK(E217), "", Table2[[#This Row],[unique_id]])</f>
        <v>uvc_ada_medium</v>
      </c>
      <c r="G217" s="1" t="s">
        <v>132</v>
      </c>
      <c r="H217" s="1" t="s">
        <v>566</v>
      </c>
      <c r="I217" s="1" t="s">
        <v>257</v>
      </c>
      <c r="K217" s="1" t="s">
        <v>138</v>
      </c>
      <c r="L217" s="1" t="s">
        <v>387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">
        <v>680</v>
      </c>
      <c r="AA217" s="2" t="s">
        <v>682</v>
      </c>
      <c r="AB217" s="1" t="s">
        <v>683</v>
      </c>
      <c r="AC217" s="4" t="s">
        <v>679</v>
      </c>
      <c r="AD217" s="1" t="s">
        <v>293</v>
      </c>
      <c r="AE217" s="1" t="s">
        <v>132</v>
      </c>
      <c r="AF217" s="1" t="s">
        <v>765</v>
      </c>
      <c r="AG217" s="1" t="s">
        <v>677</v>
      </c>
      <c r="AH217" s="1" t="s">
        <v>713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"74:83:c2:3f:6c:4c"], ["ip", "10.0.6.20"]]</v>
      </c>
      <c r="AJ217" s="1"/>
    </row>
    <row r="218" spans="1:36" x14ac:dyDescent="0.2">
      <c r="A218" s="1">
        <v>2703</v>
      </c>
      <c r="B218" s="1" t="s">
        <v>28</v>
      </c>
      <c r="C218" s="1" t="s">
        <v>293</v>
      </c>
      <c r="D218" s="1" t="s">
        <v>152</v>
      </c>
      <c r="E218" s="1" t="s">
        <v>255</v>
      </c>
      <c r="F218" s="1" t="str">
        <f>IF(ISBLANK(E218), "", Table2[[#This Row],[unique_id]])</f>
        <v>uvc_edwin_medium</v>
      </c>
      <c r="G218" s="1" t="s">
        <v>129</v>
      </c>
      <c r="H218" s="1" t="s">
        <v>567</v>
      </c>
      <c r="I218" s="1" t="s">
        <v>257</v>
      </c>
      <c r="K218" s="1" t="s">
        <v>138</v>
      </c>
      <c r="L218" s="1" t="s">
        <v>387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">
        <v>681</v>
      </c>
      <c r="AA218" s="2" t="s">
        <v>682</v>
      </c>
      <c r="AB218" s="1" t="s">
        <v>683</v>
      </c>
      <c r="AC218" s="1" t="s">
        <v>679</v>
      </c>
      <c r="AD218" s="1" t="s">
        <v>293</v>
      </c>
      <c r="AE218" s="1" t="s">
        <v>129</v>
      </c>
      <c r="AF218" s="1" t="s">
        <v>765</v>
      </c>
      <c r="AG218" s="1" t="s">
        <v>678</v>
      </c>
      <c r="AH218" s="1" t="s">
        <v>714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"74:83:c2:3f:6e:5c"], ["ip", "10.0.6.21"]]</v>
      </c>
      <c r="AJ218" s="1"/>
    </row>
    <row r="219" spans="1:36" x14ac:dyDescent="0.2">
      <c r="A219" s="1">
        <v>1450</v>
      </c>
      <c r="B219" s="1" t="s">
        <v>28</v>
      </c>
      <c r="C219" s="1" t="s">
        <v>135</v>
      </c>
      <c r="D219" s="1" t="s">
        <v>131</v>
      </c>
      <c r="E219" s="1" t="s">
        <v>784</v>
      </c>
      <c r="F219" s="1" t="str">
        <f>IF(ISBLANK(E219), "", Table2[[#This Row],[unique_id]])</f>
        <v>ada_fan</v>
      </c>
      <c r="G219" s="1" t="s">
        <v>132</v>
      </c>
      <c r="H219" s="1" t="s">
        <v>133</v>
      </c>
      <c r="I219" s="1" t="s">
        <v>134</v>
      </c>
      <c r="K219" s="1" t="s">
        <v>138</v>
      </c>
      <c r="R219" s="1" t="s">
        <v>334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senseme-ada-fan</v>
      </c>
      <c r="AA219" s="2" t="s">
        <v>634</v>
      </c>
      <c r="AB219" s="1" t="s">
        <v>131</v>
      </c>
      <c r="AC219" s="1" t="s">
        <v>635</v>
      </c>
      <c r="AD219" s="1" t="str">
        <f>IF(OR(ISBLANK(AG219), ISBLANK(AH219)), "", Table2[[#This Row],[device_via_device]])</f>
        <v>SenseMe</v>
      </c>
      <c r="AE219" s="1" t="s">
        <v>132</v>
      </c>
      <c r="AF219" s="1" t="s">
        <v>765</v>
      </c>
      <c r="AG219" s="1" t="s">
        <v>636</v>
      </c>
      <c r="AH219" s="1" t="s">
        <v>769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"20:f8:5e:d7:19:e0"], ["ip", "10.0.6.60"]]</v>
      </c>
    </row>
    <row r="220" spans="1:36" hidden="1" x14ac:dyDescent="0.2">
      <c r="A220" s="1">
        <v>2514</v>
      </c>
      <c r="B220" s="1" t="s">
        <v>266</v>
      </c>
      <c r="C220" s="1" t="s">
        <v>575</v>
      </c>
      <c r="D220" s="1" t="s">
        <v>136</v>
      </c>
      <c r="E220" s="1" t="s">
        <v>576</v>
      </c>
      <c r="F220" s="1" t="str">
        <f>IF(ISBLANK(E220), "", Table2[[#This Row],[unique_id]])</f>
        <v>pool_filter</v>
      </c>
      <c r="G220" s="1" t="s">
        <v>539</v>
      </c>
      <c r="H220" s="1" t="s">
        <v>438</v>
      </c>
      <c r="I220" s="1" t="s">
        <v>437</v>
      </c>
      <c r="K220" s="1" t="s">
        <v>364</v>
      </c>
      <c r="R220" s="1" t="s">
        <v>356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1" t="str">
        <f>IF(AND(ISBLANK(AG220), ISBLANK(AH220)), "", _xlfn.CONCAT("[", IF(ISBLANK(AG220), "", _xlfn.CONCAT("[""mac"", """, AG220, """]")), IF(ISBLANK(AH220), "", _xlfn.CONCAT(", [""ip"", """, AH220, """]")), "]"))</f>
        <v/>
      </c>
    </row>
    <row r="221" spans="1:36" hidden="1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577</v>
      </c>
      <c r="F221" s="1" t="str">
        <f>IF(ISBLANK(E221), "", Table2[[#This Row],[unique_id]])</f>
        <v>roof_water_heater_booster</v>
      </c>
      <c r="G221" s="1" t="s">
        <v>300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1" t="str">
        <f>IF(AND(ISBLANK(AG221), ISBLANK(AH221)), "", _xlfn.CONCAT("[", IF(ISBLANK(AG221), "", _xlfn.CONCAT("[""mac"", """, AG221, """]")), IF(ISBLANK(AH221), "", _xlfn.CONCAT(", [""ip"", """, AH221, """]")), "]"))</f>
        <v/>
      </c>
    </row>
    <row r="222" spans="1:36" x14ac:dyDescent="0.2">
      <c r="A222" s="1">
        <v>1451</v>
      </c>
      <c r="B222" s="1" t="s">
        <v>28</v>
      </c>
      <c r="C222" s="1" t="s">
        <v>135</v>
      </c>
      <c r="D222" s="1" t="s">
        <v>131</v>
      </c>
      <c r="E222" s="1" t="s">
        <v>785</v>
      </c>
      <c r="F222" s="1" t="str">
        <f>IF(ISBLANK(E222), "", Table2[[#This Row],[unique_id]])</f>
        <v>edwin_fan</v>
      </c>
      <c r="G222" s="1" t="s">
        <v>129</v>
      </c>
      <c r="H222" s="1" t="s">
        <v>133</v>
      </c>
      <c r="I222" s="1" t="s">
        <v>134</v>
      </c>
      <c r="K222" s="1" t="s">
        <v>138</v>
      </c>
      <c r="R222" s="1" t="s">
        <v>334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senseme-edwin-fan</v>
      </c>
      <c r="AA222" s="2" t="s">
        <v>634</v>
      </c>
      <c r="AB222" s="1" t="s">
        <v>131</v>
      </c>
      <c r="AC222" s="1" t="s">
        <v>635</v>
      </c>
      <c r="AD222" s="1" t="str">
        <f>IF(OR(ISBLANK(AG222), ISBLANK(AH222)), "", Table2[[#This Row],[device_via_device]])</f>
        <v>SenseMe</v>
      </c>
      <c r="AE222" s="1" t="s">
        <v>129</v>
      </c>
      <c r="AF222" s="1" t="s">
        <v>765</v>
      </c>
      <c r="AG222" s="1" t="s">
        <v>637</v>
      </c>
      <c r="AH222" s="1" t="s">
        <v>770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"20:f8:5e:d7:26:1c"], ["ip", "10.0.6.61"]]</v>
      </c>
    </row>
    <row r="223" spans="1:36" x14ac:dyDescent="0.2">
      <c r="A223" s="1">
        <v>1452</v>
      </c>
      <c r="B223" s="1" t="s">
        <v>28</v>
      </c>
      <c r="C223" s="1" t="s">
        <v>135</v>
      </c>
      <c r="D223" s="1" t="s">
        <v>131</v>
      </c>
      <c r="E223" s="1" t="s">
        <v>786</v>
      </c>
      <c r="F223" s="1" t="str">
        <f>IF(ISBLANK(E223), "", Table2[[#This Row],[unique_id]])</f>
        <v>parents_fan</v>
      </c>
      <c r="G223" s="1" t="s">
        <v>239</v>
      </c>
      <c r="H223" s="1" t="s">
        <v>133</v>
      </c>
      <c r="I223" s="1" t="s">
        <v>134</v>
      </c>
      <c r="K223" s="1" t="s">
        <v>138</v>
      </c>
      <c r="R223" s="1" t="s">
        <v>334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senseme-parents-fan</v>
      </c>
      <c r="AA223" s="2" t="s">
        <v>634</v>
      </c>
      <c r="AB223" s="1" t="s">
        <v>131</v>
      </c>
      <c r="AC223" s="4" t="s">
        <v>635</v>
      </c>
      <c r="AD223" s="1" t="str">
        <f>IF(OR(ISBLANK(AG223), ISBLANK(AH223)), "", Table2[[#This Row],[device_via_device]])</f>
        <v>SenseMe</v>
      </c>
      <c r="AE223" s="1" t="s">
        <v>239</v>
      </c>
      <c r="AF223" s="1" t="s">
        <v>765</v>
      </c>
      <c r="AG223" s="1" t="s">
        <v>640</v>
      </c>
      <c r="AH223" s="1" t="s">
        <v>771</v>
      </c>
      <c r="AI223" s="1" t="str">
        <f>IF(AND(ISBLANK(AG223), ISBLANK(AH223)), "", _xlfn.CONCAT("[", IF(ISBLANK(AG223), "", _xlfn.CONCAT("[""mac"", """, AG223, """]")), IF(ISBLANK(AH223), "", _xlfn.CONCAT(", [""ip"", """, AH223, """]")), "]"))</f>
        <v>[["mac", "20:f8:5e:d8:a5:6b"], ["ip", "10.0.6.62"]]</v>
      </c>
    </row>
    <row r="224" spans="1:36" x14ac:dyDescent="0.2">
      <c r="A224" s="1">
        <v>1454</v>
      </c>
      <c r="B224" s="1" t="s">
        <v>28</v>
      </c>
      <c r="C224" s="1" t="s">
        <v>135</v>
      </c>
      <c r="D224" s="1" t="s">
        <v>131</v>
      </c>
      <c r="E224" s="1" t="s">
        <v>787</v>
      </c>
      <c r="F224" s="1" t="str">
        <f>IF(ISBLANK(E224), "", Table2[[#This Row],[unique_id]])</f>
        <v>lounge_fan</v>
      </c>
      <c r="G224" s="1" t="s">
        <v>241</v>
      </c>
      <c r="H224" s="1" t="s">
        <v>133</v>
      </c>
      <c r="I224" s="1" t="s">
        <v>134</v>
      </c>
      <c r="K224" s="1" t="s">
        <v>138</v>
      </c>
      <c r="R224" s="1" t="s">
        <v>334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senseme-lounge-fan</v>
      </c>
      <c r="AA224" s="2" t="s">
        <v>634</v>
      </c>
      <c r="AB224" s="1" t="s">
        <v>131</v>
      </c>
      <c r="AC224" s="4" t="s">
        <v>635</v>
      </c>
      <c r="AD224" s="1" t="str">
        <f>IF(OR(ISBLANK(AG224), ISBLANK(AH224)), "", Table2[[#This Row],[device_via_device]])</f>
        <v>SenseMe</v>
      </c>
      <c r="AE224" s="1" t="s">
        <v>241</v>
      </c>
      <c r="AF224" s="1" t="s">
        <v>765</v>
      </c>
      <c r="AG224" s="1" t="s">
        <v>641</v>
      </c>
      <c r="AH224" s="1" t="s">
        <v>772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"20:f8:5e:d9:11:77"], ["ip", "10.0.6.63"]]</v>
      </c>
    </row>
    <row r="225" spans="1:36" x14ac:dyDescent="0.2">
      <c r="A225" s="1">
        <v>1456</v>
      </c>
      <c r="B225" s="1" t="s">
        <v>28</v>
      </c>
      <c r="C225" s="1" t="s">
        <v>135</v>
      </c>
      <c r="D225" s="1" t="s">
        <v>131</v>
      </c>
      <c r="E225" s="1" t="s">
        <v>789</v>
      </c>
      <c r="F225" s="1" t="str">
        <f>IF(ISBLANK(E225), "", Table2[[#This Row],[unique_id]])</f>
        <v>deck_east_fan</v>
      </c>
      <c r="G225" s="1" t="s">
        <v>263</v>
      </c>
      <c r="H225" s="1" t="s">
        <v>133</v>
      </c>
      <c r="I225" s="1" t="s">
        <v>134</v>
      </c>
      <c r="R225" s="1" t="s">
        <v>334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senseme-deck-east-fan</v>
      </c>
      <c r="AA225" s="2" t="s">
        <v>634</v>
      </c>
      <c r="AB225" s="1" t="s">
        <v>643</v>
      </c>
      <c r="AC225" s="1" t="s">
        <v>635</v>
      </c>
      <c r="AD225" s="1" t="str">
        <f>IF(OR(ISBLANK(AG225), ISBLANK(AH225)), "", Table2[[#This Row],[device_via_device]])</f>
        <v>SenseMe</v>
      </c>
      <c r="AE225" s="1" t="s">
        <v>608</v>
      </c>
      <c r="AF225" s="1" t="s">
        <v>765</v>
      </c>
      <c r="AG225" s="1" t="s">
        <v>638</v>
      </c>
      <c r="AH225" s="1" t="s">
        <v>773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"20:f8:5e:1e:ea:a0"], ["ip", "10.0.6.64"]]</v>
      </c>
    </row>
    <row r="226" spans="1:36" x14ac:dyDescent="0.2">
      <c r="A226" s="1">
        <v>1457</v>
      </c>
      <c r="B226" s="1" t="s">
        <v>28</v>
      </c>
      <c r="C226" s="1" t="s">
        <v>135</v>
      </c>
      <c r="D226" s="1" t="s">
        <v>131</v>
      </c>
      <c r="E226" s="1" t="s">
        <v>790</v>
      </c>
      <c r="F226" s="1" t="str">
        <f>IF(ISBLANK(E226), "", Table2[[#This Row],[unique_id]])</f>
        <v>deck_west_fan</v>
      </c>
      <c r="G226" s="1" t="s">
        <v>262</v>
      </c>
      <c r="H226" s="1" t="s">
        <v>133</v>
      </c>
      <c r="I226" s="1" t="s">
        <v>134</v>
      </c>
      <c r="R226" s="1" t="s">
        <v>334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senseme-deck-west-fan</v>
      </c>
      <c r="AA226" s="2" t="s">
        <v>634</v>
      </c>
      <c r="AB226" s="1" t="s">
        <v>644</v>
      </c>
      <c r="AC226" s="1" t="s">
        <v>635</v>
      </c>
      <c r="AD226" s="1" t="str">
        <f>IF(OR(ISBLANK(AG226), ISBLANK(AH226)), "", Table2[[#This Row],[device_via_device]])</f>
        <v>SenseMe</v>
      </c>
      <c r="AE226" s="1" t="s">
        <v>608</v>
      </c>
      <c r="AF226" s="1" t="s">
        <v>765</v>
      </c>
      <c r="AG226" s="1" t="s">
        <v>639</v>
      </c>
      <c r="AH226" s="7" t="s">
        <v>774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"20:f8:5e:1e:da:35"], ["ip", "10.0.6.65"]]</v>
      </c>
    </row>
    <row r="227" spans="1:36" x14ac:dyDescent="0.2">
      <c r="A227" s="1">
        <v>2505</v>
      </c>
      <c r="B227" s="1" t="s">
        <v>28</v>
      </c>
      <c r="C227" s="1" t="s">
        <v>291</v>
      </c>
      <c r="D227" s="1" t="s">
        <v>136</v>
      </c>
      <c r="E227" s="1" t="s">
        <v>348</v>
      </c>
      <c r="F227" s="1" t="str">
        <f>IF(ISBLANK(E227), "", Table2[[#This Row],[unique_id]])</f>
        <v>various_adhoc_outlet</v>
      </c>
      <c r="G227" s="1" t="s">
        <v>285</v>
      </c>
      <c r="H227" s="1" t="s">
        <v>438</v>
      </c>
      <c r="I227" s="1" t="s">
        <v>437</v>
      </c>
      <c r="K227" s="1" t="s">
        <v>364</v>
      </c>
      <c r="R227" s="1" t="s">
        <v>357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tplink-various-adhoc-outlet</v>
      </c>
      <c r="AA227" s="2" t="s">
        <v>612</v>
      </c>
      <c r="AB227" s="1" t="s">
        <v>645</v>
      </c>
      <c r="AC227" s="7" t="s">
        <v>611</v>
      </c>
      <c r="AD227" s="1" t="str">
        <f>IF(OR(ISBLANK(AG227), ISBLANK(AH227)), "", Table2[[#This Row],[device_via_device]])</f>
        <v>TPLink</v>
      </c>
      <c r="AE227" s="1" t="s">
        <v>606</v>
      </c>
      <c r="AF227" s="1" t="s">
        <v>765</v>
      </c>
      <c r="AG227" s="1" t="s">
        <v>589</v>
      </c>
      <c r="AH227" s="1" t="s">
        <v>747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"10:27:f5:31:f2:2b"], ["ip", "10.0.6.70"]]</v>
      </c>
    </row>
    <row r="228" spans="1:36" x14ac:dyDescent="0.2">
      <c r="A228" s="1">
        <v>2516</v>
      </c>
      <c r="B228" s="1" t="s">
        <v>28</v>
      </c>
      <c r="C228" s="1" t="s">
        <v>291</v>
      </c>
      <c r="D228" s="1" t="s">
        <v>136</v>
      </c>
      <c r="E228" s="1" t="s">
        <v>346</v>
      </c>
      <c r="F228" s="1" t="str">
        <f>IF(ISBLANK(E228), "", Table2[[#This Row],[unique_id]])</f>
        <v>study_battery_charger</v>
      </c>
      <c r="G228" s="1" t="s">
        <v>284</v>
      </c>
      <c r="H228" s="1" t="s">
        <v>438</v>
      </c>
      <c r="I228" s="1" t="s">
        <v>437</v>
      </c>
      <c r="K228" s="1" t="s">
        <v>364</v>
      </c>
      <c r="R228" s="1" t="s">
        <v>361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tplink-study-battery-charger</v>
      </c>
      <c r="AA228" s="2" t="s">
        <v>612</v>
      </c>
      <c r="AB228" s="1" t="s">
        <v>646</v>
      </c>
      <c r="AC228" s="12" t="s">
        <v>611</v>
      </c>
      <c r="AD228" s="1" t="str">
        <f>IF(OR(ISBLANK(AG228), ISBLANK(AH228)), "", Table2[[#This Row],[device_via_device]])</f>
        <v>TPLink</v>
      </c>
      <c r="AE228" s="1" t="s">
        <v>607</v>
      </c>
      <c r="AF228" s="1" t="s">
        <v>765</v>
      </c>
      <c r="AG228" s="1" t="s">
        <v>590</v>
      </c>
      <c r="AH228" s="1" t="s">
        <v>748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"5c:a6:e6:25:64:e9"], ["ip", "10.0.6.71"]]</v>
      </c>
    </row>
    <row r="229" spans="1:36" hidden="1" x14ac:dyDescent="0.2">
      <c r="A229" s="1">
        <v>2522</v>
      </c>
      <c r="B229" s="1" t="s">
        <v>28</v>
      </c>
      <c r="C229" s="1" t="s">
        <v>560</v>
      </c>
      <c r="D229" s="1" t="s">
        <v>565</v>
      </c>
      <c r="E229" s="1" t="s">
        <v>564</v>
      </c>
      <c r="F229" s="1" t="str">
        <f>IF(ISBLANK(E229), "", Table2[[#This Row],[unique_id]])</f>
        <v>column_break</v>
      </c>
      <c r="G229" s="1" t="s">
        <v>561</v>
      </c>
      <c r="H229" s="1" t="s">
        <v>439</v>
      </c>
      <c r="I229" s="1" t="s">
        <v>437</v>
      </c>
      <c r="K229" s="1" t="s">
        <v>562</v>
      </c>
      <c r="L229" s="1" t="s">
        <v>563</v>
      </c>
      <c r="T229" s="2"/>
      <c r="AI229" s="1" t="str">
        <f>IF(AND(ISBLANK(AG229), ISBLANK(AH229)), "", _xlfn.CONCAT("[", IF(ISBLANK(AG229), "", _xlfn.CONCAT("[""mac"", """, AG229, """]")), IF(ISBLANK(AH229), "", _xlfn.CONCAT(", [""ip"", """, AH229, """]")), "]"))</f>
        <v/>
      </c>
    </row>
    <row r="230" spans="1:36" hidden="1" x14ac:dyDescent="0.2">
      <c r="A230" s="1">
        <v>2523</v>
      </c>
      <c r="B230" s="1" t="s">
        <v>28</v>
      </c>
      <c r="C230" s="1" t="s">
        <v>130</v>
      </c>
      <c r="D230" s="1" t="s">
        <v>29</v>
      </c>
      <c r="E230" s="7" t="s">
        <v>389</v>
      </c>
      <c r="F230" s="1" t="str">
        <f>IF(ISBLANK(E230), "", Table2[[#This Row],[unique_id]])</f>
        <v>netatmo_bertram_2_office_pantry_battery_percent</v>
      </c>
      <c r="G230" s="1" t="s">
        <v>259</v>
      </c>
      <c r="H230" s="1" t="s">
        <v>408</v>
      </c>
      <c r="I230" s="1" t="s">
        <v>437</v>
      </c>
      <c r="K230" s="1" t="s">
        <v>138</v>
      </c>
      <c r="R230" s="1" t="s">
        <v>394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AI230" s="1" t="str">
        <f>IF(AND(ISBLANK(AG230), ISBLANK(AH230)), "", _xlfn.CONCAT("[", IF(ISBLANK(AG230), "", _xlfn.CONCAT("[""mac"", """, AG230, """]")), IF(ISBLANK(AH230), "", _xlfn.CONCAT(", [""ip"", """, AH230, """]")), "]"))</f>
        <v/>
      </c>
    </row>
    <row r="231" spans="1:36" hidden="1" x14ac:dyDescent="0.2">
      <c r="A231" s="1">
        <v>2524</v>
      </c>
      <c r="B231" s="1" t="s">
        <v>28</v>
      </c>
      <c r="C231" s="1" t="s">
        <v>130</v>
      </c>
      <c r="D231" s="1" t="s">
        <v>29</v>
      </c>
      <c r="E231" s="7" t="s">
        <v>390</v>
      </c>
      <c r="F231" s="1" t="str">
        <f>IF(ISBLANK(E231), "", Table2[[#This Row],[unique_id]])</f>
        <v>netatmo_bertram_2_office_lounge_battery_percent</v>
      </c>
      <c r="G231" s="1" t="s">
        <v>241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hidden="1" x14ac:dyDescent="0.2">
      <c r="A232" s="1">
        <v>2525</v>
      </c>
      <c r="B232" s="1" t="s">
        <v>28</v>
      </c>
      <c r="C232" s="1" t="s">
        <v>130</v>
      </c>
      <c r="D232" s="1" t="s">
        <v>29</v>
      </c>
      <c r="E232" s="7" t="s">
        <v>391</v>
      </c>
      <c r="F232" s="1" t="str">
        <f>IF(ISBLANK(E232), "", Table2[[#This Row],[unique_id]])</f>
        <v>netatmo_bertram_2_office_dining_battery_percent</v>
      </c>
      <c r="G232" s="1" t="s">
        <v>240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hidden="1" x14ac:dyDescent="0.2">
      <c r="A233" s="1">
        <v>2526</v>
      </c>
      <c r="B233" s="1" t="s">
        <v>28</v>
      </c>
      <c r="C233" s="1" t="s">
        <v>130</v>
      </c>
      <c r="D233" s="1" t="s">
        <v>29</v>
      </c>
      <c r="E233" s="7" t="s">
        <v>392</v>
      </c>
      <c r="F233" s="1" t="str">
        <f>IF(ISBLANK(E233), "", Table2[[#This Row],[unique_id]])</f>
        <v>netatmo_bertram_2_office_basement_battery_percent</v>
      </c>
      <c r="G233" s="1" t="s">
        <v>258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hidden="1" x14ac:dyDescent="0.2">
      <c r="A234" s="1">
        <v>2527</v>
      </c>
      <c r="B234" s="1" t="s">
        <v>28</v>
      </c>
      <c r="C234" s="1" t="s">
        <v>196</v>
      </c>
      <c r="D234" s="1" t="s">
        <v>29</v>
      </c>
      <c r="E234" s="1" t="s">
        <v>147</v>
      </c>
      <c r="F234" s="1" t="str">
        <f>IF(ISBLANK(E234), "", Table2[[#This Row],[unique_id]])</f>
        <v>parents_speaker_battery</v>
      </c>
      <c r="G234" s="1" t="s">
        <v>239</v>
      </c>
      <c r="H234" s="1" t="s">
        <v>409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hidden="1" x14ac:dyDescent="0.2">
      <c r="A235" s="1">
        <v>2528</v>
      </c>
      <c r="B235" s="1" t="s">
        <v>28</v>
      </c>
      <c r="C235" s="1" t="s">
        <v>196</v>
      </c>
      <c r="D235" s="1" t="s">
        <v>29</v>
      </c>
      <c r="E235" s="1" t="s">
        <v>393</v>
      </c>
      <c r="F235" s="1" t="str">
        <f>IF(ISBLANK(E235), "", Table2[[#This Row],[unique_id]])</f>
        <v>kitchen_home_battery</v>
      </c>
      <c r="G235" s="1" t="s">
        <v>253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hidden="1" x14ac:dyDescent="0.2">
      <c r="A236" s="1">
        <v>2529</v>
      </c>
      <c r="B236" s="1" t="s">
        <v>28</v>
      </c>
      <c r="C236" s="1" t="s">
        <v>41</v>
      </c>
      <c r="D236" s="1" t="s">
        <v>29</v>
      </c>
      <c r="E236" s="1" t="s">
        <v>183</v>
      </c>
      <c r="F236" s="1" t="str">
        <f>IF(ISBLANK(E236), "", Table2[[#This Row],[unique_id]])</f>
        <v>weatherstation_console_battery_voltage</v>
      </c>
      <c r="G236" s="1" t="s">
        <v>405</v>
      </c>
      <c r="H236" s="1" t="s">
        <v>410</v>
      </c>
      <c r="I236" s="1" t="s">
        <v>437</v>
      </c>
      <c r="K236" s="1" t="s">
        <v>138</v>
      </c>
      <c r="O236" s="1" t="s">
        <v>33</v>
      </c>
      <c r="P236" s="1" t="s">
        <v>85</v>
      </c>
      <c r="Q236" s="1" t="s">
        <v>86</v>
      </c>
      <c r="R236" s="1" t="s">
        <v>394</v>
      </c>
      <c r="S236" s="1">
        <v>300</v>
      </c>
      <c r="T236" s="2" t="s">
        <v>36</v>
      </c>
      <c r="U236" s="1" t="s">
        <v>87</v>
      </c>
      <c r="V236" s="1" t="str">
        <f>IF(ISBLANK(U236),  "", _xlfn.CONCAT("haas/entity/sensor/", LOWER(C236), "/", E236, "/config"))</f>
        <v>haas/entity/sensor/weewx/weatherstation_console_battery_voltage/config</v>
      </c>
      <c r="W236" s="1" t="str">
        <f>IF(ISBLANK(U236),  "", _xlfn.CONCAT("haas/entity/sensor/", LOWER(C236), "/", E236))</f>
        <v>haas/entity/sensor/weewx/weatherstation_console_battery_voltage</v>
      </c>
      <c r="X236" s="7" t="s">
        <v>451</v>
      </c>
      <c r="Y236" s="1">
        <v>1</v>
      </c>
      <c r="Z236" s="1" t="s">
        <v>642</v>
      </c>
      <c r="AA236" s="2">
        <v>3.15</v>
      </c>
      <c r="AB236" s="1" t="s">
        <v>615</v>
      </c>
      <c r="AC236" s="1" t="s">
        <v>38</v>
      </c>
      <c r="AD236" s="1" t="s">
        <v>39</v>
      </c>
      <c r="AE236" s="1" t="s">
        <v>30</v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  <c r="AJ236" s="5" t="s">
        <v>198</v>
      </c>
    </row>
    <row r="237" spans="1:36" hidden="1" x14ac:dyDescent="0.2">
      <c r="A237" s="1">
        <v>2530</v>
      </c>
      <c r="B237" s="1" t="s">
        <v>28</v>
      </c>
      <c r="C237" s="1" t="s">
        <v>560</v>
      </c>
      <c r="D237" s="1" t="s">
        <v>565</v>
      </c>
      <c r="E237" s="1" t="s">
        <v>564</v>
      </c>
      <c r="F237" s="1" t="str">
        <f>IF(ISBLANK(E237), "", Table2[[#This Row],[unique_id]])</f>
        <v>column_break</v>
      </c>
      <c r="G237" s="1" t="s">
        <v>561</v>
      </c>
      <c r="H237" s="1" t="s">
        <v>410</v>
      </c>
      <c r="I237" s="1" t="s">
        <v>437</v>
      </c>
      <c r="K237" s="1" t="s">
        <v>562</v>
      </c>
      <c r="L237" s="1" t="s">
        <v>563</v>
      </c>
      <c r="T237" s="2"/>
      <c r="X237" s="7"/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  <c r="AJ237" s="5"/>
    </row>
    <row r="238" spans="1:36" hidden="1" x14ac:dyDescent="0.2">
      <c r="A238" s="1">
        <v>2531</v>
      </c>
      <c r="B238" s="1" t="s">
        <v>28</v>
      </c>
      <c r="C238" s="1" t="s">
        <v>41</v>
      </c>
      <c r="D238" s="1" t="s">
        <v>29</v>
      </c>
      <c r="E238" s="1" t="s">
        <v>396</v>
      </c>
      <c r="F238" s="1" t="str">
        <f>IF(ISBLANK(E238), "", Table2[[#This Row],[unique_id]])</f>
        <v>weatherstation_sample_period</v>
      </c>
      <c r="G238" s="1" t="s">
        <v>407</v>
      </c>
      <c r="H238" s="1" t="s">
        <v>398</v>
      </c>
      <c r="I238" s="1" t="s">
        <v>437</v>
      </c>
      <c r="K238" s="1" t="s">
        <v>138</v>
      </c>
      <c r="O238" s="1" t="s">
        <v>33</v>
      </c>
      <c r="P238" s="1" t="s">
        <v>395</v>
      </c>
      <c r="R238" s="1" t="s">
        <v>397</v>
      </c>
      <c r="S238" s="1">
        <v>300</v>
      </c>
      <c r="T238" s="2" t="s">
        <v>36</v>
      </c>
      <c r="U238" s="1" t="s">
        <v>412</v>
      </c>
      <c r="V238" s="1" t="str">
        <f>IF(ISBLANK(U238),  "", _xlfn.CONCAT("haas/entity/sensor/", LOWER(C238), "/", E238, "/config"))</f>
        <v>haas/entity/sensor/weewx/weatherstation_sample_period/config</v>
      </c>
      <c r="W238" s="1" t="str">
        <f>IF(ISBLANK(U238),  "", _xlfn.CONCAT("haas/entity/sensor/", LOWER(C238), "/", E238))</f>
        <v>haas/entity/sensor/weewx/weatherstation_sample_period</v>
      </c>
      <c r="X238" s="7" t="s">
        <v>452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hidden="1" x14ac:dyDescent="0.2">
      <c r="A239" s="1">
        <v>2532</v>
      </c>
      <c r="B239" s="1" t="s">
        <v>28</v>
      </c>
      <c r="C239" s="1" t="s">
        <v>41</v>
      </c>
      <c r="D239" s="1" t="s">
        <v>29</v>
      </c>
      <c r="E239" s="1" t="s">
        <v>184</v>
      </c>
      <c r="F239" s="1" t="str">
        <f>IF(ISBLANK(E239), "", Table2[[#This Row],[unique_id]])</f>
        <v>weatherstation_coms_signal_quality</v>
      </c>
      <c r="G239" s="1" t="s">
        <v>406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34</v>
      </c>
      <c r="R239" s="1" t="s">
        <v>202</v>
      </c>
      <c r="S239" s="1">
        <v>300</v>
      </c>
      <c r="T239" s="2" t="s">
        <v>36</v>
      </c>
      <c r="U239" s="1" t="s">
        <v>88</v>
      </c>
      <c r="V239" s="1" t="str">
        <f>IF(ISBLANK(U239),  "", _xlfn.CONCAT("haas/entity/sensor/", LOWER(C239), "/", E239, "/config"))</f>
        <v>haas/entity/sensor/weewx/weatherstation_coms_signal_quality/config</v>
      </c>
      <c r="W239" s="1" t="str">
        <f>IF(ISBLANK(U239),  "", _xlfn.CONCAT("haas/entity/sensor/", LOWER(C239), "/", E239))</f>
        <v>haas/entity/sensor/weewx/weatherstation_coms_signal_quality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 t="s">
        <v>198</v>
      </c>
    </row>
    <row r="240" spans="1:36" x14ac:dyDescent="0.2">
      <c r="A240" s="1">
        <v>2517</v>
      </c>
      <c r="B240" s="1" t="s">
        <v>28</v>
      </c>
      <c r="C240" s="1" t="s">
        <v>291</v>
      </c>
      <c r="D240" s="1" t="s">
        <v>136</v>
      </c>
      <c r="E240" s="1" t="s">
        <v>347</v>
      </c>
      <c r="F240" s="1" t="str">
        <f>IF(ISBLANK(E240), "", Table2[[#This Row],[unique_id]])</f>
        <v>laundry_vacuum_charger</v>
      </c>
      <c r="G240" s="1" t="s">
        <v>283</v>
      </c>
      <c r="H240" s="1" t="s">
        <v>438</v>
      </c>
      <c r="I240" s="1" t="s">
        <v>437</v>
      </c>
      <c r="K240" s="1" t="s">
        <v>364</v>
      </c>
      <c r="R240" s="1" t="s">
        <v>361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Z240" s="1" t="str">
        <f>IF(OR(ISBLANK(AG240), ISBLANK(AH240)), "", LOWER(_xlfn.CONCAT(Table2[[#This Row],[device_manufacturer]], "-",Table2[[#This Row],[device_suggested_area]], "-", Table2[[#This Row],[device_identifiers]])))</f>
        <v>tplink-laundry-vacuum-charger</v>
      </c>
      <c r="AA240" s="2" t="s">
        <v>612</v>
      </c>
      <c r="AB240" s="1" t="s">
        <v>647</v>
      </c>
      <c r="AC240" s="7" t="s">
        <v>611</v>
      </c>
      <c r="AD240" s="1" t="str">
        <f>IF(OR(ISBLANK(AG240), ISBLANK(AH240)), "", Table2[[#This Row],[device_via_device]])</f>
        <v>TPLink</v>
      </c>
      <c r="AE240" s="1" t="s">
        <v>261</v>
      </c>
      <c r="AF240" s="1" t="s">
        <v>765</v>
      </c>
      <c r="AG240" s="1" t="s">
        <v>591</v>
      </c>
      <c r="AH240" s="1" t="s">
        <v>749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>[["mac", "5c:a6:e6:25:57:fd"], ["ip", "10.0.6.72"]]</v>
      </c>
    </row>
    <row r="241" spans="1:36" x14ac:dyDescent="0.2">
      <c r="A241" s="1">
        <v>2508</v>
      </c>
      <c r="B241" s="1" t="s">
        <v>28</v>
      </c>
      <c r="C241" s="1" t="s">
        <v>291</v>
      </c>
      <c r="D241" s="1" t="s">
        <v>136</v>
      </c>
      <c r="E241" s="1" t="s">
        <v>335</v>
      </c>
      <c r="F241" s="1" t="str">
        <f>IF(ISBLANK(E241), "", Table2[[#This Row],[unique_id]])</f>
        <v>kitchen_dish_washer</v>
      </c>
      <c r="G241" s="1" t="s">
        <v>281</v>
      </c>
      <c r="H241" s="1" t="s">
        <v>438</v>
      </c>
      <c r="I241" s="1" t="s">
        <v>437</v>
      </c>
      <c r="K241" s="1" t="s">
        <v>364</v>
      </c>
      <c r="R241" s="1" t="s">
        <v>349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tplink-kitchen-dish_washer</v>
      </c>
      <c r="AA241" s="2" t="s">
        <v>612</v>
      </c>
      <c r="AB241" s="1" t="s">
        <v>624</v>
      </c>
      <c r="AC241" s="7" t="s">
        <v>611</v>
      </c>
      <c r="AD241" s="1" t="str">
        <f>IF(OR(ISBLANK(AG241), ISBLANK(AH241)), "", Table2[[#This Row],[device_via_device]])</f>
        <v>TPLink</v>
      </c>
      <c r="AE241" s="1" t="s">
        <v>253</v>
      </c>
      <c r="AF241" s="1" t="s">
        <v>765</v>
      </c>
      <c r="AG241" s="1" t="s">
        <v>592</v>
      </c>
      <c r="AH241" s="1" t="s">
        <v>750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>[["mac", "5c:a6:e6:25:55:f7"], ["ip", "10.0.6.73"]]</v>
      </c>
    </row>
    <row r="242" spans="1:36" hidden="1" x14ac:dyDescent="0.2">
      <c r="A242" s="1">
        <v>2602</v>
      </c>
      <c r="B242" s="1" t="s">
        <v>28</v>
      </c>
      <c r="C242" s="1" t="s">
        <v>560</v>
      </c>
      <c r="D242" s="1" t="s">
        <v>565</v>
      </c>
      <c r="E242" s="1" t="s">
        <v>564</v>
      </c>
      <c r="F242" s="1" t="str">
        <f>IF(ISBLANK(E242), "", Table2[[#This Row],[unique_id]])</f>
        <v>column_break</v>
      </c>
      <c r="G242" s="1" t="s">
        <v>561</v>
      </c>
      <c r="H242" s="1" t="s">
        <v>386</v>
      </c>
      <c r="I242" s="1" t="s">
        <v>148</v>
      </c>
      <c r="K242" s="1" t="s">
        <v>562</v>
      </c>
      <c r="L242" s="1" t="s">
        <v>563</v>
      </c>
      <c r="T242" s="2"/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</row>
    <row r="243" spans="1:36" x14ac:dyDescent="0.2">
      <c r="A243" s="1">
        <v>2509</v>
      </c>
      <c r="B243" s="1" t="s">
        <v>28</v>
      </c>
      <c r="C243" s="1" t="s">
        <v>291</v>
      </c>
      <c r="D243" s="1" t="s">
        <v>136</v>
      </c>
      <c r="E243" s="1" t="s">
        <v>336</v>
      </c>
      <c r="F243" s="1" t="str">
        <f>IF(ISBLANK(E243), "", Table2[[#This Row],[unique_id]])</f>
        <v>laundry_clothes_dryer</v>
      </c>
      <c r="G243" s="1" t="s">
        <v>282</v>
      </c>
      <c r="H243" s="1" t="s">
        <v>438</v>
      </c>
      <c r="I243" s="1" t="s">
        <v>437</v>
      </c>
      <c r="K243" s="1" t="s">
        <v>364</v>
      </c>
      <c r="R243" s="1" t="s">
        <v>350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tplink-laundry-clothes-dryer</v>
      </c>
      <c r="AA243" s="2" t="s">
        <v>612</v>
      </c>
      <c r="AB243" s="1" t="s">
        <v>648</v>
      </c>
      <c r="AC243" s="7" t="s">
        <v>611</v>
      </c>
      <c r="AD243" s="1" t="str">
        <f>IF(OR(ISBLANK(AG243), ISBLANK(AH243)), "", Table2[[#This Row],[device_via_device]])</f>
        <v>TPLink</v>
      </c>
      <c r="AE243" s="1" t="s">
        <v>261</v>
      </c>
      <c r="AF243" s="1" t="s">
        <v>765</v>
      </c>
      <c r="AG243" s="1" t="s">
        <v>593</v>
      </c>
      <c r="AH243" s="1" t="s">
        <v>751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"5c:a6:e6:25:55:f0"], ["ip", "10.0.6.74"]]</v>
      </c>
    </row>
    <row r="244" spans="1:36" x14ac:dyDescent="0.2">
      <c r="A244" s="1">
        <v>2510</v>
      </c>
      <c r="B244" s="1" t="s">
        <v>28</v>
      </c>
      <c r="C244" s="1" t="s">
        <v>291</v>
      </c>
      <c r="D244" s="1" t="s">
        <v>136</v>
      </c>
      <c r="E244" s="1" t="s">
        <v>337</v>
      </c>
      <c r="F244" s="1" t="str">
        <f>IF(ISBLANK(E244), "", Table2[[#This Row],[unique_id]])</f>
        <v>laundry_washing_machine</v>
      </c>
      <c r="G244" s="1" t="s">
        <v>280</v>
      </c>
      <c r="H244" s="1" t="s">
        <v>438</v>
      </c>
      <c r="I244" s="1" t="s">
        <v>437</v>
      </c>
      <c r="K244" s="1" t="s">
        <v>364</v>
      </c>
      <c r="R244" s="1" t="s">
        <v>351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tplink-laundry-washing-machine</v>
      </c>
      <c r="AA244" s="2" t="s">
        <v>612</v>
      </c>
      <c r="AB244" s="1" t="s">
        <v>649</v>
      </c>
      <c r="AC244" s="7" t="s">
        <v>611</v>
      </c>
      <c r="AD244" s="1" t="str">
        <f>IF(OR(ISBLANK(AG244), ISBLANK(AH244)), "", Table2[[#This Row],[device_via_device]])</f>
        <v>TPLink</v>
      </c>
      <c r="AE244" s="1" t="s">
        <v>261</v>
      </c>
      <c r="AF244" s="1" t="s">
        <v>765</v>
      </c>
      <c r="AG244" s="1" t="s">
        <v>594</v>
      </c>
      <c r="AH244" s="1" t="s">
        <v>752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>[["mac", "5c:a6:e6:25:5a:a3"], ["ip", "10.0.6.75"]]</v>
      </c>
    </row>
    <row r="245" spans="1:36" x14ac:dyDescent="0.2">
      <c r="A245" s="1">
        <v>2511</v>
      </c>
      <c r="B245" s="1" t="s">
        <v>28</v>
      </c>
      <c r="C245" s="1" t="s">
        <v>291</v>
      </c>
      <c r="D245" s="1" t="s">
        <v>136</v>
      </c>
      <c r="E245" s="1" t="s">
        <v>338</v>
      </c>
      <c r="F245" s="1" t="str">
        <f>IF(ISBLANK(E245), "", Table2[[#This Row],[unique_id]])</f>
        <v>kitchen_coffee_machine</v>
      </c>
      <c r="G245" s="1" t="s">
        <v>137</v>
      </c>
      <c r="H245" s="1" t="s">
        <v>438</v>
      </c>
      <c r="I245" s="1" t="s">
        <v>437</v>
      </c>
      <c r="K245" s="1" t="s">
        <v>364</v>
      </c>
      <c r="R245" s="1" t="s">
        <v>352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tplink-kitchen-coffee-machine</v>
      </c>
      <c r="AA245" s="2" t="s">
        <v>612</v>
      </c>
      <c r="AB245" s="1" t="s">
        <v>650</v>
      </c>
      <c r="AC245" s="1" t="s">
        <v>611</v>
      </c>
      <c r="AD245" s="1" t="str">
        <f>IF(OR(ISBLANK(AG245), ISBLANK(AH245)), "", Table2[[#This Row],[device_via_device]])</f>
        <v>TPLink</v>
      </c>
      <c r="AE245" s="1" t="s">
        <v>253</v>
      </c>
      <c r="AF245" s="1" t="s">
        <v>765</v>
      </c>
      <c r="AG245" s="1" t="s">
        <v>595</v>
      </c>
      <c r="AH245" s="1" t="s">
        <v>753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"60:a4:b7:1f:71:0a"], ["ip", "10.0.6.76"]]</v>
      </c>
    </row>
    <row r="246" spans="1:36" hidden="1" x14ac:dyDescent="0.2">
      <c r="A246" s="1">
        <v>2606</v>
      </c>
      <c r="B246" s="1" t="s">
        <v>28</v>
      </c>
      <c r="C246" s="1" t="s">
        <v>560</v>
      </c>
      <c r="D246" s="1" t="s">
        <v>565</v>
      </c>
      <c r="E246" s="1" t="s">
        <v>564</v>
      </c>
      <c r="F246" s="1" t="str">
        <f>IF(ISBLANK(E246), "", Table2[[#This Row],[unique_id]])</f>
        <v>column_break</v>
      </c>
      <c r="G246" s="1" t="s">
        <v>561</v>
      </c>
      <c r="H246" s="1" t="s">
        <v>386</v>
      </c>
      <c r="I246" s="1" t="s">
        <v>148</v>
      </c>
      <c r="K246" s="1" t="s">
        <v>562</v>
      </c>
      <c r="L246" s="1" t="s">
        <v>563</v>
      </c>
      <c r="T246" s="2"/>
      <c r="AI246" s="1" t="str">
        <f>IF(AND(ISBLANK(AG246), ISBLANK(AH246)), "", _xlfn.CONCAT("[", IF(ISBLANK(AG246), "", _xlfn.CONCAT("[""mac"", """, AG246, """]")), IF(ISBLANK(AH246), "", _xlfn.CONCAT(", [""ip"", """, AH246, """]")), "]"))</f>
        <v/>
      </c>
    </row>
    <row r="247" spans="1:36" x14ac:dyDescent="0.2">
      <c r="A247" s="1">
        <v>2512</v>
      </c>
      <c r="B247" s="1" t="s">
        <v>28</v>
      </c>
      <c r="C247" s="1" t="s">
        <v>291</v>
      </c>
      <c r="D247" s="1" t="s">
        <v>136</v>
      </c>
      <c r="E247" s="1" t="s">
        <v>339</v>
      </c>
      <c r="F247" s="1" t="str">
        <f>IF(ISBLANK(E247), "", Table2[[#This Row],[unique_id]])</f>
        <v>kitchen_fridge</v>
      </c>
      <c r="G247" s="1" t="s">
        <v>276</v>
      </c>
      <c r="H247" s="1" t="s">
        <v>438</v>
      </c>
      <c r="I247" s="1" t="s">
        <v>437</v>
      </c>
      <c r="K247" s="1" t="s">
        <v>364</v>
      </c>
      <c r="R247" s="1" t="s">
        <v>353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tplink-kitchen-fridge</v>
      </c>
      <c r="AA247" s="2" t="s">
        <v>613</v>
      </c>
      <c r="AB247" s="1" t="s">
        <v>617</v>
      </c>
      <c r="AC247" s="1" t="s">
        <v>610</v>
      </c>
      <c r="AD247" s="1" t="str">
        <f>IF(OR(ISBLANK(AG247), ISBLANK(AH247)), "", Table2[[#This Row],[device_via_device]])</f>
        <v>TPLink</v>
      </c>
      <c r="AE247" s="1" t="s">
        <v>253</v>
      </c>
      <c r="AF247" s="1" t="s">
        <v>765</v>
      </c>
      <c r="AG247" s="1" t="s">
        <v>596</v>
      </c>
      <c r="AH247" s="4" t="s">
        <v>754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"ac:84:c6:54:96:50"], ["ip", "10.0.6.77"]]</v>
      </c>
    </row>
    <row r="248" spans="1:36" x14ac:dyDescent="0.2">
      <c r="A248" s="1">
        <v>2513</v>
      </c>
      <c r="B248" s="1" t="s">
        <v>28</v>
      </c>
      <c r="C248" s="1" t="s">
        <v>291</v>
      </c>
      <c r="D248" s="1" t="s">
        <v>136</v>
      </c>
      <c r="E248" s="1" t="s">
        <v>340</v>
      </c>
      <c r="F248" s="1" t="str">
        <f>IF(ISBLANK(E248), "", Table2[[#This Row],[unique_id]])</f>
        <v>deck_freezer</v>
      </c>
      <c r="G248" s="1" t="s">
        <v>277</v>
      </c>
      <c r="H248" s="1" t="s">
        <v>438</v>
      </c>
      <c r="I248" s="1" t="s">
        <v>437</v>
      </c>
      <c r="K248" s="1" t="s">
        <v>364</v>
      </c>
      <c r="R248" s="1" t="s">
        <v>354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tplink-deck-freezer</v>
      </c>
      <c r="AA248" s="2" t="s">
        <v>613</v>
      </c>
      <c r="AB248" s="1" t="s">
        <v>618</v>
      </c>
      <c r="AC248" s="1" t="s">
        <v>610</v>
      </c>
      <c r="AD248" s="1" t="str">
        <f>IF(OR(ISBLANK(AG248), ISBLANK(AH248)), "", Table2[[#This Row],[device_via_device]])</f>
        <v>TPLink</v>
      </c>
      <c r="AE248" s="1" t="s">
        <v>608</v>
      </c>
      <c r="AF248" s="1" t="s">
        <v>765</v>
      </c>
      <c r="AG248" s="1" t="s">
        <v>597</v>
      </c>
      <c r="AH248" s="1" t="s">
        <v>755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"ac:84:c6:54:9e:cf"], ["ip", "10.0.6.78"]]</v>
      </c>
    </row>
    <row r="249" spans="1:36" hidden="1" x14ac:dyDescent="0.2">
      <c r="A249" s="1">
        <v>2609</v>
      </c>
      <c r="B249" s="1" t="s">
        <v>28</v>
      </c>
      <c r="C249" s="1" t="s">
        <v>560</v>
      </c>
      <c r="D249" s="1" t="s">
        <v>565</v>
      </c>
      <c r="E249" s="1" t="s">
        <v>564</v>
      </c>
      <c r="F249" s="1" t="str">
        <f>IF(ISBLANK(E249), "", Table2[[#This Row],[unique_id]])</f>
        <v>column_break</v>
      </c>
      <c r="G249" s="1" t="s">
        <v>561</v>
      </c>
      <c r="H249" s="1" t="s">
        <v>386</v>
      </c>
      <c r="I249" s="1" t="s">
        <v>148</v>
      </c>
      <c r="K249" s="1" t="s">
        <v>562</v>
      </c>
      <c r="L249" s="1" t="s">
        <v>563</v>
      </c>
      <c r="T249" s="2"/>
      <c r="AH249" s="4"/>
      <c r="AI249" s="1" t="str">
        <f>IF(AND(ISBLANK(AG249), ISBLANK(AH249)), "", _xlfn.CONCAT("[", IF(ISBLANK(AG249), "", _xlfn.CONCAT("[""mac"", """, AG249, """]")), IF(ISBLANK(AH249), "", _xlfn.CONCAT(", [""ip"", """, AH249, """]")), "]"))</f>
        <v/>
      </c>
    </row>
    <row r="250" spans="1:36" x14ac:dyDescent="0.2">
      <c r="A250" s="1">
        <v>1546</v>
      </c>
      <c r="B250" s="1" t="s">
        <v>28</v>
      </c>
      <c r="C250" s="1" t="s">
        <v>291</v>
      </c>
      <c r="D250" s="1" t="s">
        <v>136</v>
      </c>
      <c r="E250" s="1" t="s">
        <v>776</v>
      </c>
      <c r="F250" s="1" t="str">
        <f>IF(ISBLANK(E250), "", Table2[[#This Row],[unique_id]])</f>
        <v>deck_festoons</v>
      </c>
      <c r="G250" s="1" t="s">
        <v>455</v>
      </c>
      <c r="H250" s="1" t="s">
        <v>141</v>
      </c>
      <c r="I250" s="1" t="s">
        <v>134</v>
      </c>
      <c r="K250" s="1" t="s">
        <v>138</v>
      </c>
      <c r="R250" s="1" t="s">
        <v>440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tplink-deck-festoons</v>
      </c>
      <c r="AA250" s="2" t="s">
        <v>613</v>
      </c>
      <c r="AB250" s="1" t="s">
        <v>619</v>
      </c>
      <c r="AC250" s="1" t="s">
        <v>610</v>
      </c>
      <c r="AD250" s="1" t="str">
        <f>IF(OR(ISBLANK(AG250), ISBLANK(AH250)), "", Table2[[#This Row],[device_via_device]])</f>
        <v>TPLink</v>
      </c>
      <c r="AE250" s="1" t="s">
        <v>608</v>
      </c>
      <c r="AF250" s="1" t="s">
        <v>765</v>
      </c>
      <c r="AG250" s="1" t="s">
        <v>598</v>
      </c>
      <c r="AH250" s="4" t="s">
        <v>756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"ac:84:c6:54:a3:96"], ["ip", "10.0.6.79"]]</v>
      </c>
    </row>
    <row r="251" spans="1:36" x14ac:dyDescent="0.2">
      <c r="A251" s="1">
        <v>2518</v>
      </c>
      <c r="B251" s="1" t="s">
        <v>28</v>
      </c>
      <c r="C251" s="1" t="s">
        <v>291</v>
      </c>
      <c r="D251" s="1" t="s">
        <v>136</v>
      </c>
      <c r="E251" s="1" t="s">
        <v>193</v>
      </c>
      <c r="F251" s="1" t="str">
        <f>IF(ISBLANK(E251), "", Table2[[#This Row],[unique_id]])</f>
        <v>lounge_tv</v>
      </c>
      <c r="G251" s="1" t="s">
        <v>194</v>
      </c>
      <c r="H251" s="1" t="s">
        <v>439</v>
      </c>
      <c r="I251" s="1" t="s">
        <v>437</v>
      </c>
      <c r="K251" s="1" t="s">
        <v>364</v>
      </c>
      <c r="R251" s="1" t="s">
        <v>355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tplink-lounge-tv</v>
      </c>
      <c r="AA251" s="2" t="s">
        <v>613</v>
      </c>
      <c r="AB251" s="1" t="s">
        <v>620</v>
      </c>
      <c r="AC251" s="1" t="s">
        <v>610</v>
      </c>
      <c r="AD251" s="1" t="str">
        <f>IF(OR(ISBLANK(AG251), ISBLANK(AH251)), "", Table2[[#This Row],[device_via_device]])</f>
        <v>TPLink</v>
      </c>
      <c r="AE251" s="1" t="s">
        <v>241</v>
      </c>
      <c r="AF251" s="1" t="s">
        <v>765</v>
      </c>
      <c r="AG251" s="1" t="s">
        <v>599</v>
      </c>
      <c r="AH251" s="1" t="s">
        <v>757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"ac:84:c6:54:a3:a2"], ["ip", "10.0.6.80"]]</v>
      </c>
    </row>
    <row r="252" spans="1:36" x14ac:dyDescent="0.2">
      <c r="A252" s="1">
        <v>2515</v>
      </c>
      <c r="B252" s="1" t="s">
        <v>28</v>
      </c>
      <c r="C252" s="1" t="s">
        <v>291</v>
      </c>
      <c r="D252" s="1" t="s">
        <v>136</v>
      </c>
      <c r="E252" s="1" t="s">
        <v>341</v>
      </c>
      <c r="F252" s="1" t="str">
        <f>IF(ISBLANK(E252), "", Table2[[#This Row],[unique_id]])</f>
        <v>bathroom_rails</v>
      </c>
      <c r="G252" s="1" t="s">
        <v>303</v>
      </c>
      <c r="H252" s="1" t="s">
        <v>438</v>
      </c>
      <c r="I252" s="1" t="s">
        <v>437</v>
      </c>
      <c r="K252" s="1" t="s">
        <v>364</v>
      </c>
      <c r="R252" s="1" t="s">
        <v>362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tplink-bathroom-rails</v>
      </c>
      <c r="AA252" s="2" t="s">
        <v>613</v>
      </c>
      <c r="AB252" s="1" t="s">
        <v>621</v>
      </c>
      <c r="AC252" s="1" t="s">
        <v>610</v>
      </c>
      <c r="AD252" s="1" t="str">
        <f>IF(OR(ISBLANK(AG252), ISBLANK(AH252)), "", Table2[[#This Row],[device_via_device]])</f>
        <v>TPLink</v>
      </c>
      <c r="AE252" s="1" t="s">
        <v>609</v>
      </c>
      <c r="AF252" s="1" t="s">
        <v>765</v>
      </c>
      <c r="AG252" s="1" t="s">
        <v>600</v>
      </c>
      <c r="AH252" s="4" t="s">
        <v>758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"ac:84:c6:54:9d:98"], ["ip", "10.0.6.81"]]</v>
      </c>
    </row>
    <row r="253" spans="1:36" x14ac:dyDescent="0.2">
      <c r="A253" s="1">
        <v>2506</v>
      </c>
      <c r="B253" s="1" t="s">
        <v>28</v>
      </c>
      <c r="C253" s="1" t="s">
        <v>291</v>
      </c>
      <c r="D253" s="1" t="s">
        <v>136</v>
      </c>
      <c r="E253" s="1" t="s">
        <v>342</v>
      </c>
      <c r="F253" s="1" t="str">
        <f>IF(ISBLANK(E253), "", Table2[[#This Row],[unique_id]])</f>
        <v>study_outlet</v>
      </c>
      <c r="G253" s="1" t="s">
        <v>279</v>
      </c>
      <c r="H253" s="1" t="s">
        <v>438</v>
      </c>
      <c r="I253" s="1" t="s">
        <v>437</v>
      </c>
      <c r="K253" s="1" t="s">
        <v>364</v>
      </c>
      <c r="R253" s="1" t="s">
        <v>357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tplink-study-outlet</v>
      </c>
      <c r="AA253" s="2" t="s">
        <v>612</v>
      </c>
      <c r="AB253" s="1" t="s">
        <v>622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607</v>
      </c>
      <c r="AF253" s="1" t="s">
        <v>765</v>
      </c>
      <c r="AG253" s="1" t="s">
        <v>601</v>
      </c>
      <c r="AH253" s="4" t="s">
        <v>759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"60:a4:b7:1f:72:0a"], ["ip", "10.0.6.82"]]</v>
      </c>
    </row>
    <row r="254" spans="1:36" hidden="1" x14ac:dyDescent="0.2">
      <c r="A254" s="1">
        <v>2701</v>
      </c>
      <c r="B254" s="1" t="s">
        <v>28</v>
      </c>
      <c r="C254" s="1" t="s">
        <v>293</v>
      </c>
      <c r="D254" s="1" t="s">
        <v>154</v>
      </c>
      <c r="E254" s="1" t="s">
        <v>155</v>
      </c>
      <c r="F254" s="1" t="str">
        <f>IF(ISBLANK(E254), "", Table2[[#This Row],[unique_id]])</f>
        <v>uvc_ada_motion</v>
      </c>
      <c r="G254" s="1" t="s">
        <v>132</v>
      </c>
      <c r="H254" s="1" t="s">
        <v>568</v>
      </c>
      <c r="I254" s="1" t="s">
        <v>257</v>
      </c>
      <c r="K254" s="1" t="s">
        <v>138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I254" s="1" t="str">
        <f>IF(AND(ISBLANK(AG254), ISBLANK(AH254)), "", _xlfn.CONCAT("[", IF(ISBLANK(AG254), "", _xlfn.CONCAT("[""mac"", """, AG254, """]")), IF(ISBLANK(AH254), "", _xlfn.CONCAT(", [""ip"", """, AH254, """]")), "]"))</f>
        <v/>
      </c>
      <c r="AJ254" s="1"/>
    </row>
    <row r="255" spans="1:36" hidden="1" x14ac:dyDescent="0.2">
      <c r="A255" s="1">
        <v>2702</v>
      </c>
      <c r="B255" s="1" t="s">
        <v>28</v>
      </c>
      <c r="C255" s="1" t="s">
        <v>560</v>
      </c>
      <c r="D255" s="1" t="s">
        <v>565</v>
      </c>
      <c r="E255" s="1" t="s">
        <v>564</v>
      </c>
      <c r="F255" s="1" t="str">
        <f>IF(ISBLANK(E255), "", Table2[[#This Row],[unique_id]])</f>
        <v>column_break</v>
      </c>
      <c r="G255" s="1" t="s">
        <v>561</v>
      </c>
      <c r="H255" s="1" t="s">
        <v>568</v>
      </c>
      <c r="I255" s="1" t="s">
        <v>257</v>
      </c>
      <c r="K255" s="1" t="s">
        <v>562</v>
      </c>
      <c r="L255" s="1" t="s">
        <v>563</v>
      </c>
      <c r="T255" s="2"/>
      <c r="AI255" s="1" t="str">
        <f>IF(AND(ISBLANK(AG255), ISBLANK(AH255)), "", _xlfn.CONCAT("[", IF(ISBLANK(AG255), "", _xlfn.CONCAT("[""mac"", """, AG255, """]")), IF(ISBLANK(AH255), "", _xlfn.CONCAT(", [""ip"", """, AH255, """]")), "]"))</f>
        <v/>
      </c>
      <c r="AJ255" s="1"/>
    </row>
    <row r="256" spans="1:36" x14ac:dyDescent="0.2">
      <c r="A256" s="1">
        <v>2507</v>
      </c>
      <c r="B256" s="1" t="s">
        <v>28</v>
      </c>
      <c r="C256" s="1" t="s">
        <v>291</v>
      </c>
      <c r="D256" s="1" t="s">
        <v>136</v>
      </c>
      <c r="E256" s="1" t="s">
        <v>343</v>
      </c>
      <c r="F256" s="1" t="str">
        <f>IF(ISBLANK(E256), "", Table2[[#This Row],[unique_id]])</f>
        <v>office_outlet</v>
      </c>
      <c r="G256" s="1" t="s">
        <v>278</v>
      </c>
      <c r="H256" s="1" t="s">
        <v>438</v>
      </c>
      <c r="I256" s="1" t="s">
        <v>437</v>
      </c>
      <c r="K256" s="1" t="s">
        <v>364</v>
      </c>
      <c r="R256" s="1" t="s">
        <v>357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Z256" s="1" t="str">
        <f>IF(OR(ISBLANK(AG256), ISBLANK(AH256)), "", LOWER(_xlfn.CONCAT(Table2[[#This Row],[device_manufacturer]], "-",Table2[[#This Row],[device_suggested_area]], "-", Table2[[#This Row],[device_identifiers]])))</f>
        <v>tplink-office-outlet</v>
      </c>
      <c r="AA256" s="2" t="s">
        <v>612</v>
      </c>
      <c r="AB256" s="1" t="s">
        <v>622</v>
      </c>
      <c r="AC256" s="7" t="s">
        <v>611</v>
      </c>
      <c r="AD256" s="1" t="str">
        <f>IF(OR(ISBLANK(AG256), ISBLANK(AH256)), "", Table2[[#This Row],[device_via_device]])</f>
        <v>TPLink</v>
      </c>
      <c r="AE256" s="1" t="s">
        <v>260</v>
      </c>
      <c r="AF256" s="1" t="s">
        <v>765</v>
      </c>
      <c r="AG256" s="1" t="s">
        <v>602</v>
      </c>
      <c r="AH256" s="1" t="s">
        <v>760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"10:27:f5:31:ec:58"], ["ip", "10.0.6.83"]]</v>
      </c>
    </row>
    <row r="257" spans="1:36" hidden="1" x14ac:dyDescent="0.2">
      <c r="A257" s="1">
        <v>2704</v>
      </c>
      <c r="B257" s="1" t="s">
        <v>28</v>
      </c>
      <c r="C257" s="1" t="s">
        <v>293</v>
      </c>
      <c r="D257" s="1" t="s">
        <v>154</v>
      </c>
      <c r="E257" s="1" t="s">
        <v>256</v>
      </c>
      <c r="F257" s="1" t="str">
        <f>IF(ISBLANK(E257), "", Table2[[#This Row],[unique_id]])</f>
        <v>uvc_edwin_motion</v>
      </c>
      <c r="G257" s="1" t="s">
        <v>129</v>
      </c>
      <c r="H257" s="1" t="s">
        <v>569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hidden="1" x14ac:dyDescent="0.2">
      <c r="A258" s="1">
        <v>2705</v>
      </c>
      <c r="B258" s="1" t="s">
        <v>28</v>
      </c>
      <c r="C258" s="1" t="s">
        <v>560</v>
      </c>
      <c r="D258" s="1" t="s">
        <v>565</v>
      </c>
      <c r="E258" s="1" t="s">
        <v>564</v>
      </c>
      <c r="F258" s="1" t="str">
        <f>IF(ISBLANK(E258), "", Table2[[#This Row],[unique_id]])</f>
        <v>column_break</v>
      </c>
      <c r="G258" s="1" t="s">
        <v>561</v>
      </c>
      <c r="H258" s="1" t="s">
        <v>569</v>
      </c>
      <c r="I258" s="1" t="s">
        <v>257</v>
      </c>
      <c r="K258" s="1" t="s">
        <v>562</v>
      </c>
      <c r="L258" s="1" t="s">
        <v>563</v>
      </c>
      <c r="T258" s="2"/>
      <c r="AI258" s="1" t="str">
        <f>IF(AND(ISBLANK(AG258), ISBLANK(AH258)), "", _xlfn.CONCAT("[", IF(ISBLANK(AG258), "", _xlfn.CONCAT("[""mac"", """, AG258, """]")), IF(ISBLANK(AH258), "", _xlfn.CONCAT(", [""ip"", """, AH258, """]")), "]"))</f>
        <v/>
      </c>
      <c r="AJ258" s="1"/>
    </row>
    <row r="259" spans="1:36" hidden="1" x14ac:dyDescent="0.2">
      <c r="A259" s="1">
        <v>2706</v>
      </c>
      <c r="B259" s="1" t="s">
        <v>28</v>
      </c>
      <c r="C259" s="1" t="s">
        <v>135</v>
      </c>
      <c r="D259" s="1" t="s">
        <v>154</v>
      </c>
      <c r="E259" s="1" t="s">
        <v>791</v>
      </c>
      <c r="F259" s="1" t="str">
        <f>IF(ISBLANK(E259), "", Table2[[#This Row],[unique_id]])</f>
        <v>ada_fan_occupancy</v>
      </c>
      <c r="G259" s="1" t="s">
        <v>132</v>
      </c>
      <c r="H259" s="1" t="s">
        <v>388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hidden="1" x14ac:dyDescent="0.2">
      <c r="A260" s="1">
        <v>2707</v>
      </c>
      <c r="B260" s="1" t="s">
        <v>28</v>
      </c>
      <c r="C260" s="1" t="s">
        <v>135</v>
      </c>
      <c r="D260" s="1" t="s">
        <v>154</v>
      </c>
      <c r="E260" s="1" t="s">
        <v>792</v>
      </c>
      <c r="F260" s="1" t="str">
        <f>IF(ISBLANK(E260), "", Table2[[#This Row],[unique_id]])</f>
        <v>edwin_fan_occupancy</v>
      </c>
      <c r="G260" s="1" t="s">
        <v>129</v>
      </c>
      <c r="H260" s="1" t="s">
        <v>388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hidden="1" x14ac:dyDescent="0.2">
      <c r="A261" s="1">
        <v>2708</v>
      </c>
      <c r="B261" s="1" t="s">
        <v>28</v>
      </c>
      <c r="C261" s="1" t="s">
        <v>135</v>
      </c>
      <c r="D261" s="1" t="s">
        <v>154</v>
      </c>
      <c r="E261" s="1" t="s">
        <v>793</v>
      </c>
      <c r="F261" s="1" t="str">
        <f>IF(ISBLANK(E261), "", Table2[[#This Row],[unique_id]])</f>
        <v>parents_fan_occupancy</v>
      </c>
      <c r="G261" s="1" t="s">
        <v>239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hidden="1" x14ac:dyDescent="0.2">
      <c r="A262" s="1">
        <v>2709</v>
      </c>
      <c r="B262" s="1" t="s">
        <v>28</v>
      </c>
      <c r="C262" s="1" t="s">
        <v>135</v>
      </c>
      <c r="D262" s="1" t="s">
        <v>154</v>
      </c>
      <c r="E262" s="1" t="s">
        <v>794</v>
      </c>
      <c r="F262" s="1" t="str">
        <f>IF(ISBLANK(E262), "", Table2[[#This Row],[unique_id]])</f>
        <v>lounge_fan_occupancy</v>
      </c>
      <c r="G262" s="1" t="s">
        <v>241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hidden="1" x14ac:dyDescent="0.2">
      <c r="A263" s="1">
        <v>2710</v>
      </c>
      <c r="B263" s="1" t="s">
        <v>28</v>
      </c>
      <c r="C263" s="1" t="s">
        <v>135</v>
      </c>
      <c r="D263" s="1" t="s">
        <v>154</v>
      </c>
      <c r="E263" s="1" t="s">
        <v>795</v>
      </c>
      <c r="F263" s="1" t="str">
        <f>IF(ISBLANK(E263), "", Table2[[#This Row],[unique_id]])</f>
        <v>deck_east_fan_occupancy</v>
      </c>
      <c r="G263" s="1" t="s">
        <v>263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hidden="1" x14ac:dyDescent="0.2">
      <c r="A264" s="1">
        <v>2711</v>
      </c>
      <c r="B264" s="1" t="s">
        <v>28</v>
      </c>
      <c r="C264" s="1" t="s">
        <v>135</v>
      </c>
      <c r="D264" s="1" t="s">
        <v>154</v>
      </c>
      <c r="E264" s="1" t="s">
        <v>796</v>
      </c>
      <c r="F264" s="1" t="str">
        <f>IF(ISBLANK(E264), "", Table2[[#This Row],[unique_id]])</f>
        <v>deck_west_fan_occupancy</v>
      </c>
      <c r="G264" s="1" t="s">
        <v>262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2520</v>
      </c>
      <c r="B265" s="1" t="s">
        <v>28</v>
      </c>
      <c r="C265" s="1" t="s">
        <v>291</v>
      </c>
      <c r="D265" s="1" t="s">
        <v>136</v>
      </c>
      <c r="E265" s="1" t="s">
        <v>345</v>
      </c>
      <c r="F265" s="1" t="str">
        <f>IF(ISBLANK(E265), "", Table2[[#This Row],[unique_id]])</f>
        <v>roof_network_switch</v>
      </c>
      <c r="G265" s="1" t="s">
        <v>272</v>
      </c>
      <c r="H265" s="1" t="s">
        <v>439</v>
      </c>
      <c r="I265" s="1" t="s">
        <v>437</v>
      </c>
      <c r="K265" s="1" t="s">
        <v>364</v>
      </c>
      <c r="R265" s="1" t="s">
        <v>359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Z265" s="1" t="str">
        <f>IF(OR(ISBLANK(AG265), ISBLANK(AH265)), "", LOWER(_xlfn.CONCAT(Table2[[#This Row],[device_manufacturer]], "-",Table2[[#This Row],[device_suggested_area]], "-", Table2[[#This Row],[device_identifiers]])))</f>
        <v>tplink-roof-network-switch</v>
      </c>
      <c r="AA265" s="2" t="s">
        <v>613</v>
      </c>
      <c r="AB265" s="1" t="s">
        <v>778</v>
      </c>
      <c r="AC265" s="1" t="s">
        <v>610</v>
      </c>
      <c r="AD265" s="1" t="str">
        <f>IF(OR(ISBLANK(AG265), ISBLANK(AH265)), "", Table2[[#This Row],[device_via_device]])</f>
        <v>TPLink</v>
      </c>
      <c r="AE265" s="1" t="s">
        <v>40</v>
      </c>
      <c r="AF265" s="1" t="s">
        <v>765</v>
      </c>
      <c r="AG265" s="1" t="s">
        <v>603</v>
      </c>
      <c r="AH265" s="1" t="s">
        <v>761</v>
      </c>
      <c r="AI265" s="1" t="str">
        <f>IF(AND(ISBLANK(AG265), ISBLANK(AH265)), "", _xlfn.CONCAT("[", IF(ISBLANK(AG265), "", _xlfn.CONCAT("[""mac"", """, AG265, """]")), IF(ISBLANK(AH265), "", _xlfn.CONCAT(", [""ip"", """, AH265, """]")), "]"))</f>
        <v>[["mac", "ac:84:c6:0d:20:9e"], ["ip", "10.0.6.84"]]</v>
      </c>
    </row>
    <row r="266" spans="1:36" x14ac:dyDescent="0.2">
      <c r="A266" s="1">
        <v>2521</v>
      </c>
      <c r="B266" s="1" t="s">
        <v>28</v>
      </c>
      <c r="C266" s="1" t="s">
        <v>291</v>
      </c>
      <c r="D266" s="1" t="s">
        <v>136</v>
      </c>
      <c r="E266" s="1" t="s">
        <v>777</v>
      </c>
      <c r="F266" s="1" t="str">
        <f>IF(ISBLANK(E266), "", Table2[[#This Row],[unique_id]])</f>
        <v>rack_modem</v>
      </c>
      <c r="G266" s="1" t="s">
        <v>274</v>
      </c>
      <c r="H266" s="1" t="s">
        <v>439</v>
      </c>
      <c r="I266" s="1" t="s">
        <v>437</v>
      </c>
      <c r="K266" s="1" t="s">
        <v>364</v>
      </c>
      <c r="R266" s="1" t="s">
        <v>360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tplink-rack-modem</v>
      </c>
      <c r="AA266" s="2" t="s">
        <v>612</v>
      </c>
      <c r="AB266" s="1" t="s">
        <v>623</v>
      </c>
      <c r="AC266" s="7" t="s">
        <v>611</v>
      </c>
      <c r="AD266" s="1" t="str">
        <f>IF(OR(ISBLANK(AG266), ISBLANK(AH266)), "", Table2[[#This Row],[device_via_device]])</f>
        <v>TPLink</v>
      </c>
      <c r="AE266" s="1" t="s">
        <v>30</v>
      </c>
      <c r="AF266" s="1" t="s">
        <v>765</v>
      </c>
      <c r="AG266" s="1" t="s">
        <v>604</v>
      </c>
      <c r="AH266" s="1" t="s">
        <v>762</v>
      </c>
      <c r="AI266" s="1" t="str">
        <f>IF(AND(ISBLANK(AG266), ISBLANK(AH266)), "", _xlfn.CONCAT("[", IF(ISBLANK(AG266), "", _xlfn.CONCAT("[""mac"", """, AG266, """]")), IF(ISBLANK(AH266), "", _xlfn.CONCAT(", [""ip"", """, AH266, """]")), "]"))</f>
        <v>[["mac", "10:27:f5:31:f6:7e"], ["ip", "10.0.6.85"]]</v>
      </c>
    </row>
    <row r="267" spans="1:36" x14ac:dyDescent="0.2">
      <c r="A267" s="1">
        <v>2519</v>
      </c>
      <c r="B267" s="1" t="s">
        <v>28</v>
      </c>
      <c r="C267" s="1" t="s">
        <v>291</v>
      </c>
      <c r="D267" s="1" t="s">
        <v>136</v>
      </c>
      <c r="E267" s="1" t="s">
        <v>344</v>
      </c>
      <c r="F267" s="1" t="str">
        <f>IF(ISBLANK(E267), "", Table2[[#This Row],[unique_id]])</f>
        <v>rack_outlet</v>
      </c>
      <c r="G267" s="1" t="s">
        <v>275</v>
      </c>
      <c r="H267" s="1" t="s">
        <v>439</v>
      </c>
      <c r="I267" s="1" t="s">
        <v>437</v>
      </c>
      <c r="K267" s="1" t="s">
        <v>364</v>
      </c>
      <c r="R267" s="1" t="s">
        <v>358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tplink-rack-outlet</v>
      </c>
      <c r="AA267" s="2" t="s">
        <v>613</v>
      </c>
      <c r="AB267" s="1" t="s">
        <v>622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30</v>
      </c>
      <c r="AF267" s="1" t="s">
        <v>765</v>
      </c>
      <c r="AG267" s="1" t="s">
        <v>605</v>
      </c>
      <c r="AH267" s="1" t="s">
        <v>763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"ac:84:c6:54:95:8b"], ["ip", "10.0.6.86"]]</v>
      </c>
    </row>
    <row r="268" spans="1:36" x14ac:dyDescent="0.2">
      <c r="A268" s="1">
        <v>1453</v>
      </c>
      <c r="B268" s="1" t="s">
        <v>28</v>
      </c>
      <c r="C268" s="1" t="s">
        <v>291</v>
      </c>
      <c r="D268" s="1" t="s">
        <v>136</v>
      </c>
      <c r="E268" s="1" t="s">
        <v>333</v>
      </c>
      <c r="F268" s="1" t="str">
        <f>IF(ISBLANK(E268), "", Table2[[#This Row],[unique_id]])</f>
        <v>kitchen_fan</v>
      </c>
      <c r="G268" s="1" t="s">
        <v>253</v>
      </c>
      <c r="H268" s="1" t="s">
        <v>133</v>
      </c>
      <c r="I268" s="1" t="s">
        <v>134</v>
      </c>
      <c r="K268" s="1" t="s">
        <v>138</v>
      </c>
      <c r="R268" s="1" t="s">
        <v>334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tplink-kitchen-fan</v>
      </c>
      <c r="AA268" s="2" t="s">
        <v>613</v>
      </c>
      <c r="AB268" s="1" t="s">
        <v>131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253</v>
      </c>
      <c r="AF268" s="1" t="s">
        <v>765</v>
      </c>
      <c r="AG268" s="30" t="s">
        <v>614</v>
      </c>
      <c r="AH268" s="30" t="s">
        <v>764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"ac:84:c6:0d:1b:9c"], ["ip", "10.0.6.87"]]</v>
      </c>
    </row>
    <row r="269" spans="1:36" ht="17" x14ac:dyDescent="0.2">
      <c r="A269" s="1">
        <v>1002</v>
      </c>
      <c r="B269" s="1" t="s">
        <v>28</v>
      </c>
      <c r="C269" s="1" t="s">
        <v>130</v>
      </c>
      <c r="D269" s="1" t="s">
        <v>29</v>
      </c>
      <c r="E269" s="1" t="s">
        <v>491</v>
      </c>
      <c r="F269" s="1" t="str">
        <f>IF(ISBLANK(E269), "", Table2[[#This Row],[unique_id]])</f>
        <v>compensation_sensor_netatmo_ada_temperature</v>
      </c>
      <c r="G269" s="1" t="s">
        <v>132</v>
      </c>
      <c r="H269" s="1" t="s">
        <v>89</v>
      </c>
      <c r="I269" s="1" t="s">
        <v>32</v>
      </c>
      <c r="K269" s="1" t="s">
        <v>92</v>
      </c>
      <c r="N269" s="2" t="s">
        <v>534</v>
      </c>
      <c r="R269" s="1" t="s">
        <v>535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LOWER(_xlfn.CONCAT(Table2[[#This Row],[device_manufacturer]], "-",Table2[[#This Row],[device_suggested_area]]))</f>
        <v>netatmo-ada</v>
      </c>
      <c r="AA269" s="2" t="s">
        <v>811</v>
      </c>
      <c r="AB269" s="1" t="s">
        <v>813</v>
      </c>
      <c r="AC269" s="1" t="s">
        <v>809</v>
      </c>
      <c r="AD269" s="1" t="s">
        <v>130</v>
      </c>
      <c r="AE269" s="1" t="s">
        <v>132</v>
      </c>
      <c r="AF269" s="1" t="s">
        <v>719</v>
      </c>
      <c r="AG269" s="36" t="s">
        <v>819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"70:ee:50:25:7f:50"]]</v>
      </c>
      <c r="AJ269" s="5"/>
    </row>
    <row r="270" spans="1:36" x14ac:dyDescent="0.2">
      <c r="A270" s="1">
        <v>1003</v>
      </c>
      <c r="B270" s="1" t="s">
        <v>28</v>
      </c>
      <c r="C270" s="1" t="s">
        <v>130</v>
      </c>
      <c r="D270" s="1" t="s">
        <v>29</v>
      </c>
      <c r="E270" s="1" t="s">
        <v>492</v>
      </c>
      <c r="F270" s="1" t="str">
        <f>IF(ISBLANK(E270), "", Table2[[#This Row],[unique_id]])</f>
        <v>compensation_sensor_netatmo_edwin_temperature</v>
      </c>
      <c r="G270" s="1" t="s">
        <v>129</v>
      </c>
      <c r="H270" s="1" t="s">
        <v>89</v>
      </c>
      <c r="I270" s="1" t="s">
        <v>32</v>
      </c>
      <c r="K270" s="1" t="s">
        <v>92</v>
      </c>
      <c r="N270" s="2" t="s">
        <v>534</v>
      </c>
      <c r="R270" s="1" t="s">
        <v>535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LOWER(_xlfn.CONCAT(Table2[[#This Row],[device_manufacturer]], "-",Table2[[#This Row],[device_suggested_area]]))</f>
        <v>netatmo-edwin</v>
      </c>
      <c r="AA270" s="2" t="s">
        <v>811</v>
      </c>
      <c r="AB270" s="1" t="s">
        <v>813</v>
      </c>
      <c r="AC270" s="1" t="s">
        <v>809</v>
      </c>
      <c r="AD270" s="1" t="s">
        <v>130</v>
      </c>
      <c r="AE270" s="1" t="s">
        <v>129</v>
      </c>
      <c r="AF270" s="1" t="s">
        <v>719</v>
      </c>
      <c r="AG270" s="1" t="s">
        <v>818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"70:ee:50:25:93:90"]]</v>
      </c>
      <c r="AJ270" s="5"/>
    </row>
    <row r="271" spans="1:36" x14ac:dyDescent="0.2">
      <c r="A271" s="1">
        <v>1004</v>
      </c>
      <c r="B271" s="1" t="s">
        <v>28</v>
      </c>
      <c r="C271" s="1" t="s">
        <v>130</v>
      </c>
      <c r="D271" s="1" t="s">
        <v>29</v>
      </c>
      <c r="E271" s="1" t="s">
        <v>493</v>
      </c>
      <c r="F271" s="1" t="str">
        <f>IF(ISBLANK(E271), "", Table2[[#This Row],[unique_id]])</f>
        <v>compensation_sensor_netatmo_parents_temperature</v>
      </c>
      <c r="G271" s="1" t="s">
        <v>239</v>
      </c>
      <c r="H271" s="1" t="s">
        <v>89</v>
      </c>
      <c r="I271" s="1" t="s">
        <v>32</v>
      </c>
      <c r="K271" s="1" t="s">
        <v>92</v>
      </c>
      <c r="N271" s="2" t="s">
        <v>534</v>
      </c>
      <c r="R271" s="1" t="s">
        <v>535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LOWER(_xlfn.CONCAT(Table2[[#This Row],[device_manufacturer]], "-",Table2[[#This Row],[device_suggested_area]]))</f>
        <v>netatmo-parents</v>
      </c>
      <c r="AA271" s="2" t="s">
        <v>811</v>
      </c>
      <c r="AB271" s="1" t="s">
        <v>813</v>
      </c>
      <c r="AC271" s="1" t="s">
        <v>809</v>
      </c>
      <c r="AD271" s="1" t="s">
        <v>130</v>
      </c>
      <c r="AE271" s="1" t="s">
        <v>239</v>
      </c>
      <c r="AF271" s="1" t="s">
        <v>719</v>
      </c>
      <c r="AG271" s="1" t="s">
        <v>814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"70:ee:50:25:9c:68"]]</v>
      </c>
      <c r="AJ271" s="5"/>
    </row>
    <row r="272" spans="1:36" x14ac:dyDescent="0.2">
      <c r="A272" s="1">
        <v>1005</v>
      </c>
      <c r="B272" s="1" t="s">
        <v>28</v>
      </c>
      <c r="C272" s="1" t="s">
        <v>130</v>
      </c>
      <c r="D272" s="1" t="s">
        <v>29</v>
      </c>
      <c r="E272" s="1" t="s">
        <v>494</v>
      </c>
      <c r="F272" s="1" t="str">
        <f>IF(ISBLANK(E272), "", Table2[[#This Row],[unique_id]])</f>
        <v>compensation_sensor_netatmo_bertram_2_office_temperature</v>
      </c>
      <c r="G272" s="1" t="s">
        <v>260</v>
      </c>
      <c r="H272" s="1" t="s">
        <v>89</v>
      </c>
      <c r="I272" s="1" t="s">
        <v>32</v>
      </c>
      <c r="K272" s="1" t="s">
        <v>138</v>
      </c>
      <c r="N272" s="2" t="s">
        <v>534</v>
      </c>
      <c r="R272" s="1" t="s">
        <v>535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LOWER(_xlfn.CONCAT(Table2[[#This Row],[device_manufacturer]], "-",Table2[[#This Row],[device_suggested_area]]))</f>
        <v>netatmo-office</v>
      </c>
      <c r="AA272" s="2" t="s">
        <v>812</v>
      </c>
      <c r="AB272" s="1" t="s">
        <v>813</v>
      </c>
      <c r="AC272" s="1" t="s">
        <v>810</v>
      </c>
      <c r="AD272" s="1" t="s">
        <v>130</v>
      </c>
      <c r="AE272" s="1" t="s">
        <v>260</v>
      </c>
      <c r="AF272" s="1" t="s">
        <v>719</v>
      </c>
      <c r="AG272" s="1" t="s">
        <v>815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"70:ee:50:2b:6a:2c"]]</v>
      </c>
      <c r="AJ272" s="5"/>
    </row>
    <row r="273" spans="1:36" x14ac:dyDescent="0.2">
      <c r="A273" s="1">
        <v>1006</v>
      </c>
      <c r="B273" s="1" t="s">
        <v>28</v>
      </c>
      <c r="C273" s="1" t="s">
        <v>130</v>
      </c>
      <c r="D273" s="1" t="s">
        <v>29</v>
      </c>
      <c r="E273" s="7" t="s">
        <v>495</v>
      </c>
      <c r="F273" s="1" t="str">
        <f>IF(ISBLANK(E273), "", Table2[[#This Row],[unique_id]])</f>
        <v>compensation_sensor_netatmo_bertram_2_kitchen_temperature</v>
      </c>
      <c r="G273" s="1" t="s">
        <v>253</v>
      </c>
      <c r="H273" s="1" t="s">
        <v>89</v>
      </c>
      <c r="I273" s="1" t="s">
        <v>32</v>
      </c>
      <c r="K273" s="1" t="s">
        <v>138</v>
      </c>
      <c r="N273" s="2" t="s">
        <v>534</v>
      </c>
      <c r="R273" s="1" t="s">
        <v>535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LOWER(_xlfn.CONCAT(Table2[[#This Row],[device_manufacturer]], "-",Table2[[#This Row],[device_suggested_area]]))</f>
        <v>netatmo-kitchen</v>
      </c>
      <c r="AA273" s="2" t="s">
        <v>812</v>
      </c>
      <c r="AB273" s="1" t="s">
        <v>813</v>
      </c>
      <c r="AC273" s="1" t="s">
        <v>810</v>
      </c>
      <c r="AD273" s="1" t="s">
        <v>130</v>
      </c>
      <c r="AE273" s="1" t="s">
        <v>253</v>
      </c>
      <c r="AF273" s="1" t="s">
        <v>719</v>
      </c>
      <c r="AG273" s="1" t="s">
        <v>817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"70:ee:50:2c:8d:28"]]</v>
      </c>
      <c r="AJ273" s="5"/>
    </row>
    <row r="274" spans="1:36" ht="17" x14ac:dyDescent="0.2">
      <c r="A274" s="1">
        <v>1010</v>
      </c>
      <c r="B274" s="1" t="s">
        <v>28</v>
      </c>
      <c r="C274" s="1" t="s">
        <v>130</v>
      </c>
      <c r="D274" s="1" t="s">
        <v>29</v>
      </c>
      <c r="E274" s="1" t="s">
        <v>499</v>
      </c>
      <c r="F274" s="1" t="str">
        <f>IF(ISBLANK(E274), "", Table2[[#This Row],[unique_id]])</f>
        <v>compensation_sensor_netatmo_laundry_temperature</v>
      </c>
      <c r="G274" s="1" t="s">
        <v>261</v>
      </c>
      <c r="H274" s="1" t="s">
        <v>89</v>
      </c>
      <c r="I274" s="1" t="s">
        <v>32</v>
      </c>
      <c r="K274" s="1" t="s">
        <v>138</v>
      </c>
      <c r="N274" s="2" t="s">
        <v>534</v>
      </c>
      <c r="R274" s="1" t="s">
        <v>535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LOWER(_xlfn.CONCAT(Table2[[#This Row],[device_manufacturer]], "-",Table2[[#This Row],[device_suggested_area]]))</f>
        <v>netatmo-laundry</v>
      </c>
      <c r="AA274" s="2" t="s">
        <v>811</v>
      </c>
      <c r="AB274" s="1" t="s">
        <v>813</v>
      </c>
      <c r="AC274" s="1" t="s">
        <v>809</v>
      </c>
      <c r="AD274" s="1" t="s">
        <v>130</v>
      </c>
      <c r="AE274" s="1" t="s">
        <v>261</v>
      </c>
      <c r="AF274" s="1" t="s">
        <v>719</v>
      </c>
      <c r="AG274" s="36" t="s">
        <v>816</v>
      </c>
      <c r="AH274" s="4"/>
      <c r="AI274" s="1" t="str">
        <f>IF(AND(ISBLANK(AG274), ISBLANK(AH274)), "", _xlfn.CONCAT("[", IF(ISBLANK(AG274), "", _xlfn.CONCAT("[""mac"", """, AG274, """]")), IF(ISBLANK(AH274), "", _xlfn.CONCAT(", [""ip"", """, AH274, """]")), "]"))</f>
        <v>[["mac", "70:ee:50:25:9d:90"]]</v>
      </c>
      <c r="AJ274" s="5"/>
    </row>
    <row r="275" spans="1:36" x14ac:dyDescent="0.2">
      <c r="A275" s="1">
        <v>2400</v>
      </c>
      <c r="B275" s="1" t="s">
        <v>28</v>
      </c>
      <c r="C275" s="1" t="s">
        <v>195</v>
      </c>
      <c r="D275" s="1" t="s">
        <v>29</v>
      </c>
      <c r="E275" s="1" t="s">
        <v>145</v>
      </c>
      <c r="F275" s="1" t="str">
        <f>IF(ISBLANK(E275), "", Table2[[#This Row],[unique_id]])</f>
        <v>withings_weight_kg_graham</v>
      </c>
      <c r="G275" s="1" t="s">
        <v>447</v>
      </c>
      <c r="H275" s="1" t="s">
        <v>448</v>
      </c>
      <c r="I275" s="1" t="s">
        <v>146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694</v>
      </c>
      <c r="AA275" s="2" t="s">
        <v>697</v>
      </c>
      <c r="AB275" s="1" t="s">
        <v>696</v>
      </c>
      <c r="AC275" s="1" t="s">
        <v>698</v>
      </c>
      <c r="AD275" s="1" t="s">
        <v>195</v>
      </c>
      <c r="AE275" s="1" t="s">
        <v>695</v>
      </c>
      <c r="AF275" s="1" t="s">
        <v>719</v>
      </c>
      <c r="AG275" s="32" t="s">
        <v>820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"00:24:e4:af:5a:e6"]]</v>
      </c>
    </row>
    <row r="276" spans="1:36" hidden="1" x14ac:dyDescent="0.2">
      <c r="A276" s="1" t="s">
        <v>775</v>
      </c>
      <c r="B276" s="1" t="s">
        <v>266</v>
      </c>
      <c r="C276" s="1" t="s">
        <v>156</v>
      </c>
      <c r="D276" s="1" t="s">
        <v>29</v>
      </c>
      <c r="E276" s="1" t="s">
        <v>557</v>
      </c>
      <c r="F276" s="1" t="str">
        <f>IF(ISBLANK(E276), "", Table2[[#This Row],[unique_id]])</f>
        <v>home_peak_energy_weekly</v>
      </c>
      <c r="G276" s="1" t="s">
        <v>544</v>
      </c>
      <c r="H276" s="1" t="s">
        <v>322</v>
      </c>
      <c r="I276" s="1" t="s">
        <v>144</v>
      </c>
      <c r="K276" s="1" t="s">
        <v>92</v>
      </c>
      <c r="P276" s="1" t="s">
        <v>559</v>
      </c>
      <c r="R276" s="1" t="s">
        <v>331</v>
      </c>
      <c r="T276" s="2"/>
      <c r="V276" s="1" t="str">
        <f t="shared" ref="V259:V322" si="2">IF(ISBLANK(U276),  "", _xlfn.CONCAT("haas/entity/sensor/", LOWER(C276), "/", E276, "/config"))</f>
        <v/>
      </c>
      <c r="W276" s="1" t="str">
        <f t="shared" ref="W259:W322" si="3">IF(ISBLANK(U276),  "", _xlfn.CONCAT("haas/entity/sensor/", LOWER(C276), "/", E276))</f>
        <v/>
      </c>
      <c r="AI276" s="1" t="str">
        <f t="shared" ref="AI260:AI323" si="4">IF(AND(ISBLANK(AG276), ISBLANK(AH276)), "", _xlfn.CONCAT("[", IF(ISBLANK(AG276), "", _xlfn.CONCAT("[""mac"", """, AG276, """]")), IF(ISBLANK(AH276), "", _xlfn.CONCAT(", [""ip"", """, AH276, """]")), "]"))</f>
        <v/>
      </c>
    </row>
    <row r="277" spans="1:36" hidden="1" x14ac:dyDescent="0.2">
      <c r="F277" s="1" t="str">
        <f>IF(ISBLANK(E277), "", Table2[[#This Row],[unique_id]])</f>
        <v/>
      </c>
      <c r="T277" s="2"/>
      <c r="V277" s="1" t="str">
        <f t="shared" si="2"/>
        <v/>
      </c>
      <c r="W277" s="1" t="str">
        <f t="shared" si="3"/>
        <v/>
      </c>
      <c r="AI277" s="1" t="str">
        <f t="shared" si="4"/>
        <v/>
      </c>
      <c r="AJ277" s="1"/>
    </row>
    <row r="278" spans="1:36" hidden="1" x14ac:dyDescent="0.2">
      <c r="F278" s="1" t="str">
        <f>IF(ISBLANK(E278), "", Table2[[#This Row],[unique_id]])</f>
        <v/>
      </c>
      <c r="T278" s="2"/>
      <c r="V278" s="1" t="str">
        <f t="shared" si="2"/>
        <v/>
      </c>
      <c r="W278" s="1" t="str">
        <f t="shared" si="3"/>
        <v/>
      </c>
      <c r="AI278" s="1" t="str">
        <f t="shared" si="4"/>
        <v/>
      </c>
      <c r="AJ278" s="1"/>
    </row>
    <row r="279" spans="1:36" hidden="1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 t="shared" si="2"/>
        <v/>
      </c>
      <c r="W279" s="1" t="str">
        <f t="shared" si="3"/>
        <v/>
      </c>
      <c r="AI279" s="1" t="str">
        <f t="shared" si="4"/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 t="shared" si="2"/>
        <v/>
      </c>
      <c r="W280" s="1" t="str">
        <f t="shared" si="3"/>
        <v/>
      </c>
      <c r="AI280" s="1" t="str">
        <f t="shared" si="4"/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2"/>
        <v/>
      </c>
      <c r="W281" s="1" t="str">
        <f t="shared" si="3"/>
        <v/>
      </c>
      <c r="AI281" s="1" t="str">
        <f t="shared" si="4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2"/>
        <v/>
      </c>
      <c r="W282" s="1" t="str">
        <f t="shared" si="3"/>
        <v/>
      </c>
      <c r="AI282" s="1" t="str">
        <f t="shared" si="4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"/>
        <v/>
      </c>
      <c r="W283" s="1" t="str">
        <f t="shared" si="3"/>
        <v/>
      </c>
      <c r="AI283" s="1" t="str">
        <f t="shared" si="4"/>
        <v/>
      </c>
      <c r="AJ283" s="1"/>
    </row>
    <row r="284" spans="1:36" hidden="1" x14ac:dyDescent="0.2">
      <c r="E284" s="4"/>
      <c r="F284" s="1" t="str">
        <f>IF(ISBLANK(E284), "", Table2[[#This Row],[unique_id]])</f>
        <v/>
      </c>
      <c r="T284" s="2"/>
      <c r="V284" s="1" t="str">
        <f t="shared" si="2"/>
        <v/>
      </c>
      <c r="W284" s="1" t="str">
        <f t="shared" si="3"/>
        <v/>
      </c>
      <c r="AI284" s="1" t="str">
        <f t="shared" si="4"/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 t="shared" si="2"/>
        <v/>
      </c>
      <c r="W285" s="1" t="str">
        <f t="shared" si="3"/>
        <v/>
      </c>
      <c r="AI285" s="1" t="str">
        <f t="shared" si="4"/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 t="shared" si="2"/>
        <v/>
      </c>
      <c r="W286" s="1" t="str">
        <f t="shared" si="3"/>
        <v/>
      </c>
      <c r="AI286" s="1" t="str">
        <f t="shared" si="4"/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 t="shared" si="2"/>
        <v/>
      </c>
      <c r="W287" s="1" t="str">
        <f t="shared" si="3"/>
        <v/>
      </c>
      <c r="AI287" s="1" t="str">
        <f t="shared" si="4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2"/>
        <v/>
      </c>
      <c r="W288" s="1" t="str">
        <f t="shared" si="3"/>
        <v/>
      </c>
      <c r="AI288" s="1" t="str">
        <f t="shared" si="4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"/>
        <v/>
      </c>
      <c r="W289" s="1" t="str">
        <f t="shared" si="3"/>
        <v/>
      </c>
      <c r="AI289" s="1" t="str">
        <f t="shared" si="4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"/>
        <v/>
      </c>
      <c r="W290" s="1" t="str">
        <f t="shared" si="3"/>
        <v/>
      </c>
      <c r="AI290" s="1" t="str">
        <f t="shared" si="4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"/>
        <v/>
      </c>
      <c r="W291" s="1" t="str">
        <f t="shared" si="3"/>
        <v/>
      </c>
      <c r="AI291" s="1" t="str">
        <f t="shared" si="4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"/>
        <v/>
      </c>
      <c r="W292" s="1" t="str">
        <f t="shared" si="3"/>
        <v/>
      </c>
      <c r="AI292" s="1" t="str">
        <f t="shared" si="4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"/>
        <v/>
      </c>
      <c r="W293" s="1" t="str">
        <f t="shared" si="3"/>
        <v/>
      </c>
      <c r="AI293" s="1" t="str">
        <f t="shared" si="4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"/>
        <v/>
      </c>
      <c r="W294" s="1" t="str">
        <f t="shared" si="3"/>
        <v/>
      </c>
      <c r="AI294" s="1" t="str">
        <f t="shared" si="4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"/>
        <v/>
      </c>
      <c r="W295" s="1" t="str">
        <f t="shared" si="3"/>
        <v/>
      </c>
      <c r="AI295" s="1" t="str">
        <f t="shared" si="4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"/>
        <v/>
      </c>
      <c r="W296" s="1" t="str">
        <f t="shared" si="3"/>
        <v/>
      </c>
      <c r="AI296" s="1" t="str">
        <f t="shared" si="4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"/>
        <v/>
      </c>
      <c r="W297" s="1" t="str">
        <f t="shared" si="3"/>
        <v/>
      </c>
      <c r="AI297" s="1" t="str">
        <f t="shared" si="4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"/>
        <v/>
      </c>
      <c r="W298" s="1" t="str">
        <f t="shared" si="3"/>
        <v/>
      </c>
      <c r="AI298" s="1" t="str">
        <f t="shared" si="4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"/>
        <v/>
      </c>
      <c r="W299" s="1" t="str">
        <f t="shared" si="3"/>
        <v/>
      </c>
      <c r="AI299" s="1" t="str">
        <f t="shared" si="4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"/>
        <v/>
      </c>
      <c r="W300" s="1" t="str">
        <f t="shared" si="3"/>
        <v/>
      </c>
      <c r="AI300" s="1" t="str">
        <f t="shared" si="4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"/>
        <v/>
      </c>
      <c r="W301" s="1" t="str">
        <f t="shared" si="3"/>
        <v/>
      </c>
      <c r="AI301" s="1" t="str">
        <f t="shared" si="4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"/>
        <v/>
      </c>
      <c r="W302" s="1" t="str">
        <f t="shared" si="3"/>
        <v/>
      </c>
      <c r="AI302" s="1" t="str">
        <f t="shared" si="4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"/>
        <v/>
      </c>
      <c r="W303" s="1" t="str">
        <f t="shared" si="3"/>
        <v/>
      </c>
      <c r="AI303" s="1" t="str">
        <f t="shared" si="4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"/>
        <v/>
      </c>
      <c r="W304" s="1" t="str">
        <f t="shared" si="3"/>
        <v/>
      </c>
      <c r="AI304" s="1" t="str">
        <f t="shared" si="4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"/>
        <v/>
      </c>
      <c r="W305" s="1" t="str">
        <f t="shared" si="3"/>
        <v/>
      </c>
      <c r="AI305" s="1" t="str">
        <f t="shared" si="4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"/>
        <v/>
      </c>
      <c r="W306" s="1" t="str">
        <f t="shared" si="3"/>
        <v/>
      </c>
      <c r="AI306" s="1" t="str">
        <f t="shared" si="4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"/>
        <v/>
      </c>
      <c r="W307" s="1" t="str">
        <f t="shared" si="3"/>
        <v/>
      </c>
      <c r="AI307" s="1" t="str">
        <f t="shared" si="4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"/>
        <v/>
      </c>
      <c r="W308" s="1" t="str">
        <f t="shared" si="3"/>
        <v/>
      </c>
      <c r="AI308" s="1" t="str">
        <f t="shared" si="4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"/>
        <v/>
      </c>
      <c r="W309" s="1" t="str">
        <f t="shared" si="3"/>
        <v/>
      </c>
      <c r="AI309" s="1" t="str">
        <f t="shared" si="4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"/>
        <v/>
      </c>
      <c r="W310" s="1" t="str">
        <f t="shared" si="3"/>
        <v/>
      </c>
      <c r="AI310" s="1" t="str">
        <f t="shared" si="4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"/>
        <v/>
      </c>
      <c r="W311" s="1" t="str">
        <f t="shared" si="3"/>
        <v/>
      </c>
      <c r="AI311" s="1" t="str">
        <f t="shared" si="4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"/>
        <v/>
      </c>
      <c r="W312" s="1" t="str">
        <f t="shared" si="3"/>
        <v/>
      </c>
      <c r="AI312" s="1" t="str">
        <f t="shared" si="4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"/>
        <v/>
      </c>
      <c r="W313" s="1" t="str">
        <f t="shared" si="3"/>
        <v/>
      </c>
      <c r="AI313" s="1" t="str">
        <f t="shared" si="4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"/>
        <v/>
      </c>
      <c r="W314" s="1" t="str">
        <f t="shared" si="3"/>
        <v/>
      </c>
      <c r="AI314" s="1" t="str">
        <f t="shared" si="4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"/>
        <v/>
      </c>
      <c r="W315" s="1" t="str">
        <f t="shared" si="3"/>
        <v/>
      </c>
      <c r="AI315" s="1" t="str">
        <f t="shared" si="4"/>
        <v/>
      </c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"/>
        <v/>
      </c>
      <c r="W316" s="1" t="str">
        <f t="shared" si="3"/>
        <v/>
      </c>
      <c r="AI316" s="1" t="str">
        <f t="shared" si="4"/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"/>
        <v/>
      </c>
      <c r="W317" s="1" t="str">
        <f t="shared" si="3"/>
        <v/>
      </c>
      <c r="AI317" s="1" t="str">
        <f t="shared" si="4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"/>
        <v/>
      </c>
      <c r="W318" s="1" t="str">
        <f t="shared" si="3"/>
        <v/>
      </c>
      <c r="AI318" s="1" t="str">
        <f t="shared" si="4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"/>
        <v/>
      </c>
      <c r="W319" s="1" t="str">
        <f t="shared" si="3"/>
        <v/>
      </c>
      <c r="AI319" s="1" t="str">
        <f t="shared" si="4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"/>
        <v/>
      </c>
      <c r="W320" s="1" t="str">
        <f t="shared" si="3"/>
        <v/>
      </c>
      <c r="AI320" s="1" t="str">
        <f t="shared" si="4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"/>
        <v/>
      </c>
      <c r="W321" s="1" t="str">
        <f t="shared" si="3"/>
        <v/>
      </c>
      <c r="AI321" s="1" t="str">
        <f t="shared" si="4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"/>
        <v/>
      </c>
      <c r="W322" s="1" t="str">
        <f t="shared" si="3"/>
        <v/>
      </c>
      <c r="AI322" s="1" t="str">
        <f t="shared" si="4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ref="V323:V386" si="5">IF(ISBLANK(U323),  "", _xlfn.CONCAT("haas/entity/sensor/", LOWER(C323), "/", E323, "/config"))</f>
        <v/>
      </c>
      <c r="W323" s="1" t="str">
        <f t="shared" ref="W323:W386" si="6">IF(ISBLANK(U323),  "", _xlfn.CONCAT("haas/entity/sensor/", LOWER(C323), "/", E323))</f>
        <v/>
      </c>
      <c r="AI323" s="1" t="str">
        <f t="shared" si="4"/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si="5"/>
        <v/>
      </c>
      <c r="W324" s="1" t="str">
        <f t="shared" si="6"/>
        <v/>
      </c>
      <c r="AI324" s="1" t="str">
        <f t="shared" ref="AI324:AI387" si="7">IF(AND(ISBLANK(AG324), ISBLANK(AH324)), "", _xlfn.CONCAT("[", IF(ISBLANK(AG324), "", _xlfn.CONCAT("[""mac"", """, AG324, """]")), IF(ISBLANK(AH324), "", _xlfn.CONCAT(", [""ip"", """, AH324, """]")), "]"))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5"/>
        <v/>
      </c>
      <c r="W325" s="1" t="str">
        <f t="shared" si="6"/>
        <v/>
      </c>
      <c r="AI325" s="1" t="str">
        <f t="shared" si="7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5"/>
        <v/>
      </c>
      <c r="W326" s="1" t="str">
        <f t="shared" si="6"/>
        <v/>
      </c>
      <c r="AI326" s="1" t="str">
        <f t="shared" si="7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5"/>
        <v/>
      </c>
      <c r="W327" s="1" t="str">
        <f t="shared" si="6"/>
        <v/>
      </c>
      <c r="AI327" s="1" t="str">
        <f t="shared" si="7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5"/>
        <v/>
      </c>
      <c r="W328" s="1" t="str">
        <f t="shared" si="6"/>
        <v/>
      </c>
      <c r="AI328" s="1" t="str">
        <f t="shared" si="7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5"/>
        <v/>
      </c>
      <c r="W329" s="1" t="str">
        <f t="shared" si="6"/>
        <v/>
      </c>
      <c r="AI329" s="1" t="str">
        <f t="shared" si="7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5"/>
        <v/>
      </c>
      <c r="W330" s="1" t="str">
        <f t="shared" si="6"/>
        <v/>
      </c>
      <c r="AI330" s="1" t="str">
        <f t="shared" si="7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5"/>
        <v/>
      </c>
      <c r="W331" s="1" t="str">
        <f t="shared" si="6"/>
        <v/>
      </c>
      <c r="AI331" s="1" t="str">
        <f t="shared" si="7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5"/>
        <v/>
      </c>
      <c r="W332" s="1" t="str">
        <f t="shared" si="6"/>
        <v/>
      </c>
      <c r="AI332" s="1" t="str">
        <f t="shared" si="7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5"/>
        <v/>
      </c>
      <c r="W333" s="1" t="str">
        <f t="shared" si="6"/>
        <v/>
      </c>
      <c r="AI333" s="1" t="str">
        <f t="shared" si="7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5"/>
        <v/>
      </c>
      <c r="W334" s="1" t="str">
        <f t="shared" si="6"/>
        <v/>
      </c>
      <c r="AI334" s="1" t="str">
        <f t="shared" si="7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5"/>
        <v/>
      </c>
      <c r="W335" s="1" t="str">
        <f t="shared" si="6"/>
        <v/>
      </c>
      <c r="AI335" s="1" t="str">
        <f t="shared" si="7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5"/>
        <v/>
      </c>
      <c r="W336" s="1" t="str">
        <f t="shared" si="6"/>
        <v/>
      </c>
      <c r="AI336" s="1" t="str">
        <f t="shared" si="7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5"/>
        <v/>
      </c>
      <c r="W337" s="1" t="str">
        <f t="shared" si="6"/>
        <v/>
      </c>
      <c r="AI337" s="1" t="str">
        <f t="shared" si="7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5"/>
        <v/>
      </c>
      <c r="W338" s="1" t="str">
        <f t="shared" si="6"/>
        <v/>
      </c>
      <c r="AI338" s="1" t="str">
        <f t="shared" si="7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5"/>
        <v/>
      </c>
      <c r="W339" s="1" t="str">
        <f t="shared" si="6"/>
        <v/>
      </c>
      <c r="AI339" s="1" t="str">
        <f t="shared" si="7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5"/>
        <v/>
      </c>
      <c r="W340" s="1" t="str">
        <f t="shared" si="6"/>
        <v/>
      </c>
      <c r="AI340" s="1" t="str">
        <f t="shared" si="7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5"/>
        <v/>
      </c>
      <c r="W341" s="1" t="str">
        <f t="shared" si="6"/>
        <v/>
      </c>
      <c r="AI341" s="1" t="str">
        <f t="shared" si="7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5"/>
        <v/>
      </c>
      <c r="W342" s="1" t="str">
        <f t="shared" si="6"/>
        <v/>
      </c>
      <c r="AI342" s="1" t="str">
        <f t="shared" si="7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5"/>
        <v/>
      </c>
      <c r="W343" s="1" t="str">
        <f t="shared" si="6"/>
        <v/>
      </c>
      <c r="AI343" s="1" t="str">
        <f t="shared" si="7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5"/>
        <v/>
      </c>
      <c r="W344" s="1" t="str">
        <f t="shared" si="6"/>
        <v/>
      </c>
      <c r="AI344" s="1" t="str">
        <f t="shared" si="7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5"/>
        <v/>
      </c>
      <c r="W345" s="1" t="str">
        <f t="shared" si="6"/>
        <v/>
      </c>
      <c r="AI345" s="1" t="str">
        <f t="shared" si="7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5"/>
        <v/>
      </c>
      <c r="W346" s="1" t="str">
        <f t="shared" si="6"/>
        <v/>
      </c>
      <c r="AI346" s="1" t="str">
        <f t="shared" si="7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5"/>
        <v/>
      </c>
      <c r="W347" s="1" t="str">
        <f t="shared" si="6"/>
        <v/>
      </c>
      <c r="AI347" s="1" t="str">
        <f t="shared" si="7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5"/>
        <v/>
      </c>
      <c r="W348" s="1" t="str">
        <f t="shared" si="6"/>
        <v/>
      </c>
      <c r="AI348" s="1" t="str">
        <f t="shared" si="7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5"/>
        <v/>
      </c>
      <c r="W349" s="1" t="str">
        <f t="shared" si="6"/>
        <v/>
      </c>
      <c r="AI349" s="1" t="str">
        <f t="shared" si="7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5"/>
        <v/>
      </c>
      <c r="W350" s="1" t="str">
        <f t="shared" si="6"/>
        <v/>
      </c>
      <c r="AI350" s="1" t="str">
        <f t="shared" si="7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5"/>
        <v/>
      </c>
      <c r="W351" s="1" t="str">
        <f t="shared" si="6"/>
        <v/>
      </c>
      <c r="AI351" s="1" t="str">
        <f t="shared" si="7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5"/>
        <v/>
      </c>
      <c r="W352" s="1" t="str">
        <f t="shared" si="6"/>
        <v/>
      </c>
      <c r="AI352" s="1" t="str">
        <f t="shared" si="7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5"/>
        <v/>
      </c>
      <c r="W353" s="1" t="str">
        <f t="shared" si="6"/>
        <v/>
      </c>
      <c r="AI353" s="1" t="str">
        <f t="shared" si="7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5"/>
        <v/>
      </c>
      <c r="W354" s="1" t="str">
        <f t="shared" si="6"/>
        <v/>
      </c>
      <c r="AI354" s="1" t="str">
        <f t="shared" si="7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5"/>
        <v/>
      </c>
      <c r="W355" s="1" t="str">
        <f t="shared" si="6"/>
        <v/>
      </c>
      <c r="AI355" s="1" t="str">
        <f t="shared" si="7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5"/>
        <v/>
      </c>
      <c r="W356" s="1" t="str">
        <f t="shared" si="6"/>
        <v/>
      </c>
      <c r="AI356" s="1" t="str">
        <f t="shared" si="7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5"/>
        <v/>
      </c>
      <c r="W357" s="1" t="str">
        <f t="shared" si="6"/>
        <v/>
      </c>
      <c r="AI357" s="1" t="str">
        <f t="shared" si="7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5"/>
        <v/>
      </c>
      <c r="W358" s="1" t="str">
        <f t="shared" si="6"/>
        <v/>
      </c>
      <c r="AI358" s="1" t="str">
        <f t="shared" si="7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5"/>
        <v/>
      </c>
      <c r="W359" s="1" t="str">
        <f t="shared" si="6"/>
        <v/>
      </c>
      <c r="AI359" s="1" t="str">
        <f t="shared" si="7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5"/>
        <v/>
      </c>
      <c r="W360" s="1" t="str">
        <f t="shared" si="6"/>
        <v/>
      </c>
      <c r="AI360" s="1" t="str">
        <f t="shared" si="7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5"/>
        <v/>
      </c>
      <c r="W361" s="1" t="str">
        <f t="shared" si="6"/>
        <v/>
      </c>
      <c r="AI361" s="1" t="str">
        <f t="shared" si="7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5"/>
        <v/>
      </c>
      <c r="W362" s="1" t="str">
        <f t="shared" si="6"/>
        <v/>
      </c>
      <c r="AI362" s="1" t="str">
        <f t="shared" si="7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5"/>
        <v/>
      </c>
      <c r="W363" s="1" t="str">
        <f t="shared" si="6"/>
        <v/>
      </c>
      <c r="AI363" s="1" t="str">
        <f t="shared" si="7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5"/>
        <v/>
      </c>
      <c r="W364" s="1" t="str">
        <f t="shared" si="6"/>
        <v/>
      </c>
      <c r="AI364" s="1" t="str">
        <f t="shared" si="7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5"/>
        <v/>
      </c>
      <c r="W365" s="1" t="str">
        <f t="shared" si="6"/>
        <v/>
      </c>
      <c r="AI365" s="1" t="str">
        <f t="shared" si="7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5"/>
        <v/>
      </c>
      <c r="W366" s="1" t="str">
        <f t="shared" si="6"/>
        <v/>
      </c>
      <c r="AI366" s="1" t="str">
        <f t="shared" si="7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5"/>
        <v/>
      </c>
      <c r="W367" s="1" t="str">
        <f t="shared" si="6"/>
        <v/>
      </c>
      <c r="AI367" s="1" t="str">
        <f t="shared" si="7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5"/>
        <v/>
      </c>
      <c r="W368" s="1" t="str">
        <f t="shared" si="6"/>
        <v/>
      </c>
      <c r="AI368" s="1" t="str">
        <f t="shared" si="7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5"/>
        <v/>
      </c>
      <c r="W369" s="1" t="str">
        <f t="shared" si="6"/>
        <v/>
      </c>
      <c r="AI369" s="1" t="str">
        <f t="shared" si="7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5"/>
        <v/>
      </c>
      <c r="W370" s="1" t="str">
        <f t="shared" si="6"/>
        <v/>
      </c>
      <c r="AI370" s="1" t="str">
        <f t="shared" si="7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5"/>
        <v/>
      </c>
      <c r="W371" s="1" t="str">
        <f t="shared" si="6"/>
        <v/>
      </c>
      <c r="AI371" s="1" t="str">
        <f t="shared" si="7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5"/>
        <v/>
      </c>
      <c r="W372" s="1" t="str">
        <f t="shared" si="6"/>
        <v/>
      </c>
      <c r="AI372" s="1" t="str">
        <f t="shared" si="7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5"/>
        <v/>
      </c>
      <c r="W373" s="1" t="str">
        <f t="shared" si="6"/>
        <v/>
      </c>
      <c r="AI373" s="1" t="str">
        <f t="shared" si="7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5"/>
        <v/>
      </c>
      <c r="W374" s="1" t="str">
        <f t="shared" si="6"/>
        <v/>
      </c>
      <c r="AI374" s="1" t="str">
        <f t="shared" si="7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5"/>
        <v/>
      </c>
      <c r="W375" s="1" t="str">
        <f t="shared" si="6"/>
        <v/>
      </c>
      <c r="AI375" s="1" t="str">
        <f t="shared" si="7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5"/>
        <v/>
      </c>
      <c r="W376" s="1" t="str">
        <f t="shared" si="6"/>
        <v/>
      </c>
      <c r="AI376" s="1" t="str">
        <f t="shared" si="7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5"/>
        <v/>
      </c>
      <c r="W377" s="1" t="str">
        <f t="shared" si="6"/>
        <v/>
      </c>
      <c r="AI377" s="1" t="str">
        <f t="shared" si="7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5"/>
        <v/>
      </c>
      <c r="W378" s="1" t="str">
        <f t="shared" si="6"/>
        <v/>
      </c>
      <c r="AI378" s="1" t="str">
        <f t="shared" si="7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5"/>
        <v/>
      </c>
      <c r="W379" s="1" t="str">
        <f t="shared" si="6"/>
        <v/>
      </c>
      <c r="AI379" s="1" t="str">
        <f t="shared" si="7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5"/>
        <v/>
      </c>
      <c r="W380" s="1" t="str">
        <f t="shared" si="6"/>
        <v/>
      </c>
      <c r="AI380" s="1" t="str">
        <f t="shared" si="7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5"/>
        <v/>
      </c>
      <c r="W381" s="1" t="str">
        <f t="shared" si="6"/>
        <v/>
      </c>
      <c r="AI381" s="1" t="str">
        <f t="shared" si="7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5"/>
        <v/>
      </c>
      <c r="W382" s="1" t="str">
        <f t="shared" si="6"/>
        <v/>
      </c>
      <c r="AI382" s="1" t="str">
        <f t="shared" si="7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5"/>
        <v/>
      </c>
      <c r="W383" s="1" t="str">
        <f t="shared" si="6"/>
        <v/>
      </c>
      <c r="AI383" s="1" t="str">
        <f t="shared" si="7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5"/>
        <v/>
      </c>
      <c r="W384" s="1" t="str">
        <f t="shared" si="6"/>
        <v/>
      </c>
      <c r="AI384" s="1" t="str">
        <f t="shared" si="7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5"/>
        <v/>
      </c>
      <c r="W385" s="1" t="str">
        <f t="shared" si="6"/>
        <v/>
      </c>
      <c r="AI385" s="1" t="str">
        <f t="shared" si="7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5"/>
        <v/>
      </c>
      <c r="W386" s="1" t="str">
        <f t="shared" si="6"/>
        <v/>
      </c>
      <c r="AI386" s="1" t="str">
        <f t="shared" si="7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ref="V387:V450" si="8">IF(ISBLANK(U387),  "", _xlfn.CONCAT("haas/entity/sensor/", LOWER(C387), "/", E387, "/config"))</f>
        <v/>
      </c>
      <c r="W387" s="1" t="str">
        <f t="shared" ref="W387:W450" si="9">IF(ISBLANK(U387),  "", _xlfn.CONCAT("haas/entity/sensor/", LOWER(C387), "/", E387))</f>
        <v/>
      </c>
      <c r="AI387" s="1" t="str">
        <f t="shared" si="7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si="8"/>
        <v/>
      </c>
      <c r="W388" s="1" t="str">
        <f t="shared" si="9"/>
        <v/>
      </c>
      <c r="AI388" s="1" t="str">
        <f t="shared" ref="AI388:AI451" si="10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8"/>
        <v/>
      </c>
      <c r="W389" s="1" t="str">
        <f t="shared" si="9"/>
        <v/>
      </c>
      <c r="AI389" s="1" t="str">
        <f t="shared" si="10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8"/>
        <v/>
      </c>
      <c r="W390" s="1" t="str">
        <f t="shared" si="9"/>
        <v/>
      </c>
      <c r="AI390" s="1" t="str">
        <f t="shared" si="10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8"/>
        <v/>
      </c>
      <c r="W391" s="1" t="str">
        <f t="shared" si="9"/>
        <v/>
      </c>
      <c r="AI391" s="1" t="str">
        <f t="shared" si="10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8"/>
        <v/>
      </c>
      <c r="W392" s="1" t="str">
        <f t="shared" si="9"/>
        <v/>
      </c>
      <c r="AI392" s="1" t="str">
        <f t="shared" si="10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8"/>
        <v/>
      </c>
      <c r="W393" s="1" t="str">
        <f t="shared" si="9"/>
        <v/>
      </c>
      <c r="AI393" s="1" t="str">
        <f t="shared" si="10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8"/>
        <v/>
      </c>
      <c r="W394" s="1" t="str">
        <f t="shared" si="9"/>
        <v/>
      </c>
      <c r="AI394" s="1" t="str">
        <f t="shared" si="10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8"/>
        <v/>
      </c>
      <c r="W395" s="1" t="str">
        <f t="shared" si="9"/>
        <v/>
      </c>
      <c r="AI395" s="1" t="str">
        <f t="shared" si="10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8"/>
        <v/>
      </c>
      <c r="W396" s="1" t="str">
        <f t="shared" si="9"/>
        <v/>
      </c>
      <c r="AI396" s="1" t="str">
        <f t="shared" si="10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8"/>
        <v/>
      </c>
      <c r="W397" s="1" t="str">
        <f t="shared" si="9"/>
        <v/>
      </c>
      <c r="AI397" s="1" t="str">
        <f t="shared" si="10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8"/>
        <v/>
      </c>
      <c r="W398" s="1" t="str">
        <f t="shared" si="9"/>
        <v/>
      </c>
      <c r="AI398" s="1" t="str">
        <f t="shared" si="10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8"/>
        <v/>
      </c>
      <c r="W399" s="1" t="str">
        <f t="shared" si="9"/>
        <v/>
      </c>
      <c r="AI399" s="1" t="str">
        <f t="shared" si="10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8"/>
        <v/>
      </c>
      <c r="W400" s="1" t="str">
        <f t="shared" si="9"/>
        <v/>
      </c>
      <c r="AI400" s="1" t="str">
        <f t="shared" si="10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8"/>
        <v/>
      </c>
      <c r="W401" s="1" t="str">
        <f t="shared" si="9"/>
        <v/>
      </c>
      <c r="AI401" s="1" t="str">
        <f t="shared" si="10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8"/>
        <v/>
      </c>
      <c r="W402" s="1" t="str">
        <f t="shared" si="9"/>
        <v/>
      </c>
      <c r="AI402" s="1" t="str">
        <f t="shared" si="10"/>
        <v/>
      </c>
      <c r="AJ402" s="1"/>
    </row>
    <row r="403" spans="6:36" hidden="1" x14ac:dyDescent="0.2">
      <c r="F403" s="1" t="str">
        <f>IF(ISBLANK(E403), "", Table2[[#This Row],[unique_id]])</f>
        <v/>
      </c>
      <c r="H403" s="4"/>
      <c r="T403" s="2"/>
      <c r="V403" s="1" t="str">
        <f t="shared" si="8"/>
        <v/>
      </c>
      <c r="W403" s="1" t="str">
        <f t="shared" si="9"/>
        <v/>
      </c>
      <c r="AI403" s="1" t="str">
        <f t="shared" si="10"/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 t="shared" si="8"/>
        <v/>
      </c>
      <c r="W404" s="1" t="str">
        <f t="shared" si="9"/>
        <v/>
      </c>
      <c r="AI404" s="1" t="str">
        <f t="shared" si="10"/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 t="shared" si="8"/>
        <v/>
      </c>
      <c r="W405" s="1" t="str">
        <f t="shared" si="9"/>
        <v/>
      </c>
      <c r="AI405" s="1" t="str">
        <f t="shared" si="10"/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 t="shared" si="8"/>
        <v/>
      </c>
      <c r="W406" s="1" t="str">
        <f t="shared" si="9"/>
        <v/>
      </c>
      <c r="AI406" s="1" t="str">
        <f t="shared" si="10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8"/>
        <v/>
      </c>
      <c r="W407" s="1" t="str">
        <f t="shared" si="9"/>
        <v/>
      </c>
      <c r="AI407" s="1" t="str">
        <f t="shared" si="10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8"/>
        <v/>
      </c>
      <c r="W408" s="1" t="str">
        <f t="shared" si="9"/>
        <v/>
      </c>
      <c r="AI408" s="1" t="str">
        <f t="shared" si="10"/>
        <v/>
      </c>
      <c r="AJ408" s="1"/>
    </row>
    <row r="409" spans="6:36" hidden="1" x14ac:dyDescent="0.2">
      <c r="F409" s="1" t="str">
        <f>IF(ISBLANK(E409), "", Table2[[#This Row],[unique_id]])</f>
        <v/>
      </c>
      <c r="V409" s="1" t="str">
        <f t="shared" si="8"/>
        <v/>
      </c>
      <c r="W409" s="1" t="str">
        <f t="shared" si="9"/>
        <v/>
      </c>
      <c r="AI409" s="1" t="str">
        <f t="shared" si="10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8"/>
        <v/>
      </c>
      <c r="W410" s="1" t="str">
        <f t="shared" si="9"/>
        <v/>
      </c>
      <c r="AI410" s="1" t="str">
        <f t="shared" si="10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8"/>
        <v/>
      </c>
      <c r="W411" s="1" t="str">
        <f t="shared" si="9"/>
        <v/>
      </c>
      <c r="AI411" s="1" t="str">
        <f t="shared" si="10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8"/>
        <v/>
      </c>
      <c r="W412" s="1" t="str">
        <f t="shared" si="9"/>
        <v/>
      </c>
      <c r="AI412" s="1" t="str">
        <f t="shared" si="10"/>
        <v/>
      </c>
      <c r="AJ412" s="1"/>
    </row>
    <row r="413" spans="6:36" hidden="1" x14ac:dyDescent="0.2">
      <c r="F413" s="1" t="str">
        <f>IF(ISBLANK(E413), "", Table2[[#This Row],[unique_id]])</f>
        <v/>
      </c>
      <c r="G413" s="4"/>
      <c r="V413" s="1" t="str">
        <f t="shared" si="8"/>
        <v/>
      </c>
      <c r="W413" s="1" t="str">
        <f t="shared" si="9"/>
        <v/>
      </c>
      <c r="AI413" s="1" t="str">
        <f t="shared" si="10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8"/>
        <v/>
      </c>
      <c r="W414" s="1" t="str">
        <f t="shared" si="9"/>
        <v/>
      </c>
      <c r="AI414" s="1" t="str">
        <f t="shared" si="10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8"/>
        <v/>
      </c>
      <c r="W415" s="1" t="str">
        <f t="shared" si="9"/>
        <v/>
      </c>
      <c r="AI415" s="1" t="str">
        <f t="shared" si="10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8"/>
        <v/>
      </c>
      <c r="W416" s="1" t="str">
        <f t="shared" si="9"/>
        <v/>
      </c>
      <c r="AI416" s="1" t="str">
        <f t="shared" si="10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8"/>
        <v/>
      </c>
      <c r="W417" s="1" t="str">
        <f t="shared" si="9"/>
        <v/>
      </c>
      <c r="AI417" s="1" t="str">
        <f t="shared" si="10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8"/>
        <v/>
      </c>
      <c r="W418" s="1" t="str">
        <f t="shared" si="9"/>
        <v/>
      </c>
      <c r="AI418" s="1" t="str">
        <f t="shared" si="10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8"/>
        <v/>
      </c>
      <c r="W419" s="1" t="str">
        <f t="shared" si="9"/>
        <v/>
      </c>
      <c r="AI419" s="1" t="str">
        <f t="shared" si="10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8"/>
        <v/>
      </c>
      <c r="W420" s="1" t="str">
        <f t="shared" si="9"/>
        <v/>
      </c>
      <c r="AI420" s="1" t="str">
        <f t="shared" si="10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8"/>
        <v/>
      </c>
      <c r="W421" s="1" t="str">
        <f t="shared" si="9"/>
        <v/>
      </c>
      <c r="AI421" s="1" t="str">
        <f t="shared" si="10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8"/>
        <v/>
      </c>
      <c r="W422" s="1" t="str">
        <f t="shared" si="9"/>
        <v/>
      </c>
      <c r="AI422" s="1" t="str">
        <f t="shared" si="10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8"/>
        <v/>
      </c>
      <c r="W423" s="1" t="str">
        <f t="shared" si="9"/>
        <v/>
      </c>
      <c r="AI423" s="1" t="str">
        <f t="shared" si="10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8"/>
        <v/>
      </c>
      <c r="W424" s="1" t="str">
        <f t="shared" si="9"/>
        <v/>
      </c>
      <c r="AI424" s="1" t="str">
        <f t="shared" si="10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8"/>
        <v/>
      </c>
      <c r="W425" s="1" t="str">
        <f t="shared" si="9"/>
        <v/>
      </c>
      <c r="AI425" s="1" t="str">
        <f t="shared" si="10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8"/>
        <v/>
      </c>
      <c r="W426" s="1" t="str">
        <f t="shared" si="9"/>
        <v/>
      </c>
      <c r="AI426" s="1" t="str">
        <f t="shared" si="10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8"/>
        <v/>
      </c>
      <c r="W427" s="1" t="str">
        <f t="shared" si="9"/>
        <v/>
      </c>
      <c r="AI427" s="1" t="str">
        <f t="shared" si="10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8"/>
        <v/>
      </c>
      <c r="W428" s="1" t="str">
        <f t="shared" si="9"/>
        <v/>
      </c>
      <c r="AI428" s="1" t="str">
        <f t="shared" si="10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8"/>
        <v/>
      </c>
      <c r="W429" s="1" t="str">
        <f t="shared" si="9"/>
        <v/>
      </c>
      <c r="AI429" s="1" t="str">
        <f t="shared" si="10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8"/>
        <v/>
      </c>
      <c r="W430" s="1" t="str">
        <f t="shared" si="9"/>
        <v/>
      </c>
      <c r="AI430" s="1" t="str">
        <f t="shared" si="10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8"/>
        <v/>
      </c>
      <c r="W431" s="1" t="str">
        <f t="shared" si="9"/>
        <v/>
      </c>
      <c r="AI431" s="1" t="str">
        <f t="shared" si="10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8"/>
        <v/>
      </c>
      <c r="W432" s="1" t="str">
        <f t="shared" si="9"/>
        <v/>
      </c>
      <c r="AI432" s="1" t="str">
        <f t="shared" si="10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8"/>
        <v/>
      </c>
      <c r="W433" s="1" t="str">
        <f t="shared" si="9"/>
        <v/>
      </c>
      <c r="AI433" s="1" t="str">
        <f t="shared" si="10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8"/>
        <v/>
      </c>
      <c r="W434" s="1" t="str">
        <f t="shared" si="9"/>
        <v/>
      </c>
      <c r="AI434" s="1" t="str">
        <f t="shared" si="10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8"/>
        <v/>
      </c>
      <c r="W435" s="1" t="str">
        <f t="shared" si="9"/>
        <v/>
      </c>
      <c r="AI435" s="1" t="str">
        <f t="shared" si="10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8"/>
        <v/>
      </c>
      <c r="W436" s="1" t="str">
        <f t="shared" si="9"/>
        <v/>
      </c>
      <c r="AI436" s="1" t="str">
        <f t="shared" si="10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8"/>
        <v/>
      </c>
      <c r="W437" s="1" t="str">
        <f t="shared" si="9"/>
        <v/>
      </c>
      <c r="AI437" s="1" t="str">
        <f t="shared" si="10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8"/>
        <v/>
      </c>
      <c r="W438" s="1" t="str">
        <f t="shared" si="9"/>
        <v/>
      </c>
      <c r="AI438" s="1" t="str">
        <f t="shared" si="10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8"/>
        <v/>
      </c>
      <c r="W439" s="1" t="str">
        <f t="shared" si="9"/>
        <v/>
      </c>
      <c r="AI439" s="1" t="str">
        <f t="shared" si="10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8"/>
        <v/>
      </c>
      <c r="W440" s="1" t="str">
        <f t="shared" si="9"/>
        <v/>
      </c>
      <c r="AI440" s="1" t="str">
        <f t="shared" si="10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8"/>
        <v/>
      </c>
      <c r="W441" s="1" t="str">
        <f t="shared" si="9"/>
        <v/>
      </c>
      <c r="AI441" s="1" t="str">
        <f t="shared" si="10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8"/>
        <v/>
      </c>
      <c r="W442" s="1" t="str">
        <f t="shared" si="9"/>
        <v/>
      </c>
      <c r="AI442" s="1" t="str">
        <f t="shared" si="10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8"/>
        <v/>
      </c>
      <c r="W443" s="1" t="str">
        <f t="shared" si="9"/>
        <v/>
      </c>
      <c r="AI443" s="1" t="str">
        <f t="shared" si="10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8"/>
        <v/>
      </c>
      <c r="W444" s="1" t="str">
        <f t="shared" si="9"/>
        <v/>
      </c>
      <c r="AI444" s="1" t="str">
        <f t="shared" si="10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8"/>
        <v/>
      </c>
      <c r="W445" s="1" t="str">
        <f t="shared" si="9"/>
        <v/>
      </c>
      <c r="AI445" s="1" t="str">
        <f t="shared" si="10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8"/>
        <v/>
      </c>
      <c r="W446" s="1" t="str">
        <f t="shared" si="9"/>
        <v/>
      </c>
      <c r="AI446" s="1" t="str">
        <f t="shared" si="10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8"/>
        <v/>
      </c>
      <c r="W447" s="1" t="str">
        <f t="shared" si="9"/>
        <v/>
      </c>
      <c r="AI447" s="1" t="str">
        <f t="shared" si="10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8"/>
        <v/>
      </c>
      <c r="W448" s="1" t="str">
        <f t="shared" si="9"/>
        <v/>
      </c>
      <c r="AI448" s="1" t="str">
        <f t="shared" si="10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8"/>
        <v/>
      </c>
      <c r="W449" s="1" t="str">
        <f t="shared" si="9"/>
        <v/>
      </c>
      <c r="AI449" s="1" t="str">
        <f t="shared" si="10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8"/>
        <v/>
      </c>
      <c r="W450" s="1" t="str">
        <f t="shared" si="9"/>
        <v/>
      </c>
      <c r="AI450" s="1" t="str">
        <f t="shared" si="10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ref="V451:V514" si="11">IF(ISBLANK(U451),  "", _xlfn.CONCAT("haas/entity/sensor/", LOWER(C451), "/", E451, "/config"))</f>
        <v/>
      </c>
      <c r="W451" s="1" t="str">
        <f t="shared" ref="W451:W514" si="12">IF(ISBLANK(U451),  "", _xlfn.CONCAT("haas/entity/sensor/", LOWER(C451), "/", E451))</f>
        <v/>
      </c>
      <c r="AI451" s="1" t="str">
        <f t="shared" si="10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si="11"/>
        <v/>
      </c>
      <c r="W452" s="1" t="str">
        <f t="shared" si="12"/>
        <v/>
      </c>
      <c r="AI452" s="1" t="str">
        <f t="shared" ref="AI452:AI515" si="13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1"/>
        <v/>
      </c>
      <c r="W453" s="1" t="str">
        <f t="shared" si="12"/>
        <v/>
      </c>
      <c r="AI453" s="1" t="str">
        <f t="shared" si="13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1"/>
        <v/>
      </c>
      <c r="W454" s="1" t="str">
        <f t="shared" si="12"/>
        <v/>
      </c>
      <c r="AI454" s="1" t="str">
        <f t="shared" si="13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1"/>
        <v/>
      </c>
      <c r="W455" s="1" t="str">
        <f t="shared" si="12"/>
        <v/>
      </c>
      <c r="AI455" s="1" t="str">
        <f t="shared" si="13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1"/>
        <v/>
      </c>
      <c r="W456" s="1" t="str">
        <f t="shared" si="12"/>
        <v/>
      </c>
      <c r="AI456" s="1" t="str">
        <f t="shared" si="13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1"/>
        <v/>
      </c>
      <c r="W457" s="1" t="str">
        <f t="shared" si="12"/>
        <v/>
      </c>
      <c r="AI457" s="1" t="str">
        <f t="shared" si="13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1"/>
        <v/>
      </c>
      <c r="W458" s="1" t="str">
        <f t="shared" si="12"/>
        <v/>
      </c>
      <c r="AI458" s="1" t="str">
        <f t="shared" si="13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1"/>
        <v/>
      </c>
      <c r="W459" s="1" t="str">
        <f t="shared" si="12"/>
        <v/>
      </c>
      <c r="AI459" s="1" t="str">
        <f t="shared" si="13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1"/>
        <v/>
      </c>
      <c r="W460" s="1" t="str">
        <f t="shared" si="12"/>
        <v/>
      </c>
      <c r="AI460" s="1" t="str">
        <f t="shared" si="13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1"/>
        <v/>
      </c>
      <c r="W461" s="1" t="str">
        <f t="shared" si="12"/>
        <v/>
      </c>
      <c r="AI461" s="1" t="str">
        <f t="shared" si="13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1"/>
        <v/>
      </c>
      <c r="W462" s="1" t="str">
        <f t="shared" si="12"/>
        <v/>
      </c>
      <c r="AI462" s="1" t="str">
        <f t="shared" si="13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1"/>
        <v/>
      </c>
      <c r="W463" s="1" t="str">
        <f t="shared" si="12"/>
        <v/>
      </c>
      <c r="AI463" s="1" t="str">
        <f t="shared" si="13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1"/>
        <v/>
      </c>
      <c r="W464" s="1" t="str">
        <f t="shared" si="12"/>
        <v/>
      </c>
      <c r="AI464" s="1" t="str">
        <f t="shared" si="13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1"/>
        <v/>
      </c>
      <c r="W465" s="1" t="str">
        <f t="shared" si="12"/>
        <v/>
      </c>
      <c r="AI465" s="1" t="str">
        <f t="shared" si="13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1"/>
        <v/>
      </c>
      <c r="W466" s="1" t="str">
        <f t="shared" si="12"/>
        <v/>
      </c>
      <c r="AI466" s="1" t="str">
        <f t="shared" si="13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1"/>
        <v/>
      </c>
      <c r="W467" s="1" t="str">
        <f t="shared" si="12"/>
        <v/>
      </c>
      <c r="AI467" s="1" t="str">
        <f t="shared" si="13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1"/>
        <v/>
      </c>
      <c r="W468" s="1" t="str">
        <f t="shared" si="12"/>
        <v/>
      </c>
      <c r="AI468" s="1" t="str">
        <f t="shared" si="13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1"/>
        <v/>
      </c>
      <c r="W469" s="1" t="str">
        <f t="shared" si="12"/>
        <v/>
      </c>
      <c r="AI469" s="1" t="str">
        <f t="shared" si="13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1"/>
        <v/>
      </c>
      <c r="W470" s="1" t="str">
        <f t="shared" si="12"/>
        <v/>
      </c>
      <c r="AI470" s="1" t="str">
        <f t="shared" si="13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1"/>
        <v/>
      </c>
      <c r="W471" s="1" t="str">
        <f t="shared" si="12"/>
        <v/>
      </c>
      <c r="AI471" s="1" t="str">
        <f t="shared" si="13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1"/>
        <v/>
      </c>
      <c r="W472" s="1" t="str">
        <f t="shared" si="12"/>
        <v/>
      </c>
      <c r="AI472" s="1" t="str">
        <f t="shared" si="13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1"/>
        <v/>
      </c>
      <c r="W473" s="1" t="str">
        <f t="shared" si="12"/>
        <v/>
      </c>
      <c r="AI473" s="1" t="str">
        <f t="shared" si="13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1"/>
        <v/>
      </c>
      <c r="W474" s="1" t="str">
        <f t="shared" si="12"/>
        <v/>
      </c>
      <c r="AI474" s="1" t="str">
        <f t="shared" si="13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1"/>
        <v/>
      </c>
      <c r="W475" s="1" t="str">
        <f t="shared" si="12"/>
        <v/>
      </c>
      <c r="AI475" s="1" t="str">
        <f t="shared" si="13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1"/>
        <v/>
      </c>
      <c r="W476" s="1" t="str">
        <f t="shared" si="12"/>
        <v/>
      </c>
      <c r="AI476" s="1" t="str">
        <f t="shared" si="13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1"/>
        <v/>
      </c>
      <c r="W477" s="1" t="str">
        <f t="shared" si="12"/>
        <v/>
      </c>
      <c r="AI477" s="1" t="str">
        <f t="shared" si="13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1"/>
        <v/>
      </c>
      <c r="W478" s="1" t="str">
        <f t="shared" si="12"/>
        <v/>
      </c>
      <c r="AI478" s="1" t="str">
        <f t="shared" si="13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1"/>
        <v/>
      </c>
      <c r="W479" s="1" t="str">
        <f t="shared" si="12"/>
        <v/>
      </c>
      <c r="AI479" s="1" t="str">
        <f t="shared" si="13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1"/>
        <v/>
      </c>
      <c r="W480" s="1" t="str">
        <f t="shared" si="12"/>
        <v/>
      </c>
      <c r="AI480" s="1" t="str">
        <f t="shared" si="13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1"/>
        <v/>
      </c>
      <c r="W481" s="1" t="str">
        <f t="shared" si="12"/>
        <v/>
      </c>
      <c r="AI481" s="1" t="str">
        <f t="shared" si="13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1"/>
        <v/>
      </c>
      <c r="W482" s="1" t="str">
        <f t="shared" si="12"/>
        <v/>
      </c>
      <c r="AI482" s="1" t="str">
        <f t="shared" si="13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1"/>
        <v/>
      </c>
      <c r="W483" s="1" t="str">
        <f t="shared" si="12"/>
        <v/>
      </c>
      <c r="AI483" s="1" t="str">
        <f t="shared" si="13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1"/>
        <v/>
      </c>
      <c r="W484" s="1" t="str">
        <f t="shared" si="12"/>
        <v/>
      </c>
      <c r="AI484" s="1" t="str">
        <f t="shared" si="13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1"/>
        <v/>
      </c>
      <c r="W485" s="1" t="str">
        <f t="shared" si="12"/>
        <v/>
      </c>
      <c r="AI485" s="1" t="str">
        <f t="shared" si="13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1"/>
        <v/>
      </c>
      <c r="W486" s="1" t="str">
        <f t="shared" si="12"/>
        <v/>
      </c>
      <c r="AI486" s="1" t="str">
        <f t="shared" si="13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1"/>
        <v/>
      </c>
      <c r="W487" s="1" t="str">
        <f t="shared" si="12"/>
        <v/>
      </c>
      <c r="AI487" s="1" t="str">
        <f t="shared" si="13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1"/>
        <v/>
      </c>
      <c r="W488" s="1" t="str">
        <f t="shared" si="12"/>
        <v/>
      </c>
      <c r="AI488" s="1" t="str">
        <f t="shared" si="13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1"/>
        <v/>
      </c>
      <c r="W489" s="1" t="str">
        <f t="shared" si="12"/>
        <v/>
      </c>
      <c r="AI489" s="1" t="str">
        <f t="shared" si="13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1"/>
        <v/>
      </c>
      <c r="W490" s="1" t="str">
        <f t="shared" si="12"/>
        <v/>
      </c>
      <c r="AI490" s="1" t="str">
        <f t="shared" si="13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1"/>
        <v/>
      </c>
      <c r="W491" s="1" t="str">
        <f t="shared" si="12"/>
        <v/>
      </c>
      <c r="AI491" s="1" t="str">
        <f t="shared" si="13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1"/>
        <v/>
      </c>
      <c r="W492" s="1" t="str">
        <f t="shared" si="12"/>
        <v/>
      </c>
      <c r="AI492" s="1" t="str">
        <f t="shared" si="13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1"/>
        <v/>
      </c>
      <c r="W493" s="1" t="str">
        <f t="shared" si="12"/>
        <v/>
      </c>
      <c r="AI493" s="1" t="str">
        <f t="shared" si="13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1"/>
        <v/>
      </c>
      <c r="W494" s="1" t="str">
        <f t="shared" si="12"/>
        <v/>
      </c>
      <c r="AI494" s="1" t="str">
        <f t="shared" si="13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1"/>
        <v/>
      </c>
      <c r="W495" s="1" t="str">
        <f t="shared" si="12"/>
        <v/>
      </c>
      <c r="AI495" s="1" t="str">
        <f t="shared" si="13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1"/>
        <v/>
      </c>
      <c r="W496" s="1" t="str">
        <f t="shared" si="12"/>
        <v/>
      </c>
      <c r="AI496" s="1" t="str">
        <f t="shared" si="13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1"/>
        <v/>
      </c>
      <c r="W497" s="1" t="str">
        <f t="shared" si="12"/>
        <v/>
      </c>
      <c r="AI497" s="1" t="str">
        <f t="shared" si="13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1"/>
        <v/>
      </c>
      <c r="W498" s="1" t="str">
        <f t="shared" si="12"/>
        <v/>
      </c>
      <c r="AI498" s="1" t="str">
        <f t="shared" si="13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1"/>
        <v/>
      </c>
      <c r="W499" s="1" t="str">
        <f t="shared" si="12"/>
        <v/>
      </c>
      <c r="AI499" s="1" t="str">
        <f t="shared" si="13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1"/>
        <v/>
      </c>
      <c r="W500" s="1" t="str">
        <f t="shared" si="12"/>
        <v/>
      </c>
      <c r="AI500" s="1" t="str">
        <f t="shared" si="13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1"/>
        <v/>
      </c>
      <c r="W501" s="1" t="str">
        <f t="shared" si="12"/>
        <v/>
      </c>
      <c r="AI501" s="1" t="str">
        <f t="shared" si="13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1"/>
        <v/>
      </c>
      <c r="W502" s="1" t="str">
        <f t="shared" si="12"/>
        <v/>
      </c>
      <c r="AI502" s="1" t="str">
        <f t="shared" si="13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1"/>
        <v/>
      </c>
      <c r="W503" s="1" t="str">
        <f t="shared" si="12"/>
        <v/>
      </c>
      <c r="AI503" s="1" t="str">
        <f t="shared" si="13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1"/>
        <v/>
      </c>
      <c r="W504" s="1" t="str">
        <f t="shared" si="12"/>
        <v/>
      </c>
      <c r="AI504" s="1" t="str">
        <f t="shared" si="13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1"/>
        <v/>
      </c>
      <c r="W505" s="1" t="str">
        <f t="shared" si="12"/>
        <v/>
      </c>
      <c r="AI505" s="1" t="str">
        <f t="shared" si="13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1"/>
        <v/>
      </c>
      <c r="W506" s="1" t="str">
        <f t="shared" si="12"/>
        <v/>
      </c>
      <c r="AI506" s="1" t="str">
        <f t="shared" si="13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1"/>
        <v/>
      </c>
      <c r="W507" s="1" t="str">
        <f t="shared" si="12"/>
        <v/>
      </c>
      <c r="AI507" s="1" t="str">
        <f t="shared" si="13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1"/>
        <v/>
      </c>
      <c r="W508" s="1" t="str">
        <f t="shared" si="12"/>
        <v/>
      </c>
      <c r="AI508" s="1" t="str">
        <f t="shared" si="13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1"/>
        <v/>
      </c>
      <c r="W509" s="1" t="str">
        <f t="shared" si="12"/>
        <v/>
      </c>
      <c r="AI509" s="1" t="str">
        <f t="shared" si="13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1"/>
        <v/>
      </c>
      <c r="W510" s="1" t="str">
        <f t="shared" si="12"/>
        <v/>
      </c>
      <c r="AI510" s="1" t="str">
        <f t="shared" si="13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1"/>
        <v/>
      </c>
      <c r="W511" s="1" t="str">
        <f t="shared" si="12"/>
        <v/>
      </c>
      <c r="AI511" s="1" t="str">
        <f t="shared" si="13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1"/>
        <v/>
      </c>
      <c r="W512" s="1" t="str">
        <f t="shared" si="12"/>
        <v/>
      </c>
      <c r="AI512" s="1" t="str">
        <f t="shared" si="13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1"/>
        <v/>
      </c>
      <c r="W513" s="1" t="str">
        <f t="shared" si="12"/>
        <v/>
      </c>
      <c r="AI513" s="1" t="str">
        <f t="shared" si="13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1"/>
        <v/>
      </c>
      <c r="W514" s="1" t="str">
        <f t="shared" si="12"/>
        <v/>
      </c>
      <c r="AI514" s="1" t="str">
        <f t="shared" si="13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ref="V515:V578" si="14">IF(ISBLANK(U515),  "", _xlfn.CONCAT("haas/entity/sensor/", LOWER(C515), "/", E515, "/config"))</f>
        <v/>
      </c>
      <c r="W515" s="1" t="str">
        <f t="shared" ref="W515:W578" si="15">IF(ISBLANK(U515),  "", _xlfn.CONCAT("haas/entity/sensor/", LOWER(C515), "/", E515))</f>
        <v/>
      </c>
      <c r="AI515" s="1" t="str">
        <f t="shared" si="13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si="14"/>
        <v/>
      </c>
      <c r="W516" s="1" t="str">
        <f t="shared" si="15"/>
        <v/>
      </c>
      <c r="AI516" s="1" t="str">
        <f t="shared" ref="AI516:AI579" si="16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14"/>
        <v/>
      </c>
      <c r="W517" s="1" t="str">
        <f t="shared" si="15"/>
        <v/>
      </c>
      <c r="AI517" s="1" t="str">
        <f t="shared" si="16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14"/>
        <v/>
      </c>
      <c r="W518" s="1" t="str">
        <f t="shared" si="15"/>
        <v/>
      </c>
      <c r="AI518" s="1" t="str">
        <f t="shared" si="16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14"/>
        <v/>
      </c>
      <c r="W519" s="1" t="str">
        <f t="shared" si="15"/>
        <v/>
      </c>
      <c r="AI519" s="1" t="str">
        <f t="shared" si="16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14"/>
        <v/>
      </c>
      <c r="W520" s="1" t="str">
        <f t="shared" si="15"/>
        <v/>
      </c>
      <c r="AI520" s="1" t="str">
        <f t="shared" si="16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14"/>
        <v/>
      </c>
      <c r="W521" s="1" t="str">
        <f t="shared" si="15"/>
        <v/>
      </c>
      <c r="AI521" s="1" t="str">
        <f t="shared" si="16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14"/>
        <v/>
      </c>
      <c r="W522" s="1" t="str">
        <f t="shared" si="15"/>
        <v/>
      </c>
      <c r="AI522" s="1" t="str">
        <f t="shared" si="16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14"/>
        <v/>
      </c>
      <c r="W523" s="1" t="str">
        <f t="shared" si="15"/>
        <v/>
      </c>
      <c r="AI523" s="1" t="str">
        <f t="shared" si="16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14"/>
        <v/>
      </c>
      <c r="W524" s="1" t="str">
        <f t="shared" si="15"/>
        <v/>
      </c>
      <c r="AI524" s="1" t="str">
        <f t="shared" si="16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14"/>
        <v/>
      </c>
      <c r="W525" s="1" t="str">
        <f t="shared" si="15"/>
        <v/>
      </c>
      <c r="AI525" s="1" t="str">
        <f t="shared" si="16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14"/>
        <v/>
      </c>
      <c r="W526" s="1" t="str">
        <f t="shared" si="15"/>
        <v/>
      </c>
      <c r="AI526" s="1" t="str">
        <f t="shared" si="16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14"/>
        <v/>
      </c>
      <c r="W527" s="1" t="str">
        <f t="shared" si="15"/>
        <v/>
      </c>
      <c r="AI527" s="1" t="str">
        <f t="shared" si="16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14"/>
        <v/>
      </c>
      <c r="W528" s="1" t="str">
        <f t="shared" si="15"/>
        <v/>
      </c>
      <c r="AI528" s="1" t="str">
        <f t="shared" si="16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14"/>
        <v/>
      </c>
      <c r="W529" s="1" t="str">
        <f t="shared" si="15"/>
        <v/>
      </c>
      <c r="AI529" s="1" t="str">
        <f t="shared" si="16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14"/>
        <v/>
      </c>
      <c r="W530" s="1" t="str">
        <f t="shared" si="15"/>
        <v/>
      </c>
      <c r="AI530" s="1" t="str">
        <f t="shared" si="16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14"/>
        <v/>
      </c>
      <c r="W531" s="1" t="str">
        <f t="shared" si="15"/>
        <v/>
      </c>
      <c r="AI531" s="1" t="str">
        <f t="shared" si="16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14"/>
        <v/>
      </c>
      <c r="W532" s="1" t="str">
        <f t="shared" si="15"/>
        <v/>
      </c>
      <c r="AI532" s="1" t="str">
        <f t="shared" si="16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14"/>
        <v/>
      </c>
      <c r="W533" s="1" t="str">
        <f t="shared" si="15"/>
        <v/>
      </c>
      <c r="AI533" s="1" t="str">
        <f t="shared" si="16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14"/>
        <v/>
      </c>
      <c r="W534" s="1" t="str">
        <f t="shared" si="15"/>
        <v/>
      </c>
      <c r="AI534" s="1" t="str">
        <f t="shared" si="16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14"/>
        <v/>
      </c>
      <c r="W535" s="1" t="str">
        <f t="shared" si="15"/>
        <v/>
      </c>
      <c r="AI535" s="1" t="str">
        <f t="shared" si="16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14"/>
        <v/>
      </c>
      <c r="W536" s="1" t="str">
        <f t="shared" si="15"/>
        <v/>
      </c>
      <c r="AI536" s="1" t="str">
        <f t="shared" si="16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14"/>
        <v/>
      </c>
      <c r="W537" s="1" t="str">
        <f t="shared" si="15"/>
        <v/>
      </c>
      <c r="AI537" s="1" t="str">
        <f t="shared" si="16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14"/>
        <v/>
      </c>
      <c r="W538" s="1" t="str">
        <f t="shared" si="15"/>
        <v/>
      </c>
      <c r="AI538" s="1" t="str">
        <f t="shared" si="16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14"/>
        <v/>
      </c>
      <c r="W539" s="1" t="str">
        <f t="shared" si="15"/>
        <v/>
      </c>
      <c r="AI539" s="1" t="str">
        <f t="shared" si="16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14"/>
        <v/>
      </c>
      <c r="W540" s="1" t="str">
        <f t="shared" si="15"/>
        <v/>
      </c>
      <c r="AI540" s="1" t="str">
        <f t="shared" si="16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14"/>
        <v/>
      </c>
      <c r="W541" s="1" t="str">
        <f t="shared" si="15"/>
        <v/>
      </c>
      <c r="AI541" s="1" t="str">
        <f t="shared" si="16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14"/>
        <v/>
      </c>
      <c r="W542" s="1" t="str">
        <f t="shared" si="15"/>
        <v/>
      </c>
      <c r="AI542" s="1" t="str">
        <f t="shared" si="16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14"/>
        <v/>
      </c>
      <c r="W543" s="1" t="str">
        <f t="shared" si="15"/>
        <v/>
      </c>
      <c r="AI543" s="1" t="str">
        <f t="shared" si="16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14"/>
        <v/>
      </c>
      <c r="W544" s="1" t="str">
        <f t="shared" si="15"/>
        <v/>
      </c>
      <c r="AI544" s="1" t="str">
        <f t="shared" si="16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14"/>
        <v/>
      </c>
      <c r="W545" s="1" t="str">
        <f t="shared" si="15"/>
        <v/>
      </c>
      <c r="AI545" s="1" t="str">
        <f t="shared" si="16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14"/>
        <v/>
      </c>
      <c r="W546" s="1" t="str">
        <f t="shared" si="15"/>
        <v/>
      </c>
      <c r="AI546" s="1" t="str">
        <f t="shared" si="16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14"/>
        <v/>
      </c>
      <c r="W547" s="1" t="str">
        <f t="shared" si="15"/>
        <v/>
      </c>
      <c r="AI547" s="1" t="str">
        <f t="shared" si="16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14"/>
        <v/>
      </c>
      <c r="W548" s="1" t="str">
        <f t="shared" si="15"/>
        <v/>
      </c>
      <c r="AI548" s="1" t="str">
        <f t="shared" si="16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14"/>
        <v/>
      </c>
      <c r="W549" s="1" t="str">
        <f t="shared" si="15"/>
        <v/>
      </c>
      <c r="AI549" s="1" t="str">
        <f t="shared" si="16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14"/>
        <v/>
      </c>
      <c r="W550" s="1" t="str">
        <f t="shared" si="15"/>
        <v/>
      </c>
      <c r="AI550" s="1" t="str">
        <f t="shared" si="16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14"/>
        <v/>
      </c>
      <c r="W551" s="1" t="str">
        <f t="shared" si="15"/>
        <v/>
      </c>
      <c r="AI551" s="1" t="str">
        <f t="shared" si="16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14"/>
        <v/>
      </c>
      <c r="W552" s="1" t="str">
        <f t="shared" si="15"/>
        <v/>
      </c>
      <c r="AI552" s="1" t="str">
        <f t="shared" si="16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14"/>
        <v/>
      </c>
      <c r="W553" s="1" t="str">
        <f t="shared" si="15"/>
        <v/>
      </c>
      <c r="AI553" s="1" t="str">
        <f t="shared" si="16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14"/>
        <v/>
      </c>
      <c r="W554" s="1" t="str">
        <f t="shared" si="15"/>
        <v/>
      </c>
      <c r="AI554" s="1" t="str">
        <f t="shared" si="16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14"/>
        <v/>
      </c>
      <c r="W555" s="1" t="str">
        <f t="shared" si="15"/>
        <v/>
      </c>
      <c r="AI555" s="1" t="str">
        <f t="shared" si="16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14"/>
        <v/>
      </c>
      <c r="W556" s="1" t="str">
        <f t="shared" si="15"/>
        <v/>
      </c>
      <c r="AI556" s="1" t="str">
        <f t="shared" si="16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14"/>
        <v/>
      </c>
      <c r="W557" s="1" t="str">
        <f t="shared" si="15"/>
        <v/>
      </c>
      <c r="AI557" s="1" t="str">
        <f t="shared" si="16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14"/>
        <v/>
      </c>
      <c r="W558" s="1" t="str">
        <f t="shared" si="15"/>
        <v/>
      </c>
      <c r="AI558" s="1" t="str">
        <f t="shared" si="16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14"/>
        <v/>
      </c>
      <c r="W559" s="1" t="str">
        <f t="shared" si="15"/>
        <v/>
      </c>
      <c r="AI559" s="1" t="str">
        <f t="shared" si="16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14"/>
        <v/>
      </c>
      <c r="W560" s="1" t="str">
        <f t="shared" si="15"/>
        <v/>
      </c>
      <c r="AI560" s="1" t="str">
        <f t="shared" si="16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14"/>
        <v/>
      </c>
      <c r="W561" s="1" t="str">
        <f t="shared" si="15"/>
        <v/>
      </c>
      <c r="AI561" s="1" t="str">
        <f t="shared" si="16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14"/>
        <v/>
      </c>
      <c r="W562" s="1" t="str">
        <f t="shared" si="15"/>
        <v/>
      </c>
      <c r="AI562" s="1" t="str">
        <f t="shared" si="16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14"/>
        <v/>
      </c>
      <c r="W563" s="1" t="str">
        <f t="shared" si="15"/>
        <v/>
      </c>
      <c r="AI563" s="1" t="str">
        <f t="shared" si="16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14"/>
        <v/>
      </c>
      <c r="W564" s="1" t="str">
        <f t="shared" si="15"/>
        <v/>
      </c>
      <c r="AI564" s="1" t="str">
        <f t="shared" si="16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14"/>
        <v/>
      </c>
      <c r="W565" s="1" t="str">
        <f t="shared" si="15"/>
        <v/>
      </c>
      <c r="AI565" s="1" t="str">
        <f t="shared" si="16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14"/>
        <v/>
      </c>
      <c r="W566" s="1" t="str">
        <f t="shared" si="15"/>
        <v/>
      </c>
      <c r="AI566" s="1" t="str">
        <f t="shared" si="16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14"/>
        <v/>
      </c>
      <c r="W567" s="1" t="str">
        <f t="shared" si="15"/>
        <v/>
      </c>
      <c r="AI567" s="1" t="str">
        <f t="shared" si="16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14"/>
        <v/>
      </c>
      <c r="W568" s="1" t="str">
        <f t="shared" si="15"/>
        <v/>
      </c>
      <c r="AI568" s="1" t="str">
        <f t="shared" si="16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14"/>
        <v/>
      </c>
      <c r="W569" s="1" t="str">
        <f t="shared" si="15"/>
        <v/>
      </c>
      <c r="AI569" s="1" t="str">
        <f t="shared" si="16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14"/>
        <v/>
      </c>
      <c r="W570" s="1" t="str">
        <f t="shared" si="15"/>
        <v/>
      </c>
      <c r="AI570" s="1" t="str">
        <f t="shared" si="16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14"/>
        <v/>
      </c>
      <c r="W571" s="1" t="str">
        <f t="shared" si="15"/>
        <v/>
      </c>
      <c r="AI571" s="1" t="str">
        <f t="shared" si="16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14"/>
        <v/>
      </c>
      <c r="W572" s="1" t="str">
        <f t="shared" si="15"/>
        <v/>
      </c>
      <c r="AI572" s="1" t="str">
        <f t="shared" si="16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14"/>
        <v/>
      </c>
      <c r="W573" s="1" t="str">
        <f t="shared" si="15"/>
        <v/>
      </c>
      <c r="AI573" s="1" t="str">
        <f t="shared" si="16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14"/>
        <v/>
      </c>
      <c r="W574" s="1" t="str">
        <f t="shared" si="15"/>
        <v/>
      </c>
      <c r="AI574" s="1" t="str">
        <f t="shared" si="16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14"/>
        <v/>
      </c>
      <c r="W575" s="1" t="str">
        <f t="shared" si="15"/>
        <v/>
      </c>
      <c r="AI575" s="1" t="str">
        <f t="shared" si="16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14"/>
        <v/>
      </c>
      <c r="W576" s="1" t="str">
        <f t="shared" si="15"/>
        <v/>
      </c>
      <c r="AI576" s="1" t="str">
        <f t="shared" si="16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14"/>
        <v/>
      </c>
      <c r="W577" s="1" t="str">
        <f t="shared" si="15"/>
        <v/>
      </c>
      <c r="AI577" s="1" t="str">
        <f t="shared" si="16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14"/>
        <v/>
      </c>
      <c r="W578" s="1" t="str">
        <f t="shared" si="15"/>
        <v/>
      </c>
      <c r="AI578" s="1" t="str">
        <f t="shared" si="16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ref="V579:V642" si="17">IF(ISBLANK(U579),  "", _xlfn.CONCAT("haas/entity/sensor/", LOWER(C579), "/", E579, "/config"))</f>
        <v/>
      </c>
      <c r="W579" s="1" t="str">
        <f t="shared" ref="W579:W603" si="18">IF(ISBLANK(U579),  "", _xlfn.CONCAT("haas/entity/sensor/", LOWER(C579), "/", E579))</f>
        <v/>
      </c>
      <c r="AI579" s="1" t="str">
        <f t="shared" si="16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si="17"/>
        <v/>
      </c>
      <c r="W580" s="1" t="str">
        <f t="shared" si="18"/>
        <v/>
      </c>
      <c r="AI580" s="1" t="str">
        <f t="shared" ref="AI580:AI603" si="19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17"/>
        <v/>
      </c>
      <c r="W581" s="1" t="str">
        <f t="shared" si="18"/>
        <v/>
      </c>
      <c r="AI581" s="1" t="str">
        <f t="shared" si="19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17"/>
        <v/>
      </c>
      <c r="W582" s="1" t="str">
        <f t="shared" si="18"/>
        <v/>
      </c>
      <c r="AI582" s="1" t="str">
        <f t="shared" si="19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17"/>
        <v/>
      </c>
      <c r="W583" s="1" t="str">
        <f t="shared" si="18"/>
        <v/>
      </c>
      <c r="AI583" s="1" t="str">
        <f t="shared" si="19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17"/>
        <v/>
      </c>
      <c r="W584" s="1" t="str">
        <f t="shared" si="18"/>
        <v/>
      </c>
      <c r="AI584" s="1" t="str">
        <f t="shared" si="19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17"/>
        <v/>
      </c>
      <c r="W585" s="1" t="str">
        <f t="shared" si="18"/>
        <v/>
      </c>
      <c r="AI585" s="1" t="str">
        <f t="shared" si="19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17"/>
        <v/>
      </c>
      <c r="W586" s="1" t="str">
        <f t="shared" si="18"/>
        <v/>
      </c>
      <c r="AI586" s="1" t="str">
        <f t="shared" si="19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17"/>
        <v/>
      </c>
      <c r="W587" s="1" t="str">
        <f t="shared" si="18"/>
        <v/>
      </c>
      <c r="AI587" s="1" t="str">
        <f t="shared" si="19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17"/>
        <v/>
      </c>
      <c r="W588" s="1" t="str">
        <f t="shared" si="18"/>
        <v/>
      </c>
      <c r="AI588" s="1" t="str">
        <f t="shared" si="19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17"/>
        <v/>
      </c>
      <c r="W589" s="1" t="str">
        <f t="shared" si="18"/>
        <v/>
      </c>
      <c r="AI589" s="1" t="str">
        <f t="shared" si="19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17"/>
        <v/>
      </c>
      <c r="W590" s="1" t="str">
        <f t="shared" si="18"/>
        <v/>
      </c>
      <c r="AI590" s="1" t="str">
        <f t="shared" si="19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17"/>
        <v/>
      </c>
      <c r="W591" s="1" t="str">
        <f t="shared" si="18"/>
        <v/>
      </c>
      <c r="AI591" s="1" t="str">
        <f t="shared" si="19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17"/>
        <v/>
      </c>
      <c r="W592" s="1" t="str">
        <f t="shared" si="18"/>
        <v/>
      </c>
      <c r="AI592" s="1" t="str">
        <f t="shared" si="19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17"/>
        <v/>
      </c>
      <c r="W593" s="1" t="str">
        <f t="shared" si="18"/>
        <v/>
      </c>
      <c r="AI593" s="1" t="str">
        <f t="shared" si="19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17"/>
        <v/>
      </c>
      <c r="W594" s="1" t="str">
        <f t="shared" si="18"/>
        <v/>
      </c>
      <c r="AI594" s="1" t="str">
        <f t="shared" si="19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17"/>
        <v/>
      </c>
      <c r="W595" s="1" t="str">
        <f t="shared" si="18"/>
        <v/>
      </c>
      <c r="AI595" s="1" t="str">
        <f t="shared" si="19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17"/>
        <v/>
      </c>
      <c r="W596" s="1" t="str">
        <f t="shared" si="18"/>
        <v/>
      </c>
      <c r="AI596" s="1" t="str">
        <f t="shared" si="19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17"/>
        <v/>
      </c>
      <c r="W597" s="1" t="str">
        <f t="shared" si="18"/>
        <v/>
      </c>
      <c r="AI597" s="1" t="str">
        <f t="shared" si="19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17"/>
        <v/>
      </c>
      <c r="W598" s="1" t="str">
        <f t="shared" si="18"/>
        <v/>
      </c>
      <c r="AI598" s="1" t="str">
        <f t="shared" si="19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17"/>
        <v/>
      </c>
      <c r="W599" s="1" t="str">
        <f t="shared" si="18"/>
        <v/>
      </c>
      <c r="AI599" s="1" t="str">
        <f t="shared" si="19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17"/>
        <v/>
      </c>
      <c r="W600" s="1" t="str">
        <f t="shared" si="18"/>
        <v/>
      </c>
      <c r="AI600" s="1" t="str">
        <f t="shared" si="19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17"/>
        <v/>
      </c>
      <c r="W601" s="1" t="str">
        <f t="shared" si="18"/>
        <v/>
      </c>
      <c r="AI601" s="1" t="str">
        <f t="shared" si="19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17"/>
        <v/>
      </c>
      <c r="W602" s="1" t="str">
        <f t="shared" si="18"/>
        <v/>
      </c>
      <c r="AI602" s="1" t="str">
        <f t="shared" si="19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17"/>
        <v/>
      </c>
      <c r="W603" s="1" t="str">
        <f t="shared" si="18"/>
        <v/>
      </c>
      <c r="AI603" s="1" t="str">
        <f t="shared" si="19"/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8" r:id="rId17" xr:uid="{571F5EC0-A629-BB43-88B4-F63065117497}"/>
    <hyperlink ref="AJ239" r:id="rId18" xr:uid="{6ECFAFAA-1F35-084B-BA26-702320AD43B3}"/>
    <hyperlink ref="AJ236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2022-03-10T03:31:20Z</dcterms:modified>
</cp:coreProperties>
</file>