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4A16D07-648F-454A-9C66-93CE53B85D51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305" i="1" l="1"/>
  <c r="AY305" i="1"/>
  <c r="AW305" i="1" s="1"/>
  <c r="AV305" i="1" s="1"/>
  <c r="AK305" i="1"/>
  <c r="AJ305" i="1"/>
  <c r="F305" i="1"/>
  <c r="BK311" i="1"/>
  <c r="AY311" i="1"/>
  <c r="AK311" i="1"/>
  <c r="AJ311" i="1"/>
  <c r="F311" i="1"/>
  <c r="BK310" i="1"/>
  <c r="AY310" i="1"/>
  <c r="AW310" i="1" s="1"/>
  <c r="AV310" i="1" s="1"/>
  <c r="AR310" i="1"/>
  <c r="AK310" i="1"/>
  <c r="AJ310" i="1"/>
  <c r="F310" i="1"/>
  <c r="BK309" i="1"/>
  <c r="AY309" i="1"/>
  <c r="AK309" i="1"/>
  <c r="AJ309" i="1"/>
  <c r="F309" i="1"/>
  <c r="BK308" i="1"/>
  <c r="AY308" i="1"/>
  <c r="AW308" i="1" s="1"/>
  <c r="AV308" i="1" s="1"/>
  <c r="AR308" i="1"/>
  <c r="AK308" i="1"/>
  <c r="AJ308" i="1"/>
  <c r="F308" i="1"/>
  <c r="F315" i="1"/>
  <c r="AJ315" i="1"/>
  <c r="AK315" i="1"/>
  <c r="AY315" i="1"/>
  <c r="BK315" i="1"/>
  <c r="F313" i="1"/>
  <c r="AJ313" i="1"/>
  <c r="AK313" i="1"/>
  <c r="AY313" i="1"/>
  <c r="BK313" i="1"/>
  <c r="F317" i="1"/>
  <c r="AJ317" i="1"/>
  <c r="AK317" i="1"/>
  <c r="AY317" i="1"/>
  <c r="BK317" i="1"/>
  <c r="AR52" i="1"/>
  <c r="AR42" i="1"/>
  <c r="BK314" i="1"/>
  <c r="AY314" i="1"/>
  <c r="AW314" i="1" s="1"/>
  <c r="AV314" i="1" s="1"/>
  <c r="AK314" i="1"/>
  <c r="AJ314" i="1"/>
  <c r="BK312" i="1"/>
  <c r="AY312" i="1"/>
  <c r="AW312" i="1" s="1"/>
  <c r="AV312" i="1" s="1"/>
  <c r="AK312" i="1"/>
  <c r="AJ312" i="1"/>
  <c r="AY316" i="1"/>
  <c r="AW316" i="1" s="1"/>
  <c r="AV316" i="1" s="1"/>
  <c r="AK316" i="1"/>
  <c r="AJ316" i="1"/>
  <c r="F316" i="1"/>
  <c r="BK316" i="1"/>
  <c r="F312" i="1"/>
  <c r="F314" i="1"/>
  <c r="BK276" i="1"/>
  <c r="AY276" i="1"/>
  <c r="AW276" i="1" s="1"/>
  <c r="AV276" i="1" s="1"/>
  <c r="AK276" i="1"/>
  <c r="AJ276" i="1"/>
  <c r="BK275" i="1"/>
  <c r="AY275" i="1"/>
  <c r="AW275" i="1" s="1"/>
  <c r="AV275" i="1" s="1"/>
  <c r="AK275" i="1"/>
  <c r="AJ275" i="1"/>
  <c r="F275" i="1"/>
  <c r="F276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K304" i="1"/>
  <c r="AY304" i="1"/>
  <c r="AW304" i="1" s="1"/>
  <c r="AV304" i="1" s="1"/>
  <c r="AJ304" i="1"/>
  <c r="BK303" i="1"/>
  <c r="AY303" i="1"/>
  <c r="AW303" i="1" s="1"/>
  <c r="AV303" i="1" s="1"/>
  <c r="AJ303" i="1"/>
  <c r="BK302" i="1"/>
  <c r="AY302" i="1"/>
  <c r="AW302" i="1" s="1"/>
  <c r="AV302" i="1" s="1"/>
  <c r="AJ302" i="1"/>
  <c r="BK301" i="1"/>
  <c r="AY301" i="1"/>
  <c r="AW301" i="1" s="1"/>
  <c r="AV301" i="1" s="1"/>
  <c r="AJ301" i="1"/>
  <c r="BK300" i="1"/>
  <c r="AY300" i="1"/>
  <c r="AW300" i="1" s="1"/>
  <c r="AV300" i="1" s="1"/>
  <c r="AJ300" i="1"/>
  <c r="BK299" i="1"/>
  <c r="AY299" i="1"/>
  <c r="AW299" i="1" s="1"/>
  <c r="AV299" i="1" s="1"/>
  <c r="AJ299" i="1"/>
  <c r="BK298" i="1"/>
  <c r="AY298" i="1"/>
  <c r="AW298" i="1" s="1"/>
  <c r="AV298" i="1" s="1"/>
  <c r="AJ298" i="1"/>
  <c r="BK297" i="1"/>
  <c r="AY297" i="1"/>
  <c r="AW297" i="1" s="1"/>
  <c r="AV297" i="1" s="1"/>
  <c r="AJ297" i="1"/>
  <c r="BK296" i="1"/>
  <c r="AY296" i="1"/>
  <c r="AW296" i="1" s="1"/>
  <c r="AV296" i="1" s="1"/>
  <c r="AJ296" i="1"/>
  <c r="BK295" i="1"/>
  <c r="AY295" i="1"/>
  <c r="AW295" i="1" s="1"/>
  <c r="AV295" i="1" s="1"/>
  <c r="AJ295" i="1"/>
  <c r="BK294" i="1"/>
  <c r="AY294" i="1"/>
  <c r="AW294" i="1" s="1"/>
  <c r="AV294" i="1" s="1"/>
  <c r="AJ294" i="1"/>
  <c r="BK293" i="1"/>
  <c r="AY293" i="1"/>
  <c r="AW293" i="1" s="1"/>
  <c r="AV293" i="1" s="1"/>
  <c r="AJ293" i="1"/>
  <c r="BK292" i="1"/>
  <c r="AY292" i="1"/>
  <c r="AW292" i="1" s="1"/>
  <c r="AV292" i="1" s="1"/>
  <c r="AJ292" i="1"/>
  <c r="BK291" i="1"/>
  <c r="AY291" i="1"/>
  <c r="AW291" i="1" s="1"/>
  <c r="AV291" i="1" s="1"/>
  <c r="AJ291" i="1"/>
  <c r="BK290" i="1"/>
  <c r="AY290" i="1"/>
  <c r="AW290" i="1" s="1"/>
  <c r="AV290" i="1" s="1"/>
  <c r="AJ290" i="1"/>
  <c r="BK289" i="1"/>
  <c r="AY289" i="1"/>
  <c r="AW289" i="1" s="1"/>
  <c r="AV289" i="1" s="1"/>
  <c r="AJ289" i="1"/>
  <c r="BK288" i="1"/>
  <c r="AY288" i="1"/>
  <c r="AW288" i="1" s="1"/>
  <c r="AV288" i="1" s="1"/>
  <c r="AJ288" i="1"/>
  <c r="BK287" i="1"/>
  <c r="AY287" i="1"/>
  <c r="AW287" i="1" s="1"/>
  <c r="AV287" i="1" s="1"/>
  <c r="AJ287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BK306" i="1"/>
  <c r="AY306" i="1"/>
  <c r="AW306" i="1"/>
  <c r="AV306" i="1"/>
  <c r="F306" i="1"/>
  <c r="BK307" i="1"/>
  <c r="AY307" i="1"/>
  <c r="AW307" i="1"/>
  <c r="AV307" i="1"/>
  <c r="F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4" i="1"/>
  <c r="AK273" i="1"/>
  <c r="AK272" i="1"/>
  <c r="AK271" i="1"/>
  <c r="AK270" i="1"/>
  <c r="AR271" i="1"/>
  <c r="AJ377" i="1"/>
  <c r="AJ374" i="1"/>
  <c r="AJ373" i="1"/>
  <c r="AJ372" i="1"/>
  <c r="AJ368" i="1"/>
  <c r="AJ367" i="1"/>
  <c r="AJ366" i="1"/>
  <c r="AJ324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77" i="1"/>
  <c r="AK372" i="1"/>
  <c r="AK366" i="1"/>
  <c r="AK216" i="1"/>
  <c r="AK212" i="1"/>
  <c r="AK194" i="1"/>
  <c r="AK189" i="1"/>
  <c r="AK166" i="1"/>
  <c r="AK111" i="1"/>
  <c r="AK374" i="1"/>
  <c r="AK373" i="1"/>
  <c r="AK368" i="1"/>
  <c r="AK367" i="1"/>
  <c r="AK218" i="1"/>
  <c r="AK217" i="1"/>
  <c r="AK214" i="1"/>
  <c r="AK213" i="1"/>
  <c r="AK190" i="1"/>
  <c r="AK113" i="1"/>
  <c r="AK112" i="1"/>
  <c r="AM111" i="1"/>
  <c r="AK324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77" i="1"/>
  <c r="AM374" i="1"/>
  <c r="AM373" i="1"/>
  <c r="AM372" i="1"/>
  <c r="AM368" i="1"/>
  <c r="AM367" i="1"/>
  <c r="AM366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49" i="1"/>
  <c r="AV449" i="1"/>
  <c r="AW448" i="1"/>
  <c r="AV448" i="1"/>
  <c r="AW447" i="1"/>
  <c r="AV447" i="1"/>
  <c r="AW446" i="1"/>
  <c r="AV446" i="1"/>
  <c r="AW445" i="1"/>
  <c r="AV445" i="1"/>
  <c r="AW444" i="1"/>
  <c r="AV444" i="1"/>
  <c r="AW443" i="1"/>
  <c r="AV443" i="1"/>
  <c r="AW441" i="1"/>
  <c r="AV441" i="1"/>
  <c r="AW440" i="1"/>
  <c r="AV440" i="1"/>
  <c r="AW438" i="1"/>
  <c r="AV438" i="1"/>
  <c r="AW437" i="1"/>
  <c r="AV437" i="1"/>
  <c r="AW436" i="1"/>
  <c r="AV436" i="1"/>
  <c r="AW433" i="1"/>
  <c r="AV433" i="1"/>
  <c r="AW432" i="1"/>
  <c r="AV432" i="1"/>
  <c r="AW431" i="1"/>
  <c r="AV431" i="1"/>
  <c r="AW428" i="1"/>
  <c r="AV428" i="1"/>
  <c r="AW427" i="1"/>
  <c r="AV427" i="1"/>
  <c r="AW419" i="1"/>
  <c r="AV419" i="1"/>
  <c r="AW414" i="1"/>
  <c r="AV414" i="1"/>
  <c r="AW406" i="1"/>
  <c r="AV406" i="1"/>
  <c r="AW405" i="1"/>
  <c r="AV405" i="1"/>
  <c r="AW404" i="1"/>
  <c r="AV404" i="1"/>
  <c r="AW403" i="1"/>
  <c r="AV403" i="1"/>
  <c r="AW402" i="1"/>
  <c r="AV402" i="1"/>
  <c r="AW401" i="1"/>
  <c r="AV401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86" i="1"/>
  <c r="AV386" i="1"/>
  <c r="AW385" i="1"/>
  <c r="AV385" i="1"/>
  <c r="AW384" i="1"/>
  <c r="AV384" i="1"/>
  <c r="AW332" i="1"/>
  <c r="AV332" i="1"/>
  <c r="AW331" i="1"/>
  <c r="AV331" i="1"/>
  <c r="AW330" i="1"/>
  <c r="AV330" i="1"/>
  <c r="AW329" i="1"/>
  <c r="AV329" i="1"/>
  <c r="AW323" i="1"/>
  <c r="AV323" i="1"/>
  <c r="AW322" i="1"/>
  <c r="AV322" i="1"/>
  <c r="AW321" i="1"/>
  <c r="AV321" i="1"/>
  <c r="AW320" i="1"/>
  <c r="AV320" i="1"/>
  <c r="AW319" i="1"/>
  <c r="AV319" i="1"/>
  <c r="AW318" i="1"/>
  <c r="AV318" i="1"/>
  <c r="AW286" i="1"/>
  <c r="AV286" i="1"/>
  <c r="AW285" i="1"/>
  <c r="AV285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50" i="1"/>
  <c r="AV450" i="1" s="1"/>
  <c r="AW455" i="1"/>
  <c r="AV455" i="1" s="1"/>
  <c r="AW464" i="1"/>
  <c r="AV464" i="1" s="1"/>
  <c r="AW463" i="1"/>
  <c r="AV463" i="1" s="1"/>
  <c r="AW466" i="1"/>
  <c r="AV466" i="1" s="1"/>
  <c r="AW462" i="1"/>
  <c r="AV462" i="1" s="1"/>
  <c r="AW461" i="1"/>
  <c r="AV461" i="1" s="1"/>
  <c r="AW460" i="1"/>
  <c r="AV460" i="1" s="1"/>
  <c r="AW459" i="1"/>
  <c r="AV459" i="1" s="1"/>
  <c r="AW458" i="1"/>
  <c r="AV458" i="1" s="1"/>
  <c r="AW457" i="1"/>
  <c r="AV457" i="1" s="1"/>
  <c r="AW456" i="1"/>
  <c r="AV456" i="1" s="1"/>
  <c r="AY449" i="1"/>
  <c r="AY448" i="1"/>
  <c r="AY447" i="1"/>
  <c r="AY446" i="1"/>
  <c r="AY445" i="1"/>
  <c r="AY444" i="1"/>
  <c r="AY443" i="1"/>
  <c r="AY441" i="1"/>
  <c r="AY440" i="1"/>
  <c r="AY438" i="1"/>
  <c r="AY437" i="1"/>
  <c r="AY436" i="1"/>
  <c r="AY433" i="1"/>
  <c r="AY432" i="1"/>
  <c r="AY431" i="1"/>
  <c r="AY428" i="1"/>
  <c r="AY427" i="1"/>
  <c r="AY419" i="1"/>
  <c r="AY414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32" i="1"/>
  <c r="AY331" i="1"/>
  <c r="AY330" i="1"/>
  <c r="AY329" i="1"/>
  <c r="AY323" i="1"/>
  <c r="AY322" i="1"/>
  <c r="AY321" i="1"/>
  <c r="AY320" i="1"/>
  <c r="AY319" i="1"/>
  <c r="AY318" i="1"/>
  <c r="AY286" i="1"/>
  <c r="AY285" i="1"/>
  <c r="AY283" i="1"/>
  <c r="AY282" i="1"/>
  <c r="AY281" i="1"/>
  <c r="AY280" i="1"/>
  <c r="AY279" i="1"/>
  <c r="AY278" i="1"/>
  <c r="AY277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34" i="1"/>
  <c r="AY429" i="1"/>
  <c r="AY465" i="1"/>
  <c r="AY269" i="1"/>
  <c r="AW269" i="1" s="1"/>
  <c r="AV269" i="1" s="1"/>
  <c r="AY454" i="1"/>
  <c r="AY453" i="1"/>
  <c r="AY452" i="1"/>
  <c r="AY451" i="1"/>
  <c r="AY450" i="1"/>
  <c r="AY442" i="1"/>
  <c r="AY439" i="1"/>
  <c r="AY376" i="1"/>
  <c r="AW376" i="1" s="1"/>
  <c r="AV376" i="1" s="1"/>
  <c r="AY375" i="1"/>
  <c r="AW375" i="1" s="1"/>
  <c r="AV375" i="1" s="1"/>
  <c r="AY370" i="1"/>
  <c r="AW370" i="1" s="1"/>
  <c r="AV370" i="1" s="1"/>
  <c r="AY369" i="1"/>
  <c r="AW369" i="1" s="1"/>
  <c r="AV369" i="1" s="1"/>
  <c r="AY364" i="1"/>
  <c r="AW364" i="1" s="1"/>
  <c r="AV364" i="1" s="1"/>
  <c r="AY363" i="1"/>
  <c r="AW363" i="1" s="1"/>
  <c r="AV363" i="1" s="1"/>
  <c r="AY362" i="1"/>
  <c r="AW362" i="1" s="1"/>
  <c r="AV362" i="1" s="1"/>
  <c r="AY361" i="1"/>
  <c r="AW361" i="1" s="1"/>
  <c r="AV361" i="1" s="1"/>
  <c r="AY360" i="1"/>
  <c r="AW360" i="1" s="1"/>
  <c r="AV360" i="1" s="1"/>
  <c r="AY359" i="1"/>
  <c r="AW359" i="1" s="1"/>
  <c r="AV359" i="1" s="1"/>
  <c r="AY358" i="1"/>
  <c r="AW358" i="1" s="1"/>
  <c r="AV358" i="1" s="1"/>
  <c r="AY357" i="1"/>
  <c r="AW357" i="1" s="1"/>
  <c r="AV357" i="1" s="1"/>
  <c r="AY356" i="1"/>
  <c r="AW356" i="1" s="1"/>
  <c r="AV356" i="1" s="1"/>
  <c r="AY355" i="1"/>
  <c r="AW355" i="1" s="1"/>
  <c r="AV355" i="1" s="1"/>
  <c r="AY354" i="1"/>
  <c r="AW354" i="1" s="1"/>
  <c r="AV354" i="1" s="1"/>
  <c r="AY353" i="1"/>
  <c r="AW353" i="1" s="1"/>
  <c r="AV353" i="1" s="1"/>
  <c r="AY352" i="1"/>
  <c r="AW352" i="1" s="1"/>
  <c r="AV352" i="1" s="1"/>
  <c r="AY351" i="1"/>
  <c r="AW351" i="1" s="1"/>
  <c r="AV351" i="1" s="1"/>
  <c r="AY350" i="1"/>
  <c r="AW350" i="1" s="1"/>
  <c r="AV350" i="1" s="1"/>
  <c r="AY349" i="1"/>
  <c r="AW349" i="1" s="1"/>
  <c r="AV349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425" i="1"/>
  <c r="AW425" i="1" s="1"/>
  <c r="AV425" i="1" s="1"/>
  <c r="AY424" i="1"/>
  <c r="AW424" i="1" s="1"/>
  <c r="AV424" i="1" s="1"/>
  <c r="AY423" i="1"/>
  <c r="AW423" i="1" s="1"/>
  <c r="AV423" i="1" s="1"/>
  <c r="AY422" i="1"/>
  <c r="AW422" i="1" s="1"/>
  <c r="AV422" i="1" s="1"/>
  <c r="AY421" i="1"/>
  <c r="AW421" i="1" s="1"/>
  <c r="AV421" i="1" s="1"/>
  <c r="AY420" i="1"/>
  <c r="AW420" i="1" s="1"/>
  <c r="AV420" i="1" s="1"/>
  <c r="AY435" i="1"/>
  <c r="AY430" i="1"/>
  <c r="AY377" i="1"/>
  <c r="AW377" i="1" s="1"/>
  <c r="AV377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368" i="1"/>
  <c r="AW368" i="1" s="1"/>
  <c r="AV368" i="1" s="1"/>
  <c r="AY367" i="1"/>
  <c r="AW367" i="1" s="1"/>
  <c r="AV367" i="1" s="1"/>
  <c r="AY366" i="1"/>
  <c r="AW366" i="1" s="1"/>
  <c r="AV366" i="1" s="1"/>
  <c r="AY365" i="1"/>
  <c r="AW365" i="1" s="1"/>
  <c r="AV365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80" i="1"/>
  <c r="AY379" i="1"/>
  <c r="AY37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55" i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415" i="1"/>
  <c r="AW415" i="1" s="1"/>
  <c r="AV415" i="1" s="1"/>
  <c r="AY274" i="1"/>
  <c r="AW274" i="1" s="1"/>
  <c r="AV274" i="1" s="1"/>
  <c r="AY273" i="1"/>
  <c r="AW273" i="1" s="1"/>
  <c r="AV273" i="1" s="1"/>
  <c r="AY272" i="1"/>
  <c r="AW272" i="1" s="1"/>
  <c r="AV272" i="1" s="1"/>
  <c r="AY271" i="1"/>
  <c r="AW271" i="1" s="1"/>
  <c r="AV271" i="1" s="1"/>
  <c r="AY270" i="1"/>
  <c r="AW270" i="1" s="1"/>
  <c r="AV270" i="1" s="1"/>
  <c r="AY383" i="1"/>
  <c r="AY382" i="1"/>
  <c r="AY381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418" i="1"/>
  <c r="AW418" i="1" s="1"/>
  <c r="AV418" i="1" s="1"/>
  <c r="AY417" i="1"/>
  <c r="AW417" i="1" s="1"/>
  <c r="AV417" i="1" s="1"/>
  <c r="AY413" i="1"/>
  <c r="AW413" i="1" s="1"/>
  <c r="AV413" i="1" s="1"/>
  <c r="AY412" i="1"/>
  <c r="AW412" i="1" s="1"/>
  <c r="AV412" i="1" s="1"/>
  <c r="AY411" i="1"/>
  <c r="AW411" i="1" s="1"/>
  <c r="AV411" i="1" s="1"/>
  <c r="AY410" i="1"/>
  <c r="AW410" i="1" s="1"/>
  <c r="AV410" i="1" s="1"/>
  <c r="AY409" i="1"/>
  <c r="AW409" i="1" s="1"/>
  <c r="AV409" i="1" s="1"/>
  <c r="AY408" i="1"/>
  <c r="AW408" i="1" s="1"/>
  <c r="AV408" i="1" s="1"/>
  <c r="AY407" i="1"/>
  <c r="AW407" i="1" s="1"/>
  <c r="AV407" i="1" s="1"/>
  <c r="AY324" i="1"/>
  <c r="AW324" i="1" s="1"/>
  <c r="AV324" i="1" s="1"/>
  <c r="AY284" i="1"/>
  <c r="AW284" i="1" s="1"/>
  <c r="AV284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64" i="1"/>
  <c r="AY463" i="1"/>
  <c r="AY466" i="1"/>
  <c r="AY462" i="1"/>
  <c r="AY461" i="1"/>
  <c r="AY460" i="1"/>
  <c r="AY459" i="1"/>
  <c r="AY458" i="1"/>
  <c r="AY457" i="1"/>
  <c r="AY456" i="1"/>
  <c r="AY426" i="1"/>
  <c r="AW426" i="1" s="1"/>
  <c r="AV426" i="1" s="1"/>
  <c r="AY416" i="1"/>
  <c r="AW416" i="1" s="1"/>
  <c r="AV416" i="1" s="1"/>
  <c r="S348" i="1"/>
  <c r="S347" i="1"/>
  <c r="S346" i="1"/>
  <c r="S345" i="1"/>
  <c r="S344" i="1"/>
  <c r="S342" i="1"/>
  <c r="S372" i="1"/>
  <c r="S371" i="1"/>
  <c r="S366" i="1"/>
  <c r="S365" i="1"/>
  <c r="S362" i="1"/>
  <c r="S361" i="1"/>
  <c r="S360" i="1"/>
  <c r="S359" i="1"/>
  <c r="S356" i="1"/>
  <c r="S355" i="1"/>
  <c r="S354" i="1"/>
  <c r="S340" i="1"/>
  <c r="S338" i="1"/>
  <c r="S376" i="1"/>
  <c r="S375" i="1"/>
  <c r="T216" i="1"/>
  <c r="T212" i="1"/>
  <c r="T372" i="1"/>
  <c r="T366" i="1"/>
  <c r="T111" i="1"/>
  <c r="S421" i="1"/>
  <c r="S422" i="1"/>
  <c r="S425" i="1"/>
  <c r="S424" i="1"/>
  <c r="S334" i="1"/>
  <c r="S333" i="1"/>
  <c r="S336" i="1"/>
  <c r="S335" i="1"/>
  <c r="S358" i="1"/>
  <c r="S357" i="1"/>
  <c r="T350" i="1"/>
  <c r="T352" i="1"/>
  <c r="T210" i="1"/>
  <c r="T334" i="1"/>
  <c r="T346" i="1"/>
  <c r="T344" i="1"/>
  <c r="T342" i="1"/>
  <c r="T348" i="1"/>
  <c r="T362" i="1"/>
  <c r="T360" i="1"/>
  <c r="T338" i="1"/>
  <c r="T354" i="1"/>
  <c r="T340" i="1"/>
  <c r="T356" i="1"/>
  <c r="T376" i="1"/>
  <c r="T336" i="1"/>
  <c r="T358" i="1"/>
  <c r="T108" i="1"/>
  <c r="T109" i="1"/>
  <c r="S409" i="1"/>
  <c r="S411" i="1"/>
  <c r="S412" i="1"/>
  <c r="S423" i="1"/>
  <c r="S410" i="1"/>
  <c r="S408" i="1"/>
  <c r="S407" i="1"/>
  <c r="S353" i="1"/>
  <c r="S221" i="1"/>
  <c r="S219" i="1"/>
  <c r="S337" i="1"/>
  <c r="S339" i="1"/>
  <c r="S341" i="1"/>
  <c r="S343" i="1"/>
  <c r="AZ454" i="1"/>
  <c r="AW454" i="1" s="1"/>
  <c r="AV454" i="1" s="1"/>
  <c r="AZ453" i="1"/>
  <c r="AW453" i="1" s="1"/>
  <c r="AV453" i="1" s="1"/>
  <c r="AZ452" i="1"/>
  <c r="AW452" i="1" s="1"/>
  <c r="AV452" i="1" s="1"/>
  <c r="AZ451" i="1"/>
  <c r="AW451" i="1" s="1"/>
  <c r="AV451" i="1" s="1"/>
  <c r="AZ442" i="1"/>
  <c r="AW442" i="1" s="1"/>
  <c r="AV442" i="1" s="1"/>
  <c r="AZ439" i="1"/>
  <c r="AW439" i="1" s="1"/>
  <c r="AV439" i="1" s="1"/>
  <c r="AX465" i="1"/>
  <c r="AW465" i="1" s="1"/>
  <c r="AV465" i="1" s="1"/>
  <c r="AX434" i="1"/>
  <c r="AW434" i="1" s="1"/>
  <c r="AV434" i="1" s="1"/>
  <c r="AX429" i="1"/>
  <c r="AW429" i="1" s="1"/>
  <c r="AX435" i="1"/>
  <c r="AW435" i="1" s="1"/>
  <c r="AV435" i="1" s="1"/>
  <c r="AX430" i="1"/>
  <c r="AW430" i="1" s="1"/>
  <c r="AV430" i="1" s="1"/>
  <c r="AX380" i="1"/>
  <c r="AW380" i="1" s="1"/>
  <c r="AV380" i="1" s="1"/>
  <c r="AX379" i="1"/>
  <c r="AW379" i="1" s="1"/>
  <c r="AV379" i="1" s="1"/>
  <c r="AX378" i="1"/>
  <c r="AW378" i="1" s="1"/>
  <c r="AV378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83" i="1"/>
  <c r="AW383" i="1" s="1"/>
  <c r="AV383" i="1" s="1"/>
  <c r="AX382" i="1"/>
  <c r="AW382" i="1" s="1"/>
  <c r="AV382" i="1" s="1"/>
  <c r="AX381" i="1"/>
  <c r="AW381" i="1" s="1"/>
  <c r="AV381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51" i="1"/>
  <c r="S349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7" i="1"/>
  <c r="BK278" i="1"/>
  <c r="BK279" i="1"/>
  <c r="BK280" i="1"/>
  <c r="BK281" i="1"/>
  <c r="BK282" i="1"/>
  <c r="BK283" i="1"/>
  <c r="BK284" i="1"/>
  <c r="BK285" i="1"/>
  <c r="BK286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F374" i="1"/>
  <c r="F373" i="1"/>
  <c r="AT372" i="1"/>
  <c r="AL372" i="1"/>
  <c r="F372" i="1"/>
  <c r="F371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286" i="1"/>
  <c r="F285" i="1"/>
  <c r="F284" i="1"/>
  <c r="F283" i="1"/>
  <c r="F282" i="1"/>
  <c r="F281" i="1"/>
  <c r="F280" i="1"/>
  <c r="F279" i="1"/>
  <c r="F278" i="1"/>
  <c r="F277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66" i="1"/>
  <c r="AL366" i="1"/>
  <c r="AT377" i="1"/>
  <c r="AL37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0" i="1"/>
  <c r="T364" i="1"/>
  <c r="T192" i="1"/>
  <c r="T187" i="1"/>
  <c r="T165" i="1"/>
  <c r="AT222" i="1"/>
  <c r="AT220" i="1"/>
  <c r="T420" i="1"/>
  <c r="T369" i="1"/>
  <c r="T363" i="1"/>
  <c r="T164" i="1"/>
  <c r="T191" i="1"/>
  <c r="T186" i="1"/>
  <c r="S352" i="1"/>
  <c r="S350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3" i="1"/>
  <c r="AT382" i="1"/>
  <c r="AT465" i="1"/>
  <c r="AT381" i="1"/>
  <c r="AT380" i="1"/>
  <c r="AT379" i="1"/>
  <c r="AT37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29" i="1"/>
  <c r="AV207" i="1"/>
  <c r="AV158" i="1"/>
  <c r="AV154" i="1"/>
</calcChain>
</file>

<file path=xl/sharedStrings.xml><?xml version="1.0" encoding="utf-8"?>
<sst xmlns="http://schemas.openxmlformats.org/spreadsheetml/2006/main" count="7305" uniqueCount="1452">
  <si>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</si>
  <si>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</si>
  <si>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</si>
  <si>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</si>
  <si>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</si>
  <si>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</si>
  <si>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</si>
  <si>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</si>
  <si>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</si>
  <si>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</si>
  <si>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</si>
  <si>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</si>
  <si>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</si>
  <si>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</si>
  <si>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</si>
  <si>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</si>
  <si>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</si>
  <si>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</si>
  <si>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</si>
  <si>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</si>
  <si>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</si>
  <si>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</si>
  <si>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</si>
  <si>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</si>
  <si>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</si>
  <si>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</si>
  <si>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</si>
  <si>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</si>
  <si>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</si>
  <si>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</si>
  <si>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</si>
  <si>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</si>
  <si>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</si>
  <si>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</si>
  <si>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</si>
  <si>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</si>
  <si>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</si>
  <si>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</si>
  <si>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</si>
  <si>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</si>
  <si>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</si>
  <si>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</si>
  <si>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</si>
  <si>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</si>
  <si>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</si>
  <si>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</si>
  <si>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</si>
  <si>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</si>
  <si>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</si>
  <si>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</si>
  <si>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</si>
  <si>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</si>
  <si>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</si>
  <si>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</si>
  <si>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</si>
  <si>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</si>
  <si>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</si>
  <si>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</si>
  <si>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</si>
  <si>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</si>
  <si>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</si>
  <si>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</si>
  <si>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</si>
  <si>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</si>
  <si>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</si>
  <si>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</si>
  <si>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</si>
  <si>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</si>
  <si>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</si>
  <si>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</si>
  <si>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</si>
  <si>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</si>
  <si>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</si>
  <si>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</si>
  <si>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</si>
  <si>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</si>
  <si>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</si>
  <si>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</si>
  <si>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</si>
  <si>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</si>
  <si>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</si>
  <si>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</si>
  <si>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</si>
  <si>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</si>
  <si>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</si>
  <si>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</si>
  <si>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</si>
  <si>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</si>
  <si>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</si>
  <si>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</si>
  <si>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</si>
  <si>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</si>
  <si>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</si>
  <si>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</si>
  <si>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</si>
  <si>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</si>
  <si>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</si>
  <si>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</si>
  <si>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</si>
  <si>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</si>
  <si>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</si>
  <si>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</si>
  <si>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</si>
  <si>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</si>
  <si>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</si>
  <si>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</si>
  <si>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</si>
  <si>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</si>
  <si>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</si>
  <si>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</si>
  <si>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</si>
  <si>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</si>
  <si>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</si>
  <si>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</si>
  <si>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</si>
  <si>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</si>
  <si>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</si>
  <si>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</si>
  <si>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</si>
  <si>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</si>
  <si>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</si>
  <si>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</si>
  <si>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</si>
  <si>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</si>
  <si>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</si>
  <si>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</si>
  <si>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</si>
  <si>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</si>
  <si>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</si>
  <si>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</si>
  <si>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</si>
  <si>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</si>
  <si>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</si>
  <si>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</si>
  <si>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</si>
  <si>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</si>
  <si>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</si>
  <si>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</si>
  <si>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</si>
  <si>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</si>
  <si>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</si>
  <si>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</si>
  <si>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</si>
  <si>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</si>
  <si>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</si>
  <si>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</si>
  <si>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</si>
  <si>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</si>
  <si>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</si>
  <si>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</si>
  <si>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</si>
  <si>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</si>
  <si>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</si>
  <si>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</si>
  <si>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</si>
  <si>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</si>
  <si>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</si>
  <si>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</si>
  <si>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</si>
  <si>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</si>
  <si>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</si>
  <si>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</si>
  <si>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</si>
  <si>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</si>
  <si>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</si>
  <si>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</si>
  <si>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</si>
  <si>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</si>
  <si>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</si>
  <si>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</si>
  <si>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</si>
  <si>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</si>
  <si>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</si>
  <si>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</si>
  <si>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</si>
  <si>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</si>
  <si>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</si>
  <si>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</si>
  <si>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</si>
  <si>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</si>
  <si>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</si>
  <si>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</si>
  <si>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</si>
  <si>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</si>
  <si>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</si>
  <si>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</si>
  <si>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</si>
  <si>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</si>
  <si>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</si>
  <si>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</si>
  <si>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</si>
  <si>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</si>
  <si>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</si>
  <si>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</si>
  <si>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</si>
  <si>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</si>
  <si>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</si>
  <si>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</si>
  <si>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</si>
  <si>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</si>
  <si>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</si>
  <si>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</si>
  <si>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</si>
  <si>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</si>
  <si>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</si>
  <si>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</si>
  <si>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</si>
  <si>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</si>
  <si>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</si>
  <si>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</si>
  <si>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</si>
  <si>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</si>
  <si>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</si>
  <si>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</si>
  <si>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</si>
  <si>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</si>
  <si>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</si>
  <si>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</si>
  <si>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</si>
  <si>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</si>
  <si>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</si>
  <si>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</si>
  <si>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</si>
  <si>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</si>
  <si>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</si>
  <si>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</si>
  <si>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</si>
  <si>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</si>
  <si>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</si>
  <si>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</si>
  <si>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</si>
  <si>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</si>
  <si>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</si>
  <si>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</si>
  <si>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</si>
  <si>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</si>
  <si>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</si>
  <si>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</si>
  <si>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</si>
  <si>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</si>
  <si>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</si>
  <si>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</si>
  <si>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</si>
  <si>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</si>
  <si>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</si>
  <si>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</si>
  <si>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</si>
  <si>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</si>
  <si>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</si>
  <si>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</si>
  <si>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</si>
  <si>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</si>
  <si>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</si>
  <si>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</si>
  <si>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</si>
  <si>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</si>
  <si>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</si>
  <si>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</si>
  <si>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</si>
  <si>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</si>
  <si>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</si>
  <si>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</si>
  <si>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</si>
  <si>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</si>
  <si>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</si>
  <si>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</si>
  <si>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</si>
  <si>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</si>
  <si>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</si>
  <si>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</si>
  <si>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</si>
  <si>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</si>
  <si>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</si>
  <si>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</si>
  <si>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</si>
  <si>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</si>
  <si>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</si>
  <si>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</si>
  <si>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</si>
  <si>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</si>
  <si>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</si>
  <si>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</si>
  <si>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</si>
  <si>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</si>
  <si>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</si>
  <si>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</si>
  <si>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</si>
  <si>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</si>
  <si>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</si>
  <si>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</si>
  <si>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</si>
  <si>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</si>
  <si>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</si>
  <si>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</si>
  <si>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</si>
  <si>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</si>
  <si>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</si>
  <si>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</si>
  <si>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</si>
  <si>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</si>
  <si>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</si>
  <si>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</si>
  <si>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</si>
  <si>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</si>
  <si>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</si>
  <si>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</si>
  <si>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</si>
  <si>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</si>
  <si>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</si>
  <si>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</si>
  <si>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</si>
  <si>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</si>
  <si>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</si>
  <si>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</si>
  <si>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</si>
  <si>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</si>
  <si>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</si>
  <si>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</si>
  <si>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</si>
  <si>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</si>
  <si>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</si>
  <si>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</si>
  <si>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</si>
  <si>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</si>
  <si>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</si>
  <si>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</si>
  <si>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</si>
  <si>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</si>
  <si>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</si>
  <si>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</si>
  <si>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</si>
  <si>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</si>
  <si>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</si>
  <si>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</si>
  <si>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</si>
  <si>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</si>
  <si>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</si>
  <si>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</si>
  <si>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</si>
  <si>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</si>
  <si>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</si>
  <si>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</si>
  <si>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</si>
  <si>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</si>
  <si>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</si>
  <si>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</si>
  <si>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</si>
  <si>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</si>
  <si>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</si>
  <si>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</si>
  <si>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</si>
  <si>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</si>
  <si>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</si>
  <si>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</si>
  <si>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</si>
  <si>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</si>
  <si>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</si>
  <si>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</si>
  <si>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</si>
  <si>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</si>
  <si>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</si>
  <si>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</si>
  <si>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</si>
  <si>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</si>
  <si>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</si>
  <si>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</si>
  <si>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</si>
  <si>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</si>
  <si>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</si>
  <si>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</si>
  <si>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</si>
  <si>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</si>
  <si>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</si>
  <si>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</si>
  <si>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</si>
  <si>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</si>
  <si>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</si>
  <si>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</si>
  <si>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</si>
  <si>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</si>
  <si>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</si>
  <si>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</si>
  <si>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</si>
  <si>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</si>
  <si>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</si>
  <si>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</si>
  <si>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</si>
  <si>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</si>
  <si>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</si>
  <si>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</si>
  <si>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</si>
  <si>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</si>
  <si>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</si>
  <si>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</si>
  <si>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</si>
  <si>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</si>
  <si>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</si>
  <si>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</si>
  <si>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</si>
  <si>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</si>
  <si>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</si>
  <si>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</si>
  <si>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</si>
  <si>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</si>
  <si>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</si>
  <si>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</si>
  <si>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</si>
  <si>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</si>
  <si>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</si>
  <si>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</si>
  <si>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</si>
  <si>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</si>
  <si>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</si>
  <si>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</si>
  <si>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</si>
  <si>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</si>
  <si>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</si>
  <si>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</si>
  <si>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</si>
  <si>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</si>
  <si>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</si>
  <si>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</si>
  <si>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</si>
  <si>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</si>
  <si>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</si>
  <si>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</si>
  <si>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</si>
  <si>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</si>
  <si>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</si>
  <si>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</si>
  <si>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</si>
  <si>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</si>
  <si>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</si>
  <si>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</si>
  <si>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</si>
  <si>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</si>
  <si>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</si>
  <si>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</si>
  <si>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</si>
  <si>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</si>
  <si>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</si>
  <si>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</si>
  <si>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</si>
  <si>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</si>
  <si>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</si>
  <si>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</si>
  <si>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</si>
  <si>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</si>
  <si>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</si>
  <si>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</si>
  <si>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</si>
  <si>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</si>
  <si>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</si>
  <si>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</si>
  <si>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</si>
  <si>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</si>
  <si>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</si>
  <si>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</si>
  <si>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</si>
  <si>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</si>
  <si>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</si>
  <si>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</si>
  <si>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</si>
  <si>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</si>
  <si>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</si>
  <si>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</si>
  <si>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</si>
  <si>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</si>
  <si>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</si>
  <si>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</si>
  <si>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</si>
  <si>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</si>
  <si>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</si>
  <si>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</si>
  <si>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</si>
  <si>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</si>
  <si>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</si>
  <si>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</si>
  <si>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</si>
  <si>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</si>
  <si>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</si>
  <si>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</si>
  <si>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</si>
  <si>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</si>
  <si>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</si>
  <si>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</si>
  <si>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</si>
  <si>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</si>
  <si>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</si>
  <si>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</si>
  <si>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</si>
  <si>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</si>
  <si>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</si>
  <si>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</si>
  <si>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</si>
  <si>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</si>
  <si>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</si>
  <si>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</si>
  <si>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</si>
  <si>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</si>
  <si>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</si>
  <si>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</si>
  <si>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</si>
  <si>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</si>
  <si>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</si>
  <si>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</si>
  <si>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</si>
  <si>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</si>
  <si>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</si>
  <si>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</si>
  <si>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</si>
  <si>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</si>
  <si>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</si>
  <si>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</si>
  <si>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</si>
  <si>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</si>
  <si>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</si>
  <si>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</si>
  <si>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</si>
  <si>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</si>
  <si>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</si>
  <si>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</si>
  <si>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</si>
  <si>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</si>
  <si>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</si>
  <si>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</si>
  <si>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</si>
  <si>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</si>
  <si>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</si>
  <si>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</si>
  <si>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</si>
  <si>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</si>
  <si>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</si>
  <si>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</si>
  <si>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</si>
  <si>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</si>
  <si>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</si>
  <si>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</si>
  <si>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</si>
  <si>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</si>
  <si>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</si>
  <si>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</si>
  <si>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</si>
  <si>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</si>
  <si>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</si>
  <si>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</si>
  <si>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</si>
  <si>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</si>
  <si>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</si>
  <si>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</si>
  <si>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</si>
  <si>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</si>
  <si>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</si>
  <si>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</si>
  <si>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</si>
  <si>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</si>
  <si>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</si>
  <si>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</si>
  <si>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</si>
  <si>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</si>
  <si>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</si>
  <si>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</si>
  <si>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</si>
  <si>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</si>
  <si>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</si>
  <si>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</si>
  <si>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</si>
  <si>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</si>
  <si>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</si>
  <si>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</si>
  <si>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</si>
  <si>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</si>
  <si>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</si>
  <si>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</si>
  <si>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</si>
  <si>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</si>
  <si>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</si>
  <si>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</si>
  <si>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</si>
  <si>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</si>
  <si>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</si>
  <si>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</si>
  <si>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</si>
  <si>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</si>
  <si>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</si>
  <si>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</si>
  <si>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</si>
  <si>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</si>
  <si>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</si>
  <si>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</si>
  <si>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</si>
  <si>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</si>
  <si>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</si>
  <si>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</si>
  <si>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</si>
  <si>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</si>
  <si>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</si>
  <si>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</si>
  <si>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</si>
  <si>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</si>
  <si>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</si>
  <si>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</si>
  <si>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</si>
  <si>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</si>
  <si>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</si>
  <si>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</si>
  <si>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</si>
  <si>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</si>
  <si>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</si>
  <si>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</si>
  <si>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</si>
  <si>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</si>
  <si>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</si>
  <si>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</si>
  <si>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</si>
  <si>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</si>
  <si>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</si>
  <si>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</si>
  <si>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</si>
  <si>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</si>
  <si>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</si>
  <si>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</si>
  <si>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</si>
  <si>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</si>
  <si>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</si>
  <si>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</si>
  <si>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</si>
  <si>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</si>
  <si>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</si>
  <si>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</si>
  <si>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</si>
  <si>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</si>
  <si>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</si>
  <si>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</si>
  <si>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</si>
  <si>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</si>
  <si>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</si>
  <si>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</si>
  <si>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</si>
  <si>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</si>
  <si>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</si>
  <si>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</si>
  <si>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</si>
  <si>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</si>
  <si>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</si>
  <si>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</si>
  <si>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</si>
  <si>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</si>
  <si>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</si>
  <si>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</si>
  <si>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</si>
  <si>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</si>
  <si>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</si>
  <si>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</si>
  <si>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</si>
  <si>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</si>
  <si>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</si>
  <si>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</si>
  <si>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</si>
  <si>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</si>
  <si>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</si>
  <si>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</si>
  <si>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</si>
  <si>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</si>
  <si>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</si>
  <si>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</si>
  <si>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</si>
  <si>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</si>
  <si>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</si>
  <si>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</si>
  <si>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</si>
  <si>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</si>
  <si>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</si>
  <si>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</si>
  <si>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</si>
  <si>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</si>
  <si>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</si>
  <si>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</si>
  <si>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</si>
  <si>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</si>
  <si>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</si>
  <si>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</si>
  <si>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</si>
  <si>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</si>
  <si>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</si>
  <si>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</si>
  <si>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</si>
  <si>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</si>
  <si>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</si>
  <si>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</si>
  <si>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</si>
  <si>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</si>
  <si>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</si>
  <si>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</si>
  <si>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</si>
  <si>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</si>
  <si>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</si>
  <si>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</si>
  <si>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</si>
  <si>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</si>
  <si>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</si>
  <si>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</si>
  <si>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</si>
  <si>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</si>
  <si>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</si>
  <si>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</si>
  <si>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</si>
  <si>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</si>
  <si>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</si>
  <si>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</si>
  <si>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</si>
  <si>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</si>
  <si>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</si>
  <si>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</si>
  <si>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</si>
  <si>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</si>
  <si>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</si>
  <si>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</si>
  <si>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</si>
  <si>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</si>
  <si>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</si>
  <si>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</si>
  <si>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</si>
  <si>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</si>
  <si>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</si>
  <si>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</si>
  <si>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</si>
  <si>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</si>
  <si>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</si>
  <si>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</si>
  <si>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</si>
  <si>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</si>
  <si>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</si>
  <si>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</si>
  <si>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</si>
  <si>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</si>
  <si>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</si>
  <si>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</si>
  <si>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</si>
  <si>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</si>
  <si>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</si>
  <si>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</si>
  <si>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</si>
  <si>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</si>
  <si>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</si>
  <si>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</si>
  <si>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</si>
  <si>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</si>
  <si>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</si>
  <si>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</si>
  <si>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</si>
  <si>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</si>
  <si>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</si>
  <si>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</si>
  <si>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</si>
  <si>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</si>
  <si>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</si>
  <si>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</si>
  <si>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</si>
  <si>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</si>
  <si>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</si>
  <si>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</si>
  <si>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</si>
  <si>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</si>
  <si>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</si>
  <si>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</si>
  <si>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</si>
  <si>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</si>
  <si>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</si>
  <si>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</si>
  <si>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</si>
  <si>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</si>
  <si>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</si>
  <si>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</si>
  <si>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</si>
  <si>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</si>
  <si>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</si>
  <si>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</si>
  <si>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</si>
  <si>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</si>
  <si>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</si>
  <si>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</si>
  <si>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</si>
  <si>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</si>
  <si>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</si>
  <si>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</si>
  <si>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</si>
  <si>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</si>
  <si>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</si>
  <si>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</si>
  <si>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</si>
  <si>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</si>
  <si>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</si>
  <si>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</si>
  <si>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</si>
  <si>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</si>
  <si>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</si>
  <si>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</si>
  <si>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</si>
  <si>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</si>
  <si>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</si>
  <si>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</si>
  <si>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</si>
  <si>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</si>
  <si>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</si>
  <si>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</si>
  <si>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</si>
  <si>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</si>
  <si>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</si>
  <si>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</si>
  <si>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</si>
  <si>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</si>
  <si>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</si>
  <si>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</si>
  <si>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</si>
  <si>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</si>
  <si>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</si>
  <si>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</si>
  <si>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</si>
  <si>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</si>
  <si>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</si>
  <si>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</si>
  <si>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</si>
  <si>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</si>
  <si>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</si>
  <si>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</si>
  <si>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</si>
  <si>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</si>
  <si>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</si>
  <si>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</si>
  <si>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</si>
  <si>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</si>
  <si>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</si>
  <si>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</si>
  <si>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</si>
  <si>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</si>
  <si>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</si>
  <si>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</si>
  <si>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</si>
  <si>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</si>
  <si>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</si>
  <si>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</si>
  <si>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</si>
  <si>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</si>
  <si>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</si>
  <si>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</si>
  <si>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</si>
  <si>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</si>
  <si>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</si>
  <si>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</si>
  <si>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</si>
  <si>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</si>
  <si>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</si>
  <si>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</si>
  <si>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</si>
  <si>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</si>
  <si>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</si>
  <si>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</si>
  <si>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</si>
  <si>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</si>
  <si>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</si>
  <si>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</si>
  <si>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</si>
  <si>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</si>
  <si>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</si>
  <si>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</si>
  <si>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</si>
  <si>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</si>
  <si>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</si>
  <si>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</si>
  <si>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</si>
  <si>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</si>
  <si>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</si>
  <si>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</si>
  <si>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</si>
  <si>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</si>
  <si>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</si>
  <si>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</si>
  <si>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</si>
  <si>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</si>
  <si>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</si>
  <si>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</si>
  <si>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</si>
  <si>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</si>
  <si>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</si>
  <si>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</si>
  <si>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</si>
  <si>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</si>
  <si>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</si>
  <si>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</si>
  <si>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</si>
  <si>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</si>
  <si>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</si>
  <si>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</si>
  <si>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</si>
  <si>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</si>
  <si>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</si>
  <si>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</si>
  <si>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</si>
  <si>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</si>
  <si>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</si>
  <si>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</si>
  <si>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</si>
  <si>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</si>
  <si>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</si>
  <si>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</si>
  <si>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</si>
  <si>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</si>
  <si>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</si>
  <si>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</si>
  <si>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</si>
  <si>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</si>
  <si>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</si>
  <si>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</si>
  <si>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</si>
  <si>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</si>
  <si>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</si>
  <si>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</si>
  <si>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</si>
  <si>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</si>
  <si>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</si>
  <si>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</si>
  <si>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</si>
  <si>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</si>
  <si>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</si>
  <si>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</si>
  <si>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</si>
  <si>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</si>
  <si>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</si>
  <si>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</si>
  <si>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</si>
  <si>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</si>
  <si>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</si>
  <si>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</si>
  <si>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</si>
  <si>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</si>
  <si>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</si>
  <si>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</si>
  <si>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</si>
  <si>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</si>
  <si>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</si>
  <si>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</si>
  <si>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</si>
  <si>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</si>
  <si>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</si>
  <si>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</si>
  <si>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</si>
  <si>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</si>
  <si>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</si>
  <si>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</si>
  <si>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</si>
  <si>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</si>
  <si>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</si>
  <si>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</si>
  <si>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</si>
  <si>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</si>
  <si>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</si>
  <si>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</si>
  <si>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</si>
  <si>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</si>
  <si>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</si>
  <si>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</si>
  <si>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</si>
  <si>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</si>
  <si>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</si>
  <si>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</si>
  <si>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</si>
  <si>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</si>
  <si>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</si>
  <si>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</si>
  <si>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</si>
  <si>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</si>
  <si>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</si>
  <si>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</si>
  <si>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</si>
  <si>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</si>
  <si>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</si>
  <si>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</si>
  <si>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</si>
  <si>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</si>
  <si>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</si>
  <si>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</si>
  <si>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</si>
  <si>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</si>
  <si>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</si>
  <si>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</si>
  <si>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</si>
  <si>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</si>
  <si>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</si>
  <si>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</si>
  <si>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</si>
  <si>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</si>
  <si>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</si>
  <si>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</si>
  <si>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</si>
  <si>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</si>
  <si>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</si>
  <si>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</si>
  <si>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</si>
  <si>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</si>
  <si>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</si>
  <si>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</si>
  <si>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</si>
  <si>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</si>
  <si>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</si>
  <si>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</si>
  <si>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</si>
  <si>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</si>
  <si>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</si>
  <si>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</si>
  <si>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</si>
  <si>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</si>
  <si>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</si>
  <si>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</si>
  <si>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</si>
  <si>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</si>
  <si>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</si>
  <si>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</si>
  <si>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</si>
  <si>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</si>
  <si>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</si>
  <si>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</si>
  <si>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</si>
  <si>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</si>
  <si>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</si>
  <si>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</si>
  <si>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</si>
  <si>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</si>
  <si>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</si>
  <si>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</si>
  <si>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</si>
  <si>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</si>
  <si>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</si>
  <si>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</si>
  <si>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</si>
  <si>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</si>
  <si>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</si>
  <si>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</si>
  <si>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</si>
  <si>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</si>
  <si>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</si>
  <si>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</si>
  <si>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</si>
  <si>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</si>
  <si>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</si>
  <si>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</si>
  <si>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</si>
  <si>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</si>
  <si>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</si>
  <si>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</si>
  <si>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</si>
  <si>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</si>
  <si>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</si>
  <si>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</si>
  <si>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</si>
  <si>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</si>
  <si>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</si>
  <si>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</si>
  <si>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</si>
  <si>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</si>
  <si>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</si>
  <si>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</si>
  <si>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</si>
  <si>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</si>
  <si>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</si>
  <si>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</si>
  <si>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</si>
  <si>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</si>
  <si>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</si>
  <si>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</si>
  <si>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</si>
  <si>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</si>
  <si>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</si>
  <si>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</si>
  <si>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</si>
  <si>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</si>
  <si>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</si>
  <si>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</si>
  <si>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</si>
  <si>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</si>
  <si>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</si>
  <si>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</si>
  <si>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</si>
  <si>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</si>
  <si>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</si>
  <si>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</si>
  <si>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</si>
  <si>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</si>
  <si>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</si>
  <si>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</si>
  <si>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</si>
  <si>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</si>
  <si>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</si>
  <si>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</si>
  <si>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</si>
  <si>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</si>
  <si>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</si>
  <si>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</si>
  <si>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</si>
  <si>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</si>
  <si>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</si>
  <si>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</si>
  <si>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</si>
  <si>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</si>
  <si>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</si>
  <si>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</si>
  <si>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</si>
  <si>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</si>
  <si>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</si>
  <si>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</si>
  <si>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</si>
  <si>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</si>
  <si>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</si>
  <si>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</si>
  <si>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</si>
  <si>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</si>
  <si>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</si>
  <si>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</si>
  <si>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</si>
  <si>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</si>
  <si>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</si>
  <si>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</si>
  <si>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</si>
  <si>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</si>
  <si>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</si>
  <si>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</si>
  <si>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</si>
  <si>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</si>
  <si>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</si>
  <si>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</si>
  <si>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</si>
  <si>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</si>
  <si>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</si>
  <si>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</si>
  <si>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</si>
  <si>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</si>
  <si>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</si>
  <si>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</si>
  <si>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</si>
  <si>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</si>
  <si>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</si>
  <si>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</si>
  <si>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</si>
  <si>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</si>
  <si>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</si>
  <si>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</si>
  <si>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</si>
  <si>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</si>
  <si>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</si>
  <si>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</si>
  <si>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</si>
  <si>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</si>
  <si>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</si>
  <si>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</si>
  <si>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</si>
  <si>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</si>
  <si>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</si>
  <si>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</si>
  <si>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</si>
  <si>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</si>
  <si>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</si>
  <si>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</si>
  <si>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</si>
  <si>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</si>
  <si>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</si>
  <si>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</si>
  <si>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</si>
  <si>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</si>
  <si>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</si>
  <si>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</si>
  <si>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</si>
  <si>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</si>
  <si>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</si>
  <si>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</si>
  <si>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</si>
  <si>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</si>
  <si>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</si>
  <si>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</si>
  <si>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</si>
  <si>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</si>
  <si>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</si>
  <si>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</si>
  <si>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</si>
  <si>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</si>
  <si>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</si>
  <si>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</si>
  <si>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</si>
  <si>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</si>
  <si>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</si>
  <si>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</si>
  <si>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</si>
  <si>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</si>
  <si>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</si>
  <si>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</si>
  <si>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</si>
  <si>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</si>
  <si>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</si>
  <si>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</si>
  <si>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</si>
  <si>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</si>
  <si>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</si>
  <si>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</si>
  <si>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</si>
  <si>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</si>
  <si>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</si>
  <si>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</si>
  <si>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</si>
  <si>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</si>
  <si>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</si>
  <si>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</si>
  <si>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</si>
  <si>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</si>
  <si>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</si>
  <si>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</si>
  <si>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</si>
  <si>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</si>
  <si>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</si>
  <si>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</si>
  <si>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</si>
  <si>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</si>
  <si>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</si>
  <si>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</si>
  <si>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</si>
  <si>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</si>
  <si>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</si>
  <si>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</si>
  <si>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</si>
  <si>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</si>
  <si>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</si>
  <si>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</si>
  <si>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</si>
  <si>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</si>
  <si>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</si>
  <si>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</si>
  <si>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</si>
  <si>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</si>
  <si>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</si>
  <si>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</si>
  <si>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</si>
  <si>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</si>
  <si>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</si>
  <si>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</si>
  <si>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</si>
  <si>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</si>
  <si>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</si>
  <si>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</si>
  <si>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</si>
  <si>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</si>
  <si>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</si>
  <si>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</si>
  <si>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</si>
  <si>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</si>
  <si>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</si>
  <si>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</si>
  <si>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</si>
  <si>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</si>
  <si>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</si>
  <si>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</si>
  <si>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</si>
  <si>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</si>
  <si>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</si>
  <si>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</si>
  <si>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</si>
  <si>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</si>
  <si>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</si>
  <si>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</si>
  <si>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</si>
  <si>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</si>
  <si>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</si>
  <si>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</si>
  <si>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</si>
  <si>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</si>
  <si>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</si>
  <si>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</si>
  <si>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</si>
  <si>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</si>
  <si>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</si>
  <si>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</si>
  <si>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</si>
  <si>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</si>
  <si>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</si>
  <si>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</si>
  <si>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</si>
  <si>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</si>
  <si>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</si>
  <si>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</si>
  <si>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</si>
  <si>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</si>
  <si>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</si>
  <si>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</si>
  <si>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</si>
  <si>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</si>
  <si>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</si>
  <si>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</si>
  <si>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</si>
  <si>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</si>
  <si>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</si>
  <si>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</si>
  <si>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</si>
  <si>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</si>
  <si>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</si>
  <si>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</si>
  <si>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</si>
  <si>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</si>
  <si>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</si>
  <si>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</si>
  <si>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</si>
  <si>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</si>
  <si>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</si>
  <si>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</si>
  <si>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</si>
  <si>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</si>
  <si>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</si>
  <si>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</si>
  <si>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</si>
  <si>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</si>
  <si>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</si>
  <si>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</si>
  <si>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</si>
  <si>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</si>
  <si>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</si>
  <si>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</si>
  <si>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</si>
  <si>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</si>
  <si>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</si>
  <si>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</si>
  <si>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</si>
  <si>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</si>
  <si>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</si>
  <si>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</si>
  <si>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</si>
  <si>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</si>
  <si>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</si>
  <si>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</si>
  <si>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</si>
  <si>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</si>
  <si>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</si>
  <si>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</si>
  <si>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</si>
  <si>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</si>
  <si>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</si>
  <si>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</si>
  <si>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</si>
  <si>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</si>
  <si>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</si>
  <si>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</si>
  <si>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</si>
  <si>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</si>
  <si>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</si>
  <si>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</si>
  <si>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</si>
  <si>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</si>
  <si>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</si>
  <si>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</si>
  <si>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</si>
  <si>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</si>
  <si>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</si>
  <si>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</si>
  <si>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</si>
  <si>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</si>
  <si>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</si>
  <si>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</si>
  <si>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</si>
  <si>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</si>
  <si>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</si>
  <si>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</si>
  <si>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</si>
  <si>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</si>
  <si>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</si>
  <si>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</si>
  <si>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</si>
  <si>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</si>
  <si>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</si>
  <si>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</si>
  <si>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</si>
  <si>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</si>
  <si>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</si>
  <si>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</si>
  <si>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</si>
  <si>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</si>
  <si>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</si>
  <si>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</si>
  <si>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</si>
  <si>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</si>
  <si>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</si>
  <si>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</si>
  <si>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</si>
  <si>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</si>
  <si>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</si>
  <si>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</si>
  <si>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Device Temperatures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</si>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</sst>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66" totalsRowShown="0" headerRowDxfId="65" dataDxfId="63" headerRowBorderDxfId="64">
  <autoFilter ref="A3:BK466" xr:uid="{00000000-0009-0000-0100-000002000000}"/>
  <sortState xmlns:xlrd2="http://schemas.microsoft.com/office/spreadsheetml/2017/richdata2" ref="A4:BK466">
    <sortCondition ref="A3:A466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66"/>
  <sheetViews>
    <sheetView tabSelected="1" topLeftCell="A285" zoomScale="120" zoomScaleNormal="120" workbookViewId="0">
      <selection activeCell="G305" sqref="G30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1324</v>
      </c>
      <c r="L1" s="2" t="s">
        <v>1324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1305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1306</v>
      </c>
      <c r="E2" s="3" t="s">
        <v>1307</v>
      </c>
      <c r="F2" s="3" t="s">
        <v>1308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1309</v>
      </c>
      <c r="L2" s="3" t="s">
        <v>1310</v>
      </c>
      <c r="M2" s="3" t="s">
        <v>1311</v>
      </c>
      <c r="N2" s="3" t="s">
        <v>1312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1313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1314</v>
      </c>
      <c r="AK2" s="10" t="s">
        <v>1315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1316</v>
      </c>
      <c r="BE2" s="10" t="s">
        <v>1360</v>
      </c>
      <c r="BF2" s="10" t="s">
        <v>1359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1317</v>
      </c>
      <c r="N3" s="49" t="s">
        <v>1318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1361</v>
      </c>
      <c r="BF3" s="53" t="s">
        <v>1358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1385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1373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1379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1375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1382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1377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1374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1376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1375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1381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1367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1368</v>
      </c>
      <c r="O24" s="34"/>
      <c r="T24" s="32"/>
      <c r="V24" s="34" t="s">
        <v>1384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1385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1368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customHeight="1">
      <c r="A26" s="21">
        <v>1022</v>
      </c>
      <c r="B26" s="36" t="s">
        <v>26</v>
      </c>
      <c r="C26" s="36" t="s">
        <v>1292</v>
      </c>
      <c r="D26" s="36" t="s">
        <v>27</v>
      </c>
      <c r="E26" s="36" t="s">
        <v>1370</v>
      </c>
      <c r="F26" s="38" t="str">
        <f>IF(ISBLANK(Table2[[#This Row],[unique_id]]), "", Table2[[#This Row],[unique_id]])</f>
        <v>utility_temperature</v>
      </c>
      <c r="G26" s="36" t="s">
        <v>1369</v>
      </c>
      <c r="H26" s="36" t="s">
        <v>87</v>
      </c>
      <c r="I26" s="36" t="s">
        <v>30</v>
      </c>
      <c r="K26" s="36" t="s">
        <v>1371</v>
      </c>
      <c r="O26" s="39"/>
      <c r="T26" s="37"/>
      <c r="V26" s="39" t="s">
        <v>1383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1323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1299</v>
      </c>
      <c r="BB26" s="36" t="s">
        <v>1292</v>
      </c>
      <c r="BC26" s="36" t="s">
        <v>1300</v>
      </c>
      <c r="BD26" s="36" t="s">
        <v>28</v>
      </c>
      <c r="BI26" s="36" t="s">
        <v>1319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1292</v>
      </c>
      <c r="D27" s="36" t="s">
        <v>27</v>
      </c>
      <c r="E27" s="36" t="s">
        <v>1371</v>
      </c>
      <c r="F27" s="36" t="str">
        <f>IF(ISBLANK(Table2[[#This Row],[unique_id]]), "", Table2[[#This Row],[unique_id]])</f>
        <v>compensation_sensor_utility_temperature</v>
      </c>
      <c r="G27" s="36" t="s">
        <v>1369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1362</v>
      </c>
      <c r="O28" s="39"/>
      <c r="T28" s="37"/>
      <c r="U28" s="36" t="s">
        <v>496</v>
      </c>
      <c r="V28" s="39" t="s">
        <v>1378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1290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1362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1375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1325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1385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1326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1327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1385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1328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1385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1329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1385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1330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1385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1331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1332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1333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1334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1335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1336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1337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1338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1339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1340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1372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28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1341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1342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1343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1344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1345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1346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1347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1348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1349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1350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1351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1352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1353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1354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1355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1356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1385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1385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1386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1385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1385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1357</v>
      </c>
      <c r="H94" s="36" t="s">
        <v>744</v>
      </c>
      <c r="I94" s="36" t="s">
        <v>184</v>
      </c>
      <c r="K94" s="36" t="s">
        <v>1365</v>
      </c>
      <c r="O94" s="39"/>
      <c r="T94" s="37"/>
      <c r="U94" s="36" t="s">
        <v>496</v>
      </c>
      <c r="V94" s="39" t="s">
        <v>1380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1365</v>
      </c>
      <c r="F95" s="36" t="str">
        <f>IF(ISBLANK(Table2[[#This Row],[unique_id]]), "", Table2[[#This Row],[unique_id]])</f>
        <v>compensation_sensor_landing_festoons_plug_temperature</v>
      </c>
      <c r="G95" s="36" t="s">
        <v>1357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972</v>
      </c>
      <c r="F134" s="25" t="str">
        <f>IF(ISBLANK(Table2[[#This Row],[unique_id]]), "", Table2[[#This Row],[unique_id]])</f>
        <v>hallway_sconces_bulb_1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1442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1366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1366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1366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1366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Table2[[#This Row],[unique_id]])</f>
        <v>network_internet_uptime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1322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1301</v>
      </c>
      <c r="BA270" s="21" t="s">
        <v>1303</v>
      </c>
      <c r="BB270" s="21" t="s">
        <v>1302</v>
      </c>
      <c r="BC270" s="21" t="s">
        <v>1133</v>
      </c>
      <c r="BD270" s="21" t="s">
        <v>28</v>
      </c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Table2[[#This Row],[unique_id]])</f>
        <v>network_internet_ping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1322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1301</v>
      </c>
      <c r="BA271" s="21" t="s">
        <v>1303</v>
      </c>
      <c r="BB271" s="21" t="s">
        <v>1302</v>
      </c>
      <c r="BC271" s="21" t="s">
        <v>1133</v>
      </c>
      <c r="BD271" s="21" t="s">
        <v>28</v>
      </c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Table2[[#This Row],[unique_id]])</f>
        <v>network_internet_upload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1322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1296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1301</v>
      </c>
      <c r="BA272" s="21" t="s">
        <v>1303</v>
      </c>
      <c r="BB272" s="21" t="s">
        <v>1302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Table2[[#This Row],[unique_id]])</f>
        <v>network_internet_download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1322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1297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1301</v>
      </c>
      <c r="BA273" s="21" t="s">
        <v>1303</v>
      </c>
      <c r="BB273" s="21" t="s">
        <v>1302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Table2[[#This Row],[unique_id]])</f>
        <v>network_certifcate_expiry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1322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1298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1301</v>
      </c>
      <c r="BA274" s="21" t="s">
        <v>1303</v>
      </c>
      <c r="BB274" s="21" t="s">
        <v>1302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1430</v>
      </c>
      <c r="F275" s="74" t="str">
        <f>IF(ISBLANK(Table2[[#This Row],[unique_id]]), "", Table2[[#This Row],[unique_id]])</f>
        <v>deck_wifi_access_point_experience</v>
      </c>
      <c r="G275" s="73" t="s">
        <v>1434</v>
      </c>
      <c r="H275" s="73" t="s">
        <v>1429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1432</v>
      </c>
      <c r="AF275" s="21">
        <v>200</v>
      </c>
      <c r="AG275" s="22" t="s">
        <v>34</v>
      </c>
      <c r="AH275" s="22"/>
      <c r="AI275" s="21" t="s">
        <v>1322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1433</v>
      </c>
      <c r="AR275" s="44" t="s">
        <v>1108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1301</v>
      </c>
      <c r="BA275" s="21" t="s">
        <v>1303</v>
      </c>
      <c r="BB275" s="21" t="s">
        <v>1302</v>
      </c>
      <c r="BC275" s="21" t="s">
        <v>1133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1431</v>
      </c>
      <c r="F276" s="74" t="str">
        <f>IF(ISBLANK(Table2[[#This Row],[unique_id]]), "", Table2[[#This Row],[unique_id]])</f>
        <v>hallway_wifi_access_point_experience</v>
      </c>
      <c r="G276" s="73" t="s">
        <v>1435</v>
      </c>
      <c r="H276" s="73" t="s">
        <v>1429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1432</v>
      </c>
      <c r="AF276" s="21">
        <v>200</v>
      </c>
      <c r="AG276" s="22" t="s">
        <v>34</v>
      </c>
      <c r="AH276" s="22"/>
      <c r="AI276" s="21" t="s">
        <v>1322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1433</v>
      </c>
      <c r="AR276" s="44" t="s">
        <v>1108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1301</v>
      </c>
      <c r="BA276" s="21" t="s">
        <v>1303</v>
      </c>
      <c r="BB276" s="21" t="s">
        <v>1302</v>
      </c>
      <c r="BC276" s="21" t="s">
        <v>1133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Table2[[#This Row],[unique_id]])</f>
        <v>network_refresh_zigbee_router_lqi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Table2[[#This Row],[unique_id]])</f>
        <v>template_driveway_repeater_linkquality_percentage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Table2[[#This Row],[unique_id]])</f>
        <v>template_landing_repeater_linkquality_percentage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template_garden_repeater_linkquality_percentage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template_kitchen_fan_outlet_linkquality_percentage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Table2[[#This Row],[unique_id]])</f>
        <v>template_deck_fans_outlet_linkquality_percentage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template_edwin_wardrobe_outlet_linkquality_percentage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Table2[[#This Row],[unique_id]])</f>
        <v>weatherstation_coms_signal_quality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4" s="21" t="str">
        <f>IF(ISBLANK(Table2[[#This Row],[device_model]]), "", Table2[[#This Row],[device_suggested_area]])</f>
        <v>Rack</v>
      </c>
      <c r="AZ284" s="21" t="s">
        <v>474</v>
      </c>
      <c r="BA284" s="21" t="s">
        <v>36</v>
      </c>
      <c r="BB284" s="21" t="s">
        <v>37</v>
      </c>
      <c r="BC284" s="21" t="s">
        <v>1234</v>
      </c>
      <c r="BD284" s="21" t="s">
        <v>28</v>
      </c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Table2[[#This Row],[unique_id]])</f>
        <v>template_weatherstation_coms_signal_quality_percentage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Table2[[#This Row],[unique_id]])</f>
        <v>column_break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s="64" customFormat="1" ht="16" customHeight="1">
      <c r="A287" s="21">
        <v>2517</v>
      </c>
      <c r="B287" s="64" t="s">
        <v>26</v>
      </c>
      <c r="C287" s="64" t="s">
        <v>1393</v>
      </c>
      <c r="D287" s="64" t="s">
        <v>149</v>
      </c>
      <c r="E287" s="64" t="s">
        <v>1395</v>
      </c>
      <c r="F287" s="77" t="str">
        <f>IF(ISBLANK(Table2[[#This Row],[unique_id]]), "", Table2[[#This Row],[unique_id]])</f>
        <v>service_homeassistant_availability</v>
      </c>
      <c r="G287" s="64" t="s">
        <v>1423</v>
      </c>
      <c r="H287" s="64" t="s">
        <v>1389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1391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1425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IF(ISBLANK(Table2[[#This Row],[device_model]]), "", Table2[[#This Row],[device_suggested_area]])</f>
        <v>Rack</v>
      </c>
      <c r="AZ287" s="64" t="s">
        <v>1394</v>
      </c>
      <c r="BA287" s="64" t="s">
        <v>1303</v>
      </c>
      <c r="BB287" s="64" t="s">
        <v>1302</v>
      </c>
      <c r="BC287" s="64" t="s">
        <v>1133</v>
      </c>
      <c r="BD287" s="64" t="s">
        <v>28</v>
      </c>
      <c r="BI287" s="78"/>
      <c r="BK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64" customFormat="1" ht="16" customHeight="1">
      <c r="A288" s="21">
        <v>2518</v>
      </c>
      <c r="B288" s="64" t="s">
        <v>26</v>
      </c>
      <c r="C288" s="64" t="s">
        <v>1393</v>
      </c>
      <c r="D288" s="64" t="s">
        <v>149</v>
      </c>
      <c r="E288" s="64" t="s">
        <v>1396</v>
      </c>
      <c r="F288" s="77" t="str">
        <f>IF(ISBLANK(Table2[[#This Row],[unique_id]]), "", Table2[[#This Row],[unique_id]])</f>
        <v>service_plex_availability</v>
      </c>
      <c r="G288" s="64" t="s">
        <v>1410</v>
      </c>
      <c r="H288" s="64" t="s">
        <v>1389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1391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1425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IF(ISBLANK(Table2[[#This Row],[device_model]]), "", Table2[[#This Row],[device_suggested_area]])</f>
        <v>Rack</v>
      </c>
      <c r="AZ288" s="64" t="s">
        <v>1394</v>
      </c>
      <c r="BA288" s="64" t="s">
        <v>1303</v>
      </c>
      <c r="BB288" s="64" t="s">
        <v>1302</v>
      </c>
      <c r="BC288" s="64" t="s">
        <v>1133</v>
      </c>
      <c r="BD288" s="64" t="s">
        <v>28</v>
      </c>
      <c r="BI288" s="78"/>
      <c r="BK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s="64" customFormat="1" ht="16" customHeight="1">
      <c r="A289" s="21">
        <v>2519</v>
      </c>
      <c r="B289" s="64" t="s">
        <v>26</v>
      </c>
      <c r="C289" s="64" t="s">
        <v>1393</v>
      </c>
      <c r="D289" s="64" t="s">
        <v>149</v>
      </c>
      <c r="E289" s="64" t="s">
        <v>1397</v>
      </c>
      <c r="F289" s="77" t="str">
        <f>IF(ISBLANK(Table2[[#This Row],[unique_id]]), "", Table2[[#This Row],[unique_id]])</f>
        <v>service_grafana_availability</v>
      </c>
      <c r="G289" s="64" t="s">
        <v>1411</v>
      </c>
      <c r="H289" s="64" t="s">
        <v>1389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1391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1425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IF(ISBLANK(Table2[[#This Row],[device_model]]), "", Table2[[#This Row],[device_suggested_area]])</f>
        <v>Rack</v>
      </c>
      <c r="AZ289" s="64" t="s">
        <v>1394</v>
      </c>
      <c r="BA289" s="64" t="s">
        <v>1303</v>
      </c>
      <c r="BB289" s="64" t="s">
        <v>1302</v>
      </c>
      <c r="BC289" s="64" t="s">
        <v>1133</v>
      </c>
      <c r="BD289" s="64" t="s">
        <v>28</v>
      </c>
      <c r="BI289" s="78"/>
      <c r="BK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64" customFormat="1" ht="16" customHeight="1">
      <c r="A290" s="21">
        <v>2520</v>
      </c>
      <c r="B290" s="64" t="s">
        <v>26</v>
      </c>
      <c r="C290" s="64" t="s">
        <v>1393</v>
      </c>
      <c r="D290" s="64" t="s">
        <v>149</v>
      </c>
      <c r="E290" s="64" t="s">
        <v>1398</v>
      </c>
      <c r="F290" s="77" t="str">
        <f>IF(ISBLANK(Table2[[#This Row],[unique_id]]), "", Table2[[#This Row],[unique_id]])</f>
        <v>service_wrangle_availability</v>
      </c>
      <c r="G290" s="64" t="s">
        <v>1412</v>
      </c>
      <c r="H290" s="64" t="s">
        <v>1389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1391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1425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IF(ISBLANK(Table2[[#This Row],[device_model]]), "", Table2[[#This Row],[device_suggested_area]])</f>
        <v>Rack</v>
      </c>
      <c r="AZ290" s="64" t="s">
        <v>1394</v>
      </c>
      <c r="BA290" s="64" t="s">
        <v>1303</v>
      </c>
      <c r="BB290" s="64" t="s">
        <v>1302</v>
      </c>
      <c r="BC290" s="64" t="s">
        <v>1133</v>
      </c>
      <c r="BD290" s="64" t="s">
        <v>28</v>
      </c>
      <c r="BI290" s="78"/>
      <c r="BK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s="64" customFormat="1" ht="16" customHeight="1">
      <c r="A291" s="21">
        <v>2521</v>
      </c>
      <c r="B291" s="64" t="s">
        <v>26</v>
      </c>
      <c r="C291" s="64" t="s">
        <v>1393</v>
      </c>
      <c r="D291" s="64" t="s">
        <v>149</v>
      </c>
      <c r="E291" s="64" t="s">
        <v>1399</v>
      </c>
      <c r="F291" s="77" t="str">
        <f>IF(ISBLANK(Table2[[#This Row],[unique_id]]), "", Table2[[#This Row],[unique_id]])</f>
        <v>service_internet_availability</v>
      </c>
      <c r="G291" s="64" t="s">
        <v>287</v>
      </c>
      <c r="H291" s="64" t="s">
        <v>1389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1391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1425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IF(ISBLANK(Table2[[#This Row],[device_model]]), "", Table2[[#This Row],[device_suggested_area]])</f>
        <v>Rack</v>
      </c>
      <c r="AZ291" s="64" t="s">
        <v>1394</v>
      </c>
      <c r="BA291" s="64" t="s">
        <v>1303</v>
      </c>
      <c r="BB291" s="64" t="s">
        <v>1302</v>
      </c>
      <c r="BC291" s="64" t="s">
        <v>1133</v>
      </c>
      <c r="BD291" s="64" t="s">
        <v>28</v>
      </c>
      <c r="BI291" s="78"/>
      <c r="BK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s="64" customFormat="1" ht="16" customHeight="1">
      <c r="A292" s="21">
        <v>2522</v>
      </c>
      <c r="B292" s="64" t="s">
        <v>26</v>
      </c>
      <c r="C292" s="64" t="s">
        <v>1393</v>
      </c>
      <c r="D292" s="64" t="s">
        <v>149</v>
      </c>
      <c r="E292" s="64" t="s">
        <v>1400</v>
      </c>
      <c r="F292" s="77" t="str">
        <f>IF(ISBLANK(Table2[[#This Row],[unique_id]]), "", Table2[[#This Row],[unique_id]])</f>
        <v>service_unifi_availability</v>
      </c>
      <c r="G292" s="64" t="s">
        <v>237</v>
      </c>
      <c r="H292" s="64" t="s">
        <v>1389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1391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1425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IF(ISBLANK(Table2[[#This Row],[device_model]]), "", Table2[[#This Row],[device_suggested_area]])</f>
        <v>Rack</v>
      </c>
      <c r="AZ292" s="64" t="s">
        <v>1394</v>
      </c>
      <c r="BA292" s="64" t="s">
        <v>1303</v>
      </c>
      <c r="BB292" s="64" t="s">
        <v>1302</v>
      </c>
      <c r="BC292" s="64" t="s">
        <v>1133</v>
      </c>
      <c r="BD292" s="64" t="s">
        <v>28</v>
      </c>
      <c r="BI292" s="78"/>
      <c r="BK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s="64" customFormat="1" ht="16" customHeight="1">
      <c r="A293" s="21">
        <v>2523</v>
      </c>
      <c r="B293" s="64" t="s">
        <v>26</v>
      </c>
      <c r="C293" s="64" t="s">
        <v>1393</v>
      </c>
      <c r="D293" s="64" t="s">
        <v>149</v>
      </c>
      <c r="E293" s="64" t="s">
        <v>1392</v>
      </c>
      <c r="F293" s="77" t="str">
        <f>IF(ISBLANK(Table2[[#This Row],[unique_id]]), "", Table2[[#This Row],[unique_id]])</f>
        <v>service_zigbee2mqtt_availability</v>
      </c>
      <c r="G293" s="64" t="s">
        <v>1413</v>
      </c>
      <c r="H293" s="64" t="s">
        <v>1389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1391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1425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IF(ISBLANK(Table2[[#This Row],[device_model]]), "", Table2[[#This Row],[device_suggested_area]])</f>
        <v>Rack</v>
      </c>
      <c r="AZ293" s="64" t="s">
        <v>1394</v>
      </c>
      <c r="BA293" s="64" t="s">
        <v>1303</v>
      </c>
      <c r="BB293" s="64" t="s">
        <v>1302</v>
      </c>
      <c r="BC293" s="64" t="s">
        <v>1133</v>
      </c>
      <c r="BD293" s="64" t="s">
        <v>28</v>
      </c>
      <c r="BI293" s="78"/>
      <c r="BK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s="64" customFormat="1" ht="16" customHeight="1">
      <c r="A294" s="21">
        <v>2524</v>
      </c>
      <c r="B294" s="64" t="s">
        <v>26</v>
      </c>
      <c r="C294" s="64" t="s">
        <v>1393</v>
      </c>
      <c r="D294" s="64" t="s">
        <v>149</v>
      </c>
      <c r="E294" s="64" t="s">
        <v>1401</v>
      </c>
      <c r="F294" s="77" t="str">
        <f>IF(ISBLANK(Table2[[#This Row],[unique_id]]), "", Table2[[#This Row],[unique_id]])</f>
        <v>service_weewx_availability</v>
      </c>
      <c r="G294" s="64" t="s">
        <v>1414</v>
      </c>
      <c r="H294" s="64" t="s">
        <v>1389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1391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1425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IF(ISBLANK(Table2[[#This Row],[device_model]]), "", Table2[[#This Row],[device_suggested_area]])</f>
        <v>Rack</v>
      </c>
      <c r="AZ294" s="64" t="s">
        <v>1394</v>
      </c>
      <c r="BA294" s="64" t="s">
        <v>1303</v>
      </c>
      <c r="BB294" s="64" t="s">
        <v>1302</v>
      </c>
      <c r="BC294" s="64" t="s">
        <v>1133</v>
      </c>
      <c r="BD294" s="64" t="s">
        <v>28</v>
      </c>
      <c r="BI294" s="78"/>
      <c r="BK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s="64" customFormat="1" ht="16" customHeight="1">
      <c r="A295" s="21">
        <v>2525</v>
      </c>
      <c r="B295" s="64" t="s">
        <v>26</v>
      </c>
      <c r="C295" s="64" t="s">
        <v>1393</v>
      </c>
      <c r="D295" s="64" t="s">
        <v>149</v>
      </c>
      <c r="E295" s="64" t="s">
        <v>1402</v>
      </c>
      <c r="F295" s="77" t="str">
        <f>IF(ISBLANK(Table2[[#This Row],[unique_id]]), "", Table2[[#This Row],[unique_id]])</f>
        <v>service_digitemp_availability</v>
      </c>
      <c r="G295" s="64" t="s">
        <v>1415</v>
      </c>
      <c r="H295" s="64" t="s">
        <v>1389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1391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1425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IF(ISBLANK(Table2[[#This Row],[device_model]]), "", Table2[[#This Row],[device_suggested_area]])</f>
        <v>Rack</v>
      </c>
      <c r="AZ295" s="64" t="s">
        <v>1394</v>
      </c>
      <c r="BA295" s="64" t="s">
        <v>1303</v>
      </c>
      <c r="BB295" s="64" t="s">
        <v>1302</v>
      </c>
      <c r="BC295" s="64" t="s">
        <v>1133</v>
      </c>
      <c r="BD295" s="64" t="s">
        <v>28</v>
      </c>
      <c r="BI295" s="78"/>
      <c r="BK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s="64" customFormat="1" ht="16" customHeight="1">
      <c r="A296" s="21">
        <v>2526</v>
      </c>
      <c r="B296" s="64" t="s">
        <v>26</v>
      </c>
      <c r="C296" s="64" t="s">
        <v>1393</v>
      </c>
      <c r="D296" s="64" t="s">
        <v>149</v>
      </c>
      <c r="E296" s="64" t="s">
        <v>1403</v>
      </c>
      <c r="F296" s="77" t="str">
        <f>IF(ISBLANK(Table2[[#This Row],[unique_id]]), "", Table2[[#This Row],[unique_id]])</f>
        <v>service_nginx_availability</v>
      </c>
      <c r="G296" s="64" t="s">
        <v>1416</v>
      </c>
      <c r="H296" s="64" t="s">
        <v>1389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1391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1425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IF(ISBLANK(Table2[[#This Row],[device_model]]), "", Table2[[#This Row],[device_suggested_area]])</f>
        <v>Rack</v>
      </c>
      <c r="AZ296" s="64" t="s">
        <v>1394</v>
      </c>
      <c r="BA296" s="64" t="s">
        <v>1303</v>
      </c>
      <c r="BB296" s="64" t="s">
        <v>1302</v>
      </c>
      <c r="BC296" s="64" t="s">
        <v>1133</v>
      </c>
      <c r="BD296" s="64" t="s">
        <v>28</v>
      </c>
      <c r="BI296" s="78"/>
      <c r="BK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s="64" customFormat="1" ht="16" customHeight="1">
      <c r="A297" s="21">
        <v>2527</v>
      </c>
      <c r="B297" s="64" t="s">
        <v>26</v>
      </c>
      <c r="C297" s="64" t="s">
        <v>1393</v>
      </c>
      <c r="D297" s="64" t="s">
        <v>149</v>
      </c>
      <c r="E297" s="64" t="s">
        <v>1404</v>
      </c>
      <c r="F297" s="77" t="str">
        <f>IF(ISBLANK(Table2[[#This Row],[unique_id]]), "", Table2[[#This Row],[unique_id]])</f>
        <v>service_influxdb_availability</v>
      </c>
      <c r="G297" s="64" t="s">
        <v>1417</v>
      </c>
      <c r="H297" s="64" t="s">
        <v>1389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1391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1425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IF(ISBLANK(Table2[[#This Row],[device_model]]), "", Table2[[#This Row],[device_suggested_area]])</f>
        <v>Rack</v>
      </c>
      <c r="AZ297" s="64" t="s">
        <v>1394</v>
      </c>
      <c r="BA297" s="64" t="s">
        <v>1303</v>
      </c>
      <c r="BB297" s="64" t="s">
        <v>1302</v>
      </c>
      <c r="BC297" s="64" t="s">
        <v>1133</v>
      </c>
      <c r="BD297" s="64" t="s">
        <v>28</v>
      </c>
      <c r="BI297" s="78"/>
      <c r="BK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s="64" customFormat="1" ht="16" customHeight="1">
      <c r="A298" s="21">
        <v>2528</v>
      </c>
      <c r="B298" s="64" t="s">
        <v>26</v>
      </c>
      <c r="C298" s="64" t="s">
        <v>1393</v>
      </c>
      <c r="D298" s="64" t="s">
        <v>149</v>
      </c>
      <c r="E298" s="64" t="s">
        <v>1405</v>
      </c>
      <c r="F298" s="77" t="str">
        <f>IF(ISBLANK(Table2[[#This Row],[unique_id]]), "", Table2[[#This Row],[unique_id]])</f>
        <v>service_mariadb_availability</v>
      </c>
      <c r="G298" s="64" t="s">
        <v>1418</v>
      </c>
      <c r="H298" s="64" t="s">
        <v>1389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1391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1425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IF(ISBLANK(Table2[[#This Row],[device_model]]), "", Table2[[#This Row],[device_suggested_area]])</f>
        <v>Rack</v>
      </c>
      <c r="AZ298" s="64" t="s">
        <v>1394</v>
      </c>
      <c r="BA298" s="64" t="s">
        <v>1303</v>
      </c>
      <c r="BB298" s="64" t="s">
        <v>1302</v>
      </c>
      <c r="BC298" s="64" t="s">
        <v>1133</v>
      </c>
      <c r="BD298" s="64" t="s">
        <v>28</v>
      </c>
      <c r="BI298" s="78"/>
      <c r="BK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s="64" customFormat="1" ht="16" customHeight="1">
      <c r="A299" s="21">
        <v>2529</v>
      </c>
      <c r="B299" s="64" t="s">
        <v>26</v>
      </c>
      <c r="C299" s="64" t="s">
        <v>1393</v>
      </c>
      <c r="D299" s="64" t="s">
        <v>149</v>
      </c>
      <c r="E299" s="64" t="s">
        <v>1406</v>
      </c>
      <c r="F299" s="77" t="str">
        <f>IF(ISBLANK(Table2[[#This Row],[unique_id]]), "", Table2[[#This Row],[unique_id]])</f>
        <v>service_postgres_availability</v>
      </c>
      <c r="G299" s="64" t="s">
        <v>1419</v>
      </c>
      <c r="H299" s="64" t="s">
        <v>1389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1391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1425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IF(ISBLANK(Table2[[#This Row],[device_model]]), "", Table2[[#This Row],[device_suggested_area]])</f>
        <v>Rack</v>
      </c>
      <c r="AZ299" s="64" t="s">
        <v>1394</v>
      </c>
      <c r="BA299" s="64" t="s">
        <v>1303</v>
      </c>
      <c r="BB299" s="64" t="s">
        <v>1302</v>
      </c>
      <c r="BC299" s="64" t="s">
        <v>1133</v>
      </c>
      <c r="BD299" s="64" t="s">
        <v>28</v>
      </c>
      <c r="BI299" s="78"/>
      <c r="BK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s="64" customFormat="1" ht="16" customHeight="1">
      <c r="A300" s="21">
        <v>2530</v>
      </c>
      <c r="B300" s="64" t="s">
        <v>26</v>
      </c>
      <c r="C300" s="64" t="s">
        <v>1393</v>
      </c>
      <c r="D300" s="64" t="s">
        <v>149</v>
      </c>
      <c r="E300" s="64" t="s">
        <v>1407</v>
      </c>
      <c r="F300" s="77" t="str">
        <f>IF(ISBLANK(Table2[[#This Row],[unique_id]]), "", Table2[[#This Row],[unique_id]])</f>
        <v>service_letsencrypt_availability</v>
      </c>
      <c r="G300" s="64" t="s">
        <v>1420</v>
      </c>
      <c r="H300" s="64" t="s">
        <v>1389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1391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1425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IF(ISBLANK(Table2[[#This Row],[device_model]]), "", Table2[[#This Row],[device_suggested_area]])</f>
        <v>Rack</v>
      </c>
      <c r="AZ300" s="64" t="s">
        <v>1394</v>
      </c>
      <c r="BA300" s="64" t="s">
        <v>1303</v>
      </c>
      <c r="BB300" s="64" t="s">
        <v>1302</v>
      </c>
      <c r="BC300" s="64" t="s">
        <v>1133</v>
      </c>
      <c r="BD300" s="64" t="s">
        <v>28</v>
      </c>
      <c r="BI300" s="78"/>
      <c r="BK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s="64" customFormat="1" ht="16" customHeight="1">
      <c r="A301" s="21">
        <v>2531</v>
      </c>
      <c r="B301" s="64" t="s">
        <v>26</v>
      </c>
      <c r="C301" s="64" t="s">
        <v>1393</v>
      </c>
      <c r="D301" s="64" t="s">
        <v>149</v>
      </c>
      <c r="E301" s="64" t="s">
        <v>1408</v>
      </c>
      <c r="F301" s="77" t="str">
        <f>IF(ISBLANK(Table2[[#This Row],[unique_id]]), "", Table2[[#This Row],[unique_id]])</f>
        <v>service_unifipoller_availability</v>
      </c>
      <c r="G301" s="64" t="s">
        <v>1421</v>
      </c>
      <c r="H301" s="64" t="s">
        <v>1389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1391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1425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IF(ISBLANK(Table2[[#This Row],[device_model]]), "", Table2[[#This Row],[device_suggested_area]])</f>
        <v>Rack</v>
      </c>
      <c r="AZ301" s="64" t="s">
        <v>1394</v>
      </c>
      <c r="BA301" s="64" t="s">
        <v>1303</v>
      </c>
      <c r="BB301" s="64" t="s">
        <v>1302</v>
      </c>
      <c r="BC301" s="64" t="s">
        <v>1133</v>
      </c>
      <c r="BD301" s="64" t="s">
        <v>28</v>
      </c>
      <c r="BI301" s="78"/>
      <c r="BK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s="64" customFormat="1" ht="16" customHeight="1">
      <c r="A302" s="21">
        <v>2532</v>
      </c>
      <c r="B302" s="64" t="s">
        <v>26</v>
      </c>
      <c r="C302" s="64" t="s">
        <v>1393</v>
      </c>
      <c r="D302" s="64" t="s">
        <v>149</v>
      </c>
      <c r="E302" s="64" t="s">
        <v>1409</v>
      </c>
      <c r="F302" s="77" t="str">
        <f>IF(ISBLANK(Table2[[#This Row],[unique_id]]), "", Table2[[#This Row],[unique_id]])</f>
        <v>service_monitor_availability</v>
      </c>
      <c r="G302" s="64" t="s">
        <v>1422</v>
      </c>
      <c r="H302" s="64" t="s">
        <v>1389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1391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1425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IF(ISBLANK(Table2[[#This Row],[device_model]]), "", Table2[[#This Row],[device_suggested_area]])</f>
        <v>Rack</v>
      </c>
      <c r="AZ302" s="64" t="s">
        <v>1394</v>
      </c>
      <c r="BA302" s="64" t="s">
        <v>1303</v>
      </c>
      <c r="BB302" s="64" t="s">
        <v>1302</v>
      </c>
      <c r="BC302" s="64" t="s">
        <v>1133</v>
      </c>
      <c r="BD302" s="64" t="s">
        <v>28</v>
      </c>
      <c r="BI302" s="78"/>
      <c r="BK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s="64" customFormat="1" ht="16" customHeight="1">
      <c r="A303" s="21">
        <v>2533</v>
      </c>
      <c r="B303" s="64" t="s">
        <v>26</v>
      </c>
      <c r="C303" s="64" t="s">
        <v>1393</v>
      </c>
      <c r="D303" s="64" t="s">
        <v>149</v>
      </c>
      <c r="E303" s="64" t="s">
        <v>1426</v>
      </c>
      <c r="F303" s="77" t="str">
        <f>IF(ISBLANK(Table2[[#This Row],[unique_id]]), "", Table2[[#This Row],[unique_id]])</f>
        <v>host_flo_availability</v>
      </c>
      <c r="G303" s="64" t="s">
        <v>1225</v>
      </c>
      <c r="H303" s="64" t="s">
        <v>1424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1391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1425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IF(ISBLANK(Table2[[#This Row],[device_model]]), "", Table2[[#This Row],[device_suggested_area]])</f>
        <v>Rack</v>
      </c>
      <c r="AZ303" s="64" t="s">
        <v>1394</v>
      </c>
      <c r="BA303" s="64" t="s">
        <v>1303</v>
      </c>
      <c r="BB303" s="64" t="s">
        <v>1302</v>
      </c>
      <c r="BC303" s="64" t="s">
        <v>1133</v>
      </c>
      <c r="BD303" s="64" t="s">
        <v>28</v>
      </c>
      <c r="BI303" s="78"/>
      <c r="BK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s="64" customFormat="1" ht="16" customHeight="1">
      <c r="A304" s="21">
        <v>2534</v>
      </c>
      <c r="B304" s="64" t="s">
        <v>26</v>
      </c>
      <c r="C304" s="64" t="s">
        <v>1393</v>
      </c>
      <c r="D304" s="64" t="s">
        <v>149</v>
      </c>
      <c r="E304" s="64" t="s">
        <v>1428</v>
      </c>
      <c r="F304" s="77" t="str">
        <f>IF(ISBLANK(Table2[[#This Row],[unique_id]]), "", Table2[[#This Row],[unique_id]])</f>
        <v>host_meg_availability</v>
      </c>
      <c r="G304" s="64" t="s">
        <v>1451</v>
      </c>
      <c r="H304" s="64" t="s">
        <v>1424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1391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1425</v>
      </c>
      <c r="AR304" s="64" t="s">
        <v>1108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4" s="64" t="str">
        <f>IF(ISBLANK(Table2[[#This Row],[device_model]]), "", Table2[[#This Row],[device_suggested_area]])</f>
        <v>Rack</v>
      </c>
      <c r="AZ304" s="64" t="s">
        <v>1394</v>
      </c>
      <c r="BA304" s="64" t="s">
        <v>1303</v>
      </c>
      <c r="BB304" s="64" t="s">
        <v>1302</v>
      </c>
      <c r="BC304" s="64" t="s">
        <v>1133</v>
      </c>
      <c r="BD304" s="64" t="s">
        <v>28</v>
      </c>
      <c r="BI304" s="78"/>
      <c r="BK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s="64" customFormat="1" ht="16" customHeight="1">
      <c r="A305" s="21">
        <v>2535</v>
      </c>
      <c r="B305" s="64" t="s">
        <v>26</v>
      </c>
      <c r="C305" s="64" t="s">
        <v>1393</v>
      </c>
      <c r="D305" s="64" t="s">
        <v>149</v>
      </c>
      <c r="E305" s="64" t="s">
        <v>1427</v>
      </c>
      <c r="F305" s="77" t="str">
        <f>IF(ISBLANK(Table2[[#This Row],[unique_id]]), "", Table2[[#This Row],[unique_id]])</f>
        <v>host_lia_availability</v>
      </c>
      <c r="G305" s="64" t="s">
        <v>1450</v>
      </c>
      <c r="H305" s="64" t="s">
        <v>1424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1391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1425</v>
      </c>
      <c r="AR305" s="64" t="s">
        <v>1108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5" s="64" t="str">
        <f>IF(ISBLANK(Table2[[#This Row],[device_model]]), "", Table2[[#This Row],[device_suggested_area]])</f>
        <v>Rack</v>
      </c>
      <c r="AZ305" s="64" t="s">
        <v>1394</v>
      </c>
      <c r="BA305" s="64" t="s">
        <v>1303</v>
      </c>
      <c r="BB305" s="64" t="s">
        <v>1302</v>
      </c>
      <c r="BC305" s="64" t="s">
        <v>1133</v>
      </c>
      <c r="BD305" s="64" t="s">
        <v>28</v>
      </c>
      <c r="BI305" s="78"/>
      <c r="BK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Table2[[#This Row],[unique_id]])</f>
        <v>column_break</v>
      </c>
      <c r="G306" s="64" t="s">
        <v>334</v>
      </c>
      <c r="H306" s="64" t="s">
        <v>1424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64" t="str">
        <f>IF(ISBLANK(Table2[[#This Row],[device_model]]), "", Table2[[#This Row],[device_suggested_area]])</f>
        <v/>
      </c>
      <c r="BC306" s="66"/>
      <c r="BK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Table2[[#This Row],[unique_id]])</f>
        <v>synchronize_devices</v>
      </c>
      <c r="G307" s="21" t="s">
        <v>1388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7" s="21" t="str">
        <f>IF(ISBLANK(Table2[[#This Row],[device_model]]), "", Table2[[#This Row],[device_suggested_area]])</f>
        <v/>
      </c>
      <c r="BC307" s="22"/>
      <c r="BI307" s="21"/>
      <c r="BJ307" s="21"/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s="36" customFormat="1" ht="16" customHeight="1">
      <c r="A308" s="21">
        <v>2538</v>
      </c>
      <c r="B308" s="36" t="s">
        <v>26</v>
      </c>
      <c r="C308" s="36" t="s">
        <v>1292</v>
      </c>
      <c r="D308" s="36" t="s">
        <v>27</v>
      </c>
      <c r="E308" s="36" t="s">
        <v>1293</v>
      </c>
      <c r="F308" s="38" t="str">
        <f>IF(ISBLANK(Table2[[#This Row],[unique_id]]), "", Table2[[#This Row],[unique_id]])</f>
        <v>rack_top_temperature</v>
      </c>
      <c r="G308" s="36" t="s">
        <v>1295</v>
      </c>
      <c r="H308" s="36" t="s">
        <v>1390</v>
      </c>
      <c r="I308" s="36" t="s">
        <v>295</v>
      </c>
      <c r="K308" s="36" t="s">
        <v>1363</v>
      </c>
      <c r="O308" s="39"/>
      <c r="T308" s="37"/>
      <c r="V308" s="39" t="s">
        <v>1383</v>
      </c>
      <c r="W308" s="39"/>
      <c r="X308" s="39"/>
      <c r="Y308" s="39"/>
      <c r="Z308" s="39"/>
      <c r="AA308" s="39"/>
      <c r="AB308" s="36" t="s">
        <v>31</v>
      </c>
      <c r="AC308" s="36" t="s">
        <v>88</v>
      </c>
      <c r="AD308" s="36" t="s">
        <v>89</v>
      </c>
      <c r="AE308" s="36" t="s">
        <v>321</v>
      </c>
      <c r="AF308" s="36">
        <v>300</v>
      </c>
      <c r="AG308" s="39" t="s">
        <v>34</v>
      </c>
      <c r="AH308" s="39"/>
      <c r="AI308" s="36" t="s">
        <v>1323</v>
      </c>
      <c r="AJ30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8" s="36" t="str">
        <f>IF(ISBLANK(Table2[[#This Row],[index]]),  "", _xlfn.CONCAT("telegraf/", Table2[[#This Row],[unique_id_device]], "/", LOWER(Table2[[#This Row],[device_via_device]])))</f>
        <v>telegraf/raspbpi-lia/digitemp</v>
      </c>
      <c r="AR308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8" s="36">
        <v>1</v>
      </c>
      <c r="AT308" s="60"/>
      <c r="AV30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8" s="36" t="str">
        <f>IF(ISBLANK(Table2[[#This Row],[device_model]]), "", Table2[[#This Row],[device_suggested_area]])</f>
        <v>Rack</v>
      </c>
      <c r="AZ308" s="36" t="s">
        <v>87</v>
      </c>
      <c r="BA308" s="36" t="s">
        <v>1299</v>
      </c>
      <c r="BB308" s="36" t="s">
        <v>1292</v>
      </c>
      <c r="BC308" s="36" t="s">
        <v>1300</v>
      </c>
      <c r="BD308" s="36" t="s">
        <v>28</v>
      </c>
      <c r="BI308" s="36" t="s">
        <v>1321</v>
      </c>
      <c r="BK30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09" spans="1:63" s="64" customFormat="1" ht="16" customHeight="1">
      <c r="A309" s="21">
        <v>2539</v>
      </c>
      <c r="B309" s="64" t="s">
        <v>26</v>
      </c>
      <c r="C309" s="64" t="s">
        <v>1292</v>
      </c>
      <c r="D309" s="64" t="s">
        <v>27</v>
      </c>
      <c r="E309" s="64" t="s">
        <v>1363</v>
      </c>
      <c r="F309" s="64" t="str">
        <f>IF(ISBLANK(Table2[[#This Row],[unique_id]]), "", Table2[[#This Row],[unique_id]])</f>
        <v>compensation_sensor_rack_top_temperature</v>
      </c>
      <c r="G309" s="64" t="s">
        <v>1295</v>
      </c>
      <c r="H309" s="64" t="s">
        <v>1390</v>
      </c>
      <c r="I309" s="64" t="s">
        <v>295</v>
      </c>
      <c r="J309" s="64" t="s">
        <v>87</v>
      </c>
      <c r="M309" s="64" t="s">
        <v>136</v>
      </c>
      <c r="O309" s="66"/>
      <c r="T309" s="67"/>
      <c r="U309" s="64" t="s">
        <v>496</v>
      </c>
      <c r="V309" s="66"/>
      <c r="W309" s="66"/>
      <c r="X309" s="66"/>
      <c r="Y309" s="66"/>
      <c r="Z309" s="66"/>
      <c r="AA309" s="66"/>
      <c r="AB309" s="64" t="s">
        <v>31</v>
      </c>
      <c r="AC309" s="64" t="s">
        <v>88</v>
      </c>
      <c r="AD309" s="64" t="s">
        <v>89</v>
      </c>
      <c r="AE309" s="64" t="s">
        <v>321</v>
      </c>
      <c r="AG309" s="66"/>
      <c r="AH309" s="66"/>
      <c r="AJ309" s="64" t="str">
        <f>IF(ISBLANK(AI309),  "", _xlfn.CONCAT("haas/entity/sensor/", LOWER(C309), "/", E309, "/config"))</f>
        <v/>
      </c>
      <c r="AK309" s="64" t="str">
        <f>IF(ISBLANK(AI309),  "", _xlfn.CONCAT(LOWER(C309), "/", E309))</f>
        <v/>
      </c>
      <c r="AT309" s="68"/>
      <c r="AU309" s="69"/>
      <c r="AY309" s="64" t="str">
        <f>IF(ISBLANK(Table2[[#This Row],[device_model]]), "", Table2[[#This Row],[device_suggested_area]])</f>
        <v/>
      </c>
      <c r="BC309" s="66"/>
      <c r="BD309" s="64" t="s">
        <v>28</v>
      </c>
      <c r="BK30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3" s="36" customFormat="1" ht="16" customHeight="1">
      <c r="A310" s="21">
        <v>2540</v>
      </c>
      <c r="B310" s="36" t="s">
        <v>26</v>
      </c>
      <c r="C310" s="36" t="s">
        <v>1292</v>
      </c>
      <c r="D310" s="36" t="s">
        <v>27</v>
      </c>
      <c r="E310" s="36" t="s">
        <v>1294</v>
      </c>
      <c r="F310" s="38" t="str">
        <f>IF(ISBLANK(Table2[[#This Row],[unique_id]]), "", Table2[[#This Row],[unique_id]])</f>
        <v>rack_bottom_temperature</v>
      </c>
      <c r="G310" s="36" t="s">
        <v>1304</v>
      </c>
      <c r="H310" s="36" t="s">
        <v>1390</v>
      </c>
      <c r="I310" s="36" t="s">
        <v>295</v>
      </c>
      <c r="K310" s="36" t="s">
        <v>1364</v>
      </c>
      <c r="O310" s="39"/>
      <c r="T310" s="37"/>
      <c r="V310" s="39" t="s">
        <v>1383</v>
      </c>
      <c r="W310" s="39"/>
      <c r="X310" s="39"/>
      <c r="Y310" s="39"/>
      <c r="Z310" s="39"/>
      <c r="AA310" s="39"/>
      <c r="AB310" s="36" t="s">
        <v>31</v>
      </c>
      <c r="AC310" s="36" t="s">
        <v>88</v>
      </c>
      <c r="AD310" s="36" t="s">
        <v>89</v>
      </c>
      <c r="AE310" s="36" t="s">
        <v>321</v>
      </c>
      <c r="AF310" s="36">
        <v>300</v>
      </c>
      <c r="AG310" s="39" t="s">
        <v>34</v>
      </c>
      <c r="AH310" s="39"/>
      <c r="AI310" s="36" t="s">
        <v>1323</v>
      </c>
      <c r="AJ31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0" s="36" t="str">
        <f>IF(ISBLANK(Table2[[#This Row],[index]]),  "", _xlfn.CONCAT("telegraf/", Table2[[#This Row],[unique_id_device]], "/", LOWER(Table2[[#This Row],[device_via_device]])))</f>
        <v>telegraf/raspbpi-lia/digitemp</v>
      </c>
      <c r="AR310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0" s="36">
        <v>1</v>
      </c>
      <c r="AT310" s="60"/>
      <c r="AV31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0" s="36" t="str">
        <f>IF(ISBLANK(Table2[[#This Row],[device_model]]), "", Table2[[#This Row],[device_suggested_area]])</f>
        <v>Rack</v>
      </c>
      <c r="AZ310" s="36" t="s">
        <v>87</v>
      </c>
      <c r="BA310" s="36" t="s">
        <v>1299</v>
      </c>
      <c r="BB310" s="36" t="s">
        <v>1292</v>
      </c>
      <c r="BC310" s="36" t="s">
        <v>1300</v>
      </c>
      <c r="BD310" s="36" t="s">
        <v>28</v>
      </c>
      <c r="BI310" s="36" t="s">
        <v>1320</v>
      </c>
      <c r="BK31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1" spans="1:63" s="36" customFormat="1" ht="16" customHeight="1">
      <c r="A311" s="21">
        <v>2541</v>
      </c>
      <c r="B311" s="36" t="s">
        <v>26</v>
      </c>
      <c r="C311" s="36" t="s">
        <v>1292</v>
      </c>
      <c r="D311" s="36" t="s">
        <v>27</v>
      </c>
      <c r="E311" s="36" t="s">
        <v>1364</v>
      </c>
      <c r="F311" s="36" t="str">
        <f>IF(ISBLANK(Table2[[#This Row],[unique_id]]), "", Table2[[#This Row],[unique_id]])</f>
        <v>compensation_sensor_rack_bottom_temperature</v>
      </c>
      <c r="G311" s="36" t="s">
        <v>1304</v>
      </c>
      <c r="H311" s="36" t="s">
        <v>1390</v>
      </c>
      <c r="I311" s="36" t="s">
        <v>295</v>
      </c>
      <c r="J311" s="36" t="s">
        <v>87</v>
      </c>
      <c r="M311" s="36" t="s">
        <v>136</v>
      </c>
      <c r="O311" s="39"/>
      <c r="T311" s="37"/>
      <c r="U311" s="36" t="s">
        <v>496</v>
      </c>
      <c r="V311" s="39"/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G311" s="39"/>
      <c r="AH311" s="39"/>
      <c r="AJ311" s="36" t="str">
        <f>IF(ISBLANK(AI311),  "", _xlfn.CONCAT("haas/entity/sensor/", LOWER(C311), "/", E311, "/config"))</f>
        <v/>
      </c>
      <c r="AK311" s="36" t="str">
        <f>IF(ISBLANK(AI311),  "", _xlfn.CONCAT(LOWER(C311), "/", E311))</f>
        <v/>
      </c>
      <c r="AT311" s="63"/>
      <c r="AU311" s="40"/>
      <c r="AY311" s="36" t="str">
        <f>IF(ISBLANK(Table2[[#This Row],[device_model]]), "", Table2[[#This Row],[device_suggested_area]])</f>
        <v/>
      </c>
      <c r="BC311" s="39"/>
      <c r="BD311" s="36" t="s">
        <v>28</v>
      </c>
      <c r="BK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3" s="64" customFormat="1" ht="16" customHeight="1">
      <c r="A312" s="21">
        <v>2542</v>
      </c>
      <c r="B312" s="64" t="s">
        <v>26</v>
      </c>
      <c r="C312" s="64" t="s">
        <v>1422</v>
      </c>
      <c r="D312" s="64" t="s">
        <v>27</v>
      </c>
      <c r="E312" s="64" t="s">
        <v>1437</v>
      </c>
      <c r="F312" s="77" t="str">
        <f>IF(ISBLANK(Table2[[#This Row],[unique_id]]), "", Table2[[#This Row],[unique_id]])</f>
        <v>host_flo_temperature</v>
      </c>
      <c r="G312" s="64" t="s">
        <v>1225</v>
      </c>
      <c r="H312" s="64" t="s">
        <v>1390</v>
      </c>
      <c r="I312" s="64" t="s">
        <v>295</v>
      </c>
      <c r="K312" s="64" t="s">
        <v>1448</v>
      </c>
      <c r="O312" s="66"/>
      <c r="T312" s="67"/>
      <c r="V312" s="66" t="s">
        <v>320</v>
      </c>
      <c r="W312" s="66"/>
      <c r="X312" s="66"/>
      <c r="Y312" s="66"/>
      <c r="Z312" s="66"/>
      <c r="AA312" s="66"/>
      <c r="AB312" s="64" t="s">
        <v>31</v>
      </c>
      <c r="AC312" s="64" t="s">
        <v>88</v>
      </c>
      <c r="AD312" s="64" t="s">
        <v>89</v>
      </c>
      <c r="AE312" s="64" t="s">
        <v>321</v>
      </c>
      <c r="AF312" s="64">
        <v>5</v>
      </c>
      <c r="AG312" s="66" t="s">
        <v>34</v>
      </c>
      <c r="AH312" s="66"/>
      <c r="AI312" s="64" t="s">
        <v>1443</v>
      </c>
      <c r="AJ31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312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2" s="64" t="s">
        <v>1444</v>
      </c>
      <c r="AS312" s="64">
        <v>1</v>
      </c>
      <c r="AT312" s="71"/>
      <c r="AV3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2" s="64" t="str">
        <f>IF(ISBLANK(Table2[[#This Row],[device_model]]), "", Table2[[#This Row],[device_suggested_area]])</f>
        <v>Rack</v>
      </c>
      <c r="AZ312" s="64" t="s">
        <v>1441</v>
      </c>
      <c r="BA312" s="64" t="s">
        <v>1440</v>
      </c>
      <c r="BB312" s="64" t="s">
        <v>1439</v>
      </c>
      <c r="BC312" s="64" t="s">
        <v>1133</v>
      </c>
      <c r="BD312" s="64" t="s">
        <v>28</v>
      </c>
      <c r="BK31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s="64" customFormat="1" ht="16" customHeight="1">
      <c r="A313" s="21">
        <v>2543</v>
      </c>
      <c r="B313" s="64" t="s">
        <v>26</v>
      </c>
      <c r="C313" s="64" t="s">
        <v>1422</v>
      </c>
      <c r="D313" s="64" t="s">
        <v>27</v>
      </c>
      <c r="E313" s="64" t="s">
        <v>1448</v>
      </c>
      <c r="F313" s="74" t="str">
        <f>IF(ISBLANK(Table2[[#This Row],[unique_id]]), "", Table2[[#This Row],[unique_id]])</f>
        <v>compensation_sensor_host_flo_temperature</v>
      </c>
      <c r="G313" s="64" t="s">
        <v>1225</v>
      </c>
      <c r="H313" s="64" t="s">
        <v>1390</v>
      </c>
      <c r="I313" s="64" t="s">
        <v>295</v>
      </c>
      <c r="J313" s="73"/>
      <c r="K313" s="73"/>
      <c r="L313" s="73"/>
      <c r="M313" s="64" t="s">
        <v>136</v>
      </c>
      <c r="N313" s="73"/>
      <c r="O313" s="75"/>
      <c r="P313" s="73"/>
      <c r="Q313" s="73"/>
      <c r="R313" s="73"/>
      <c r="S313" s="73"/>
      <c r="T313" s="76"/>
      <c r="U313" s="64" t="s">
        <v>496</v>
      </c>
      <c r="V313" s="75"/>
      <c r="W313" s="75"/>
      <c r="X313" s="75"/>
      <c r="Y313" s="75"/>
      <c r="Z313" s="75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73"/>
      <c r="AG313" s="75"/>
      <c r="AH313" s="66"/>
      <c r="AI313" s="73"/>
      <c r="AJ313" s="73" t="str">
        <f>IF(ISBLANK(AI313),  "", _xlfn.CONCAT("haas/entity/sensor/", LOWER(C313), "/", E313, "/config"))</f>
        <v/>
      </c>
      <c r="AK313" s="73" t="str">
        <f>IF(ISBLANK(AI313),  "", _xlfn.CONCAT(LOWER(C313), "/", E313))</f>
        <v/>
      </c>
      <c r="AR313" s="73"/>
      <c r="AS313" s="73"/>
      <c r="AT313" s="15"/>
      <c r="AU313" s="69"/>
      <c r="AV313" s="73"/>
      <c r="AW313" s="73"/>
      <c r="AY313" s="77" t="str">
        <f>IF(ISBLANK(Table2[[#This Row],[device_model]]), "", Table2[[#This Row],[device_suggested_area]])</f>
        <v/>
      </c>
      <c r="BA313" s="73"/>
      <c r="BB313" s="73"/>
      <c r="BC313" s="66"/>
      <c r="BD313" s="64" t="s">
        <v>28</v>
      </c>
      <c r="BF313" s="73"/>
      <c r="BH313" s="73"/>
      <c r="BI313" s="73"/>
      <c r="BJ313" s="73"/>
      <c r="BK313" s="7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s="64" customFormat="1" ht="16" customHeight="1">
      <c r="A314" s="21">
        <v>2544</v>
      </c>
      <c r="B314" s="64" t="s">
        <v>26</v>
      </c>
      <c r="C314" s="64" t="s">
        <v>1422</v>
      </c>
      <c r="D314" s="64" t="s">
        <v>27</v>
      </c>
      <c r="E314" s="64" t="s">
        <v>1438</v>
      </c>
      <c r="F314" s="77" t="str">
        <f>IF(ISBLANK(Table2[[#This Row],[unique_id]]), "", Table2[[#This Row],[unique_id]])</f>
        <v>host_meg_temperature</v>
      </c>
      <c r="G314" s="64" t="s">
        <v>1451</v>
      </c>
      <c r="H314" s="64" t="s">
        <v>1390</v>
      </c>
      <c r="I314" s="64" t="s">
        <v>295</v>
      </c>
      <c r="K314" s="64" t="s">
        <v>1449</v>
      </c>
      <c r="O314" s="66"/>
      <c r="T314" s="67"/>
      <c r="V314" s="66" t="s">
        <v>320</v>
      </c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F314" s="64">
        <v>5</v>
      </c>
      <c r="AG314" s="66" t="s">
        <v>34</v>
      </c>
      <c r="AH314" s="66"/>
      <c r="AI314" s="64" t="s">
        <v>1322</v>
      </c>
      <c r="AJ31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314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4" s="64" t="s">
        <v>1446</v>
      </c>
      <c r="AS314" s="64">
        <v>1</v>
      </c>
      <c r="AT314" s="71"/>
      <c r="AV3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4" s="64" t="str">
        <f>IF(ISBLANK(Table2[[#This Row],[device_model]]), "", Table2[[#This Row],[device_suggested_area]])</f>
        <v>Rack</v>
      </c>
      <c r="AZ314" s="64" t="s">
        <v>1441</v>
      </c>
      <c r="BA314" s="64" t="s">
        <v>1440</v>
      </c>
      <c r="BB314" s="64" t="s">
        <v>1439</v>
      </c>
      <c r="BC314" s="64" t="s">
        <v>1133</v>
      </c>
      <c r="BD314" s="64" t="s">
        <v>28</v>
      </c>
      <c r="BK31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s="64" customFormat="1" ht="16" customHeight="1">
      <c r="A315" s="21">
        <v>2545</v>
      </c>
      <c r="B315" s="64" t="s">
        <v>26</v>
      </c>
      <c r="C315" s="64" t="s">
        <v>1422</v>
      </c>
      <c r="D315" s="64" t="s">
        <v>27</v>
      </c>
      <c r="E315" s="64" t="s">
        <v>1449</v>
      </c>
      <c r="F315" s="74" t="str">
        <f>IF(ISBLANK(Table2[[#This Row],[unique_id]]), "", Table2[[#This Row],[unique_id]])</f>
        <v>compensation_sensor_host_meg_temperature</v>
      </c>
      <c r="G315" s="64" t="s">
        <v>1451</v>
      </c>
      <c r="H315" s="64" t="s">
        <v>1390</v>
      </c>
      <c r="I315" s="64" t="s">
        <v>295</v>
      </c>
      <c r="J315" s="73"/>
      <c r="K315" s="73"/>
      <c r="L315" s="73"/>
      <c r="M315" s="64" t="s">
        <v>136</v>
      </c>
      <c r="N315" s="73"/>
      <c r="O315" s="75"/>
      <c r="P315" s="73"/>
      <c r="Q315" s="73"/>
      <c r="R315" s="73"/>
      <c r="S315" s="73"/>
      <c r="T315" s="76"/>
      <c r="U315" s="64" t="s">
        <v>496</v>
      </c>
      <c r="V315" s="75"/>
      <c r="W315" s="75"/>
      <c r="X315" s="75"/>
      <c r="Y315" s="75"/>
      <c r="Z315" s="75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73"/>
      <c r="AG315" s="75"/>
      <c r="AH315" s="66"/>
      <c r="AI315" s="73"/>
      <c r="AJ315" s="73" t="str">
        <f>IF(ISBLANK(AI315),  "", _xlfn.CONCAT("haas/entity/sensor/", LOWER(C315), "/", E315, "/config"))</f>
        <v/>
      </c>
      <c r="AK315" s="73" t="str">
        <f>IF(ISBLANK(AI315),  "", _xlfn.CONCAT(LOWER(C315), "/", E315))</f>
        <v/>
      </c>
      <c r="AR315" s="73"/>
      <c r="AS315" s="73"/>
      <c r="AT315" s="15"/>
      <c r="AU315" s="69"/>
      <c r="AV315" s="73"/>
      <c r="AW315" s="73"/>
      <c r="AY315" s="77" t="str">
        <f>IF(ISBLANK(Table2[[#This Row],[device_model]]), "", Table2[[#This Row],[device_suggested_area]])</f>
        <v/>
      </c>
      <c r="BA315" s="73"/>
      <c r="BB315" s="73"/>
      <c r="BC315" s="66"/>
      <c r="BD315" s="64" t="s">
        <v>28</v>
      </c>
      <c r="BF315" s="73"/>
      <c r="BH315" s="73"/>
      <c r="BI315" s="73"/>
      <c r="BJ315" s="73"/>
      <c r="BK315" s="7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s="64" customFormat="1" ht="16" customHeight="1">
      <c r="A316" s="21">
        <v>2546</v>
      </c>
      <c r="B316" s="64" t="s">
        <v>26</v>
      </c>
      <c r="C316" s="64" t="s">
        <v>1422</v>
      </c>
      <c r="D316" s="64" t="s">
        <v>27</v>
      </c>
      <c r="E316" s="64" t="s">
        <v>1436</v>
      </c>
      <c r="F316" s="77" t="str">
        <f>IF(ISBLANK(Table2[[#This Row],[unique_id]]), "", Table2[[#This Row],[unique_id]])</f>
        <v>host_lia_temperature</v>
      </c>
      <c r="G316" s="64" t="s">
        <v>1450</v>
      </c>
      <c r="H316" s="64" t="s">
        <v>1390</v>
      </c>
      <c r="I316" s="64" t="s">
        <v>295</v>
      </c>
      <c r="K316" s="64" t="s">
        <v>1447</v>
      </c>
      <c r="O316" s="66"/>
      <c r="T316" s="67"/>
      <c r="V316" s="66" t="s">
        <v>320</v>
      </c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F316" s="64">
        <v>5</v>
      </c>
      <c r="AG316" s="66" t="s">
        <v>34</v>
      </c>
      <c r="AH316" s="66"/>
      <c r="AI316" s="64" t="s">
        <v>1323</v>
      </c>
      <c r="AJ31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316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6" s="64" t="s">
        <v>1445</v>
      </c>
      <c r="AS316" s="64">
        <v>1</v>
      </c>
      <c r="AT316" s="71"/>
      <c r="AV3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6" s="64" t="str">
        <f>IF(ISBLANK(Table2[[#This Row],[device_model]]), "", Table2[[#This Row],[device_suggested_area]])</f>
        <v>Rack</v>
      </c>
      <c r="AZ316" s="64" t="s">
        <v>1441</v>
      </c>
      <c r="BA316" s="64" t="s">
        <v>1440</v>
      </c>
      <c r="BB316" s="64" t="s">
        <v>1439</v>
      </c>
      <c r="BC316" s="64" t="s">
        <v>1133</v>
      </c>
      <c r="BD316" s="64" t="s">
        <v>28</v>
      </c>
      <c r="BK31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s="64" customFormat="1" ht="16" customHeight="1">
      <c r="A317" s="21">
        <v>2547</v>
      </c>
      <c r="B317" s="64" t="s">
        <v>26</v>
      </c>
      <c r="C317" s="64" t="s">
        <v>1422</v>
      </c>
      <c r="D317" s="64" t="s">
        <v>27</v>
      </c>
      <c r="E317" s="64" t="s">
        <v>1447</v>
      </c>
      <c r="F317" s="74" t="str">
        <f>IF(ISBLANK(Table2[[#This Row],[unique_id]]), "", Table2[[#This Row],[unique_id]])</f>
        <v>compensation_sensor_host_lia_temperature</v>
      </c>
      <c r="G317" s="64" t="s">
        <v>1450</v>
      </c>
      <c r="H317" s="64" t="s">
        <v>1390</v>
      </c>
      <c r="I317" s="64" t="s">
        <v>295</v>
      </c>
      <c r="J317" s="73"/>
      <c r="K317" s="73"/>
      <c r="L317" s="73"/>
      <c r="M317" s="64" t="s">
        <v>136</v>
      </c>
      <c r="N317" s="73"/>
      <c r="O317" s="75"/>
      <c r="P317" s="73"/>
      <c r="Q317" s="73"/>
      <c r="R317" s="73"/>
      <c r="S317" s="73"/>
      <c r="T317" s="76"/>
      <c r="U317" s="64" t="s">
        <v>496</v>
      </c>
      <c r="V317" s="75"/>
      <c r="W317" s="75"/>
      <c r="X317" s="75"/>
      <c r="Y317" s="75"/>
      <c r="Z317" s="75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F317" s="73"/>
      <c r="AG317" s="75"/>
      <c r="AH317" s="66"/>
      <c r="AI317" s="73"/>
      <c r="AJ317" s="73" t="str">
        <f>IF(ISBLANK(AI317),  "", _xlfn.CONCAT("haas/entity/sensor/", LOWER(C317), "/", E317, "/config"))</f>
        <v/>
      </c>
      <c r="AK317" s="73" t="str">
        <f>IF(ISBLANK(AI317),  "", _xlfn.CONCAT(LOWER(C317), "/", E317))</f>
        <v/>
      </c>
      <c r="AR317" s="73"/>
      <c r="AS317" s="73"/>
      <c r="AT317" s="15"/>
      <c r="AU317" s="69"/>
      <c r="AV317" s="73"/>
      <c r="AW317" s="73"/>
      <c r="AY317" s="77" t="str">
        <f>IF(ISBLANK(Table2[[#This Row],[device_model]]), "", Table2[[#This Row],[device_suggested_area]])</f>
        <v/>
      </c>
      <c r="BA317" s="73"/>
      <c r="BB317" s="73"/>
      <c r="BC317" s="66"/>
      <c r="BD317" s="64" t="s">
        <v>28</v>
      </c>
      <c r="BF317" s="73"/>
      <c r="BH317" s="73"/>
      <c r="BI317" s="73"/>
      <c r="BJ317" s="73"/>
      <c r="BK317" s="7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ht="16" customHeight="1">
      <c r="A318" s="21">
        <v>2548</v>
      </c>
      <c r="B318" s="21" t="s">
        <v>26</v>
      </c>
      <c r="C318" s="21" t="s">
        <v>711</v>
      </c>
      <c r="D318" s="21" t="s">
        <v>27</v>
      </c>
      <c r="E318" s="21" t="s">
        <v>752</v>
      </c>
      <c r="F318" s="25" t="str">
        <f>IF(ISBLANK(Table2[[#This Row],[unique_id]]), "", Table2[[#This Row],[unique_id]])</f>
        <v>back_door_lock_battery</v>
      </c>
      <c r="G318" s="21" t="s">
        <v>738</v>
      </c>
      <c r="H318" s="21" t="s">
        <v>1387</v>
      </c>
      <c r="I318" s="21" t="s">
        <v>295</v>
      </c>
      <c r="M318" s="21" t="s">
        <v>136</v>
      </c>
      <c r="T318" s="26"/>
      <c r="V318" s="22"/>
      <c r="W318" s="22"/>
      <c r="X318" s="22"/>
      <c r="Y318" s="22"/>
      <c r="AG318" s="22"/>
      <c r="AH318" s="22"/>
      <c r="AS318" s="21"/>
      <c r="AT318" s="23"/>
      <c r="AU318" s="22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8" s="21" t="str">
        <f>IF(ISBLANK(Table2[[#This Row],[device_model]]), "", Table2[[#This Row],[device_suggested_area]])</f>
        <v/>
      </c>
      <c r="BC318" s="22"/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2549</v>
      </c>
      <c r="B319" s="21" t="s">
        <v>26</v>
      </c>
      <c r="C319" s="21" t="s">
        <v>711</v>
      </c>
      <c r="D319" s="21" t="s">
        <v>27</v>
      </c>
      <c r="E319" s="21" t="s">
        <v>753</v>
      </c>
      <c r="F319" s="25" t="str">
        <f>IF(ISBLANK(Table2[[#This Row],[unique_id]]), "", Table2[[#This Row],[unique_id]])</f>
        <v>front_door_lock_battery</v>
      </c>
      <c r="G319" s="21" t="s">
        <v>737</v>
      </c>
      <c r="H319" s="21" t="s">
        <v>1387</v>
      </c>
      <c r="I319" s="21" t="s">
        <v>295</v>
      </c>
      <c r="M319" s="21" t="s">
        <v>136</v>
      </c>
      <c r="T319" s="26"/>
      <c r="V319" s="22"/>
      <c r="W319" s="22"/>
      <c r="X319" s="22"/>
      <c r="Y319" s="22"/>
      <c r="AG319" s="22"/>
      <c r="AH319" s="22"/>
      <c r="AS319" s="21"/>
      <c r="AT319" s="23"/>
      <c r="AU319" s="22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9" s="21" t="str">
        <f>IF(ISBLANK(Table2[[#This Row],[device_model]]), "", Table2[[#This Row],[device_suggested_area]])</f>
        <v/>
      </c>
      <c r="BC319" s="22"/>
      <c r="BI319" s="21"/>
      <c r="BJ319" s="21"/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ht="16" customHeight="1">
      <c r="A320" s="21">
        <v>2550</v>
      </c>
      <c r="B320" s="21" t="s">
        <v>26</v>
      </c>
      <c r="C320" s="21" t="s">
        <v>339</v>
      </c>
      <c r="D320" s="21" t="s">
        <v>27</v>
      </c>
      <c r="E320" s="21" t="s">
        <v>755</v>
      </c>
      <c r="F320" s="25" t="str">
        <f>IF(ISBLANK(Table2[[#This Row],[unique_id]]), "", Table2[[#This Row],[unique_id]])</f>
        <v>template_back_door_sensor_battery_last</v>
      </c>
      <c r="G320" s="21" t="s">
        <v>740</v>
      </c>
      <c r="H320" s="21" t="s">
        <v>1387</v>
      </c>
      <c r="I320" s="21" t="s">
        <v>295</v>
      </c>
      <c r="M320" s="21" t="s">
        <v>136</v>
      </c>
      <c r="T320" s="26"/>
      <c r="V320" s="22"/>
      <c r="W320" s="22"/>
      <c r="X320" s="22"/>
      <c r="Y320" s="22"/>
      <c r="AG320" s="22"/>
      <c r="AH320" s="22"/>
      <c r="AS320" s="21"/>
      <c r="AT320" s="23"/>
      <c r="AU320" s="22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0" s="21" t="str">
        <f>IF(ISBLANK(Table2[[#This Row],[device_model]]), "", Table2[[#This Row],[device_suggested_area]])</f>
        <v/>
      </c>
      <c r="BC320" s="22"/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2551</v>
      </c>
      <c r="B321" s="21" t="s">
        <v>26</v>
      </c>
      <c r="C321" s="21" t="s">
        <v>339</v>
      </c>
      <c r="D321" s="21" t="s">
        <v>27</v>
      </c>
      <c r="E321" s="21" t="s">
        <v>754</v>
      </c>
      <c r="F321" s="25" t="str">
        <f>IF(ISBLANK(Table2[[#This Row],[unique_id]]), "", Table2[[#This Row],[unique_id]])</f>
        <v>template_front_door_sensor_battery_last</v>
      </c>
      <c r="G321" s="21" t="s">
        <v>739</v>
      </c>
      <c r="H321" s="21" t="s">
        <v>1387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1" s="21" t="str">
        <f>IF(ISBLANK(Table2[[#This Row],[device_model]]), "", Table2[[#This Row],[device_suggested_area]])</f>
        <v/>
      </c>
      <c r="BC321" s="22"/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customHeight="1">
      <c r="A322" s="21">
        <v>2552</v>
      </c>
      <c r="B322" s="21" t="s">
        <v>643</v>
      </c>
      <c r="C322" s="21" t="s">
        <v>517</v>
      </c>
      <c r="D322" s="21" t="s">
        <v>27</v>
      </c>
      <c r="E322" s="21" t="s">
        <v>545</v>
      </c>
      <c r="F322" s="25" t="str">
        <f>IF(ISBLANK(Table2[[#This Row],[unique_id]]), "", Table2[[#This Row],[unique_id]])</f>
        <v>home_cube_remote_battery</v>
      </c>
      <c r="G322" s="21" t="s">
        <v>525</v>
      </c>
      <c r="H322" s="21" t="s">
        <v>1387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2" s="21" t="str">
        <f>IF(ISBLANK(Table2[[#This Row],[device_model]]), "", Table2[[#This Row],[device_suggested_area]])</f>
        <v/>
      </c>
      <c r="BC322" s="22"/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2553</v>
      </c>
      <c r="B323" s="21" t="s">
        <v>26</v>
      </c>
      <c r="C323" s="21" t="s">
        <v>151</v>
      </c>
      <c r="D323" s="21" t="s">
        <v>27</v>
      </c>
      <c r="E323" s="21" t="s">
        <v>749</v>
      </c>
      <c r="F323" s="25" t="str">
        <f>IF(ISBLANK(Table2[[#This Row],[unique_id]]), "", Table2[[#This Row],[unique_id]])</f>
        <v>template_weatherstation_console_battery_percent_int</v>
      </c>
      <c r="G323" s="21" t="s">
        <v>747</v>
      </c>
      <c r="H323" s="21" t="s">
        <v>1387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B323" s="21" t="s">
        <v>31</v>
      </c>
      <c r="AC323" s="21" t="s">
        <v>32</v>
      </c>
      <c r="AD323" s="21" t="s">
        <v>748</v>
      </c>
      <c r="AG323" s="22"/>
      <c r="AH323" s="22"/>
      <c r="AR323" s="24"/>
      <c r="AS323" s="21"/>
      <c r="AT323" s="14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IF(ISBLANK(Table2[[#This Row],[device_model]]), "", Table2[[#This Row],[device_suggested_area]])</f>
        <v/>
      </c>
      <c r="BC323" s="22"/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customHeight="1">
      <c r="A324" s="21">
        <v>2554</v>
      </c>
      <c r="B324" s="21" t="s">
        <v>26</v>
      </c>
      <c r="C324" s="21" t="s">
        <v>39</v>
      </c>
      <c r="D324" s="21" t="s">
        <v>27</v>
      </c>
      <c r="E324" s="21" t="s">
        <v>171</v>
      </c>
      <c r="F324" s="25" t="str">
        <f>IF(ISBLANK(Table2[[#This Row],[unique_id]]), "", Table2[[#This Row],[unique_id]])</f>
        <v>weatherstation_console_battery_voltage</v>
      </c>
      <c r="G324" s="21" t="s">
        <v>524</v>
      </c>
      <c r="H324" s="21" t="s">
        <v>1387</v>
      </c>
      <c r="I324" s="21" t="s">
        <v>295</v>
      </c>
      <c r="T324" s="26"/>
      <c r="V324" s="22"/>
      <c r="W324" s="22"/>
      <c r="X324" s="22"/>
      <c r="Y324" s="22"/>
      <c r="AB324" s="21" t="s">
        <v>31</v>
      </c>
      <c r="AC324" s="21" t="s">
        <v>83</v>
      </c>
      <c r="AD324" s="21" t="s">
        <v>84</v>
      </c>
      <c r="AE324" s="21" t="s">
        <v>276</v>
      </c>
      <c r="AF324" s="21">
        <v>300</v>
      </c>
      <c r="AG324" s="22" t="s">
        <v>34</v>
      </c>
      <c r="AH324" s="22"/>
      <c r="AI324" s="21" t="s">
        <v>85</v>
      </c>
      <c r="AJ32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24" s="21" t="str">
        <f>IF(ISBLANK(Table2[[#This Row],[index]]),  "", _xlfn.CONCAT(LOWER(Table2[[#This Row],[device_via_device]]), "/", Table2[[#This Row],[unique_id]]))</f>
        <v>weewx/weatherstation_console_battery_voltage</v>
      </c>
      <c r="AR324" s="24" t="s">
        <v>1385</v>
      </c>
      <c r="AS324" s="21">
        <v>1</v>
      </c>
      <c r="AT324" s="14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4" s="21" t="str">
        <f>IF(ISBLANK(Table2[[#This Row],[device_model]]), "", Table2[[#This Row],[device_suggested_area]])</f>
        <v>Rack</v>
      </c>
      <c r="AZ324" s="21" t="s">
        <v>474</v>
      </c>
      <c r="BA324" s="21" t="s">
        <v>36</v>
      </c>
      <c r="BB324" s="21" t="s">
        <v>37</v>
      </c>
      <c r="BC324" s="21" t="s">
        <v>1234</v>
      </c>
      <c r="BD324" s="21" t="s">
        <v>28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2555</v>
      </c>
      <c r="B325" s="21" t="s">
        <v>26</v>
      </c>
      <c r="C325" s="21" t="s">
        <v>128</v>
      </c>
      <c r="D325" s="21" t="s">
        <v>27</v>
      </c>
      <c r="E325" s="24" t="s">
        <v>672</v>
      </c>
      <c r="F325" s="25" t="str">
        <f>IF(ISBLANK(Table2[[#This Row],[unique_id]]), "", Table2[[#This Row],[unique_id]])</f>
        <v>bertram_2_office_pantry_battery_percent</v>
      </c>
      <c r="G325" s="21" t="s">
        <v>518</v>
      </c>
      <c r="H325" s="21" t="s">
        <v>1387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25" s="21" t="str">
        <f>IF(ISBLANK(Table2[[#This Row],[device_model]]), "", Table2[[#This Row],[device_suggested_area]])</f>
        <v>Pantry</v>
      </c>
      <c r="AZ325" s="21" t="s">
        <v>1135</v>
      </c>
      <c r="BA325" s="21" t="s">
        <v>1137</v>
      </c>
      <c r="BB325" s="21" t="s">
        <v>128</v>
      </c>
      <c r="BC325" s="21" t="s">
        <v>476</v>
      </c>
      <c r="BD325" s="21" t="s">
        <v>214</v>
      </c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customHeight="1">
      <c r="A326" s="21">
        <v>2556</v>
      </c>
      <c r="B326" s="21" t="s">
        <v>26</v>
      </c>
      <c r="C326" s="21" t="s">
        <v>128</v>
      </c>
      <c r="D326" s="21" t="s">
        <v>27</v>
      </c>
      <c r="E326" s="24" t="s">
        <v>673</v>
      </c>
      <c r="F326" s="25" t="str">
        <f>IF(ISBLANK(Table2[[#This Row],[unique_id]]), "", Table2[[#This Row],[unique_id]])</f>
        <v>bertram_2_office_lounge_battery_percent</v>
      </c>
      <c r="G326" s="21" t="s">
        <v>519</v>
      </c>
      <c r="H326" s="21" t="s">
        <v>1387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G326" s="22"/>
      <c r="AH326" s="22"/>
      <c r="AS326" s="21"/>
      <c r="AT326" s="23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26" s="21" t="str">
        <f>IF(ISBLANK(Table2[[#This Row],[device_model]]), "", Table2[[#This Row],[device_suggested_area]])</f>
        <v>Lounge</v>
      </c>
      <c r="AZ326" s="21" t="s">
        <v>1135</v>
      </c>
      <c r="BA326" s="21" t="s">
        <v>1137</v>
      </c>
      <c r="BB326" s="21" t="s">
        <v>128</v>
      </c>
      <c r="BC326" s="21" t="s">
        <v>476</v>
      </c>
      <c r="BD326" s="21" t="s">
        <v>196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2557</v>
      </c>
      <c r="B327" s="21" t="s">
        <v>26</v>
      </c>
      <c r="C327" s="21" t="s">
        <v>128</v>
      </c>
      <c r="D327" s="21" t="s">
        <v>27</v>
      </c>
      <c r="E327" s="24" t="s">
        <v>674</v>
      </c>
      <c r="F327" s="25" t="str">
        <f>IF(ISBLANK(Table2[[#This Row],[unique_id]]), "", Table2[[#This Row],[unique_id]])</f>
        <v>bertram_2_office_dining_battery_percent</v>
      </c>
      <c r="G327" s="21" t="s">
        <v>520</v>
      </c>
      <c r="H327" s="21" t="s">
        <v>1387</v>
      </c>
      <c r="I327" s="21" t="s">
        <v>295</v>
      </c>
      <c r="M327" s="21" t="s">
        <v>136</v>
      </c>
      <c r="T327" s="26"/>
      <c r="V327" s="22"/>
      <c r="W327" s="22"/>
      <c r="X327" s="22"/>
      <c r="Y327" s="22"/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27" s="21" t="str">
        <f>IF(ISBLANK(Table2[[#This Row],[device_model]]), "", Table2[[#This Row],[device_suggested_area]])</f>
        <v>Dining</v>
      </c>
      <c r="AZ327" s="21" t="s">
        <v>1135</v>
      </c>
      <c r="BA327" s="21" t="s">
        <v>1137</v>
      </c>
      <c r="BB327" s="21" t="s">
        <v>128</v>
      </c>
      <c r="BC327" s="21" t="s">
        <v>476</v>
      </c>
      <c r="BD327" s="21" t="s">
        <v>195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675</v>
      </c>
      <c r="F328" s="25" t="str">
        <f>IF(ISBLANK(Table2[[#This Row],[unique_id]]), "", Table2[[#This Row],[unique_id]])</f>
        <v>bertram_2_office_basement_battery_percent</v>
      </c>
      <c r="G328" s="21" t="s">
        <v>521</v>
      </c>
      <c r="H328" s="21" t="s">
        <v>1387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28" s="21" t="str">
        <f>IF(ISBLANK(Table2[[#This Row],[device_model]]), "", Table2[[#This Row],[device_suggested_area]])</f>
        <v>Basement</v>
      </c>
      <c r="AZ328" s="21" t="s">
        <v>1135</v>
      </c>
      <c r="BA328" s="21" t="s">
        <v>1137</v>
      </c>
      <c r="BB328" s="21" t="s">
        <v>128</v>
      </c>
      <c r="BC328" s="21" t="s">
        <v>476</v>
      </c>
      <c r="BD328" s="21" t="s">
        <v>213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2559</v>
      </c>
      <c r="B329" s="21" t="s">
        <v>26</v>
      </c>
      <c r="C329" s="21" t="s">
        <v>183</v>
      </c>
      <c r="D329" s="21" t="s">
        <v>27</v>
      </c>
      <c r="E329" s="21" t="s">
        <v>835</v>
      </c>
      <c r="F329" s="25" t="str">
        <f>IF(ISBLANK(Table2[[#This Row],[unique_id]]), "", Table2[[#This Row],[unique_id]])</f>
        <v>parents_move_battery</v>
      </c>
      <c r="G329" s="21" t="s">
        <v>522</v>
      </c>
      <c r="H329" s="21" t="s">
        <v>1387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U329" s="2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9" s="21" t="str">
        <f>IF(ISBLANK(Table2[[#This Row],[device_model]]), "", Table2[[#This Row],[device_suggested_area]])</f>
        <v/>
      </c>
      <c r="BC329" s="22"/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customHeight="1">
      <c r="A330" s="21">
        <v>2560</v>
      </c>
      <c r="B330" s="21" t="s">
        <v>26</v>
      </c>
      <c r="C330" s="21" t="s">
        <v>183</v>
      </c>
      <c r="D330" s="21" t="s">
        <v>27</v>
      </c>
      <c r="E330" s="21" t="s">
        <v>834</v>
      </c>
      <c r="F330" s="25" t="str">
        <f>IF(ISBLANK(Table2[[#This Row],[unique_id]]), "", Table2[[#This Row],[unique_id]])</f>
        <v>kitchen_move_battery</v>
      </c>
      <c r="G330" s="21" t="s">
        <v>523</v>
      </c>
      <c r="H330" s="21" t="s">
        <v>1387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U330" s="2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0" s="21" t="str">
        <f>IF(ISBLANK(Table2[[#This Row],[device_model]]), "", Table2[[#This Row],[device_suggested_area]])</f>
        <v/>
      </c>
      <c r="BC330" s="22"/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2561</v>
      </c>
      <c r="B331" s="21" t="s">
        <v>26</v>
      </c>
      <c r="C331" s="21" t="s">
        <v>500</v>
      </c>
      <c r="D331" s="21" t="s">
        <v>338</v>
      </c>
      <c r="E331" s="21" t="s">
        <v>337</v>
      </c>
      <c r="F331" s="25" t="str">
        <f>IF(ISBLANK(Table2[[#This Row],[unique_id]]), "", Table2[[#This Row],[unique_id]])</f>
        <v>column_break</v>
      </c>
      <c r="G331" s="21" t="s">
        <v>334</v>
      </c>
      <c r="H331" s="21" t="s">
        <v>1387</v>
      </c>
      <c r="I331" s="21" t="s">
        <v>295</v>
      </c>
      <c r="M331" s="21" t="s">
        <v>335</v>
      </c>
      <c r="N331" s="21" t="s">
        <v>336</v>
      </c>
      <c r="T331" s="26"/>
      <c r="V331" s="22"/>
      <c r="W331" s="22"/>
      <c r="X331" s="22"/>
      <c r="Y331" s="22"/>
      <c r="AG331" s="22"/>
      <c r="AH331" s="22"/>
      <c r="AR331" s="24"/>
      <c r="AS331" s="21"/>
      <c r="AT331" s="15"/>
      <c r="AU331" s="22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1" s="21" t="str">
        <f>IF(ISBLANK(Table2[[#This Row],[device_model]]), "", Table2[[#This Row],[device_suggested_area]])</f>
        <v/>
      </c>
      <c r="BC331" s="22"/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customHeight="1">
      <c r="A332" s="21">
        <v>2562</v>
      </c>
      <c r="B332" s="21" t="s">
        <v>26</v>
      </c>
      <c r="C332" s="21" t="s">
        <v>878</v>
      </c>
      <c r="D332" s="21" t="s">
        <v>27</v>
      </c>
      <c r="E332" s="21" t="s">
        <v>935</v>
      </c>
      <c r="F332" s="25" t="str">
        <f>IF(ISBLANK(Table2[[#This Row],[unique_id]]), "", Table2[[#This Row],[unique_id]])</f>
        <v>all_standby</v>
      </c>
      <c r="G332" s="21" t="s">
        <v>936</v>
      </c>
      <c r="H332" s="21" t="s">
        <v>586</v>
      </c>
      <c r="I332" s="21" t="s">
        <v>295</v>
      </c>
      <c r="O332" s="22" t="s">
        <v>889</v>
      </c>
      <c r="R332" s="45"/>
      <c r="T332" s="26" t="s">
        <v>934</v>
      </c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2" s="21" t="str">
        <f>IF(ISBLANK(Table2[[#This Row],[device_model]]), "", Table2[[#This Row],[device_suggested_area]])</f>
        <v/>
      </c>
      <c r="BC332" s="22"/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2563</v>
      </c>
      <c r="B333" s="21" t="s">
        <v>26</v>
      </c>
      <c r="C333" s="21" t="s">
        <v>912</v>
      </c>
      <c r="D333" s="21" t="s">
        <v>149</v>
      </c>
      <c r="E333" s="26" t="s">
        <v>1241</v>
      </c>
      <c r="F333" s="25" t="str">
        <f>IF(ISBLANK(Table2[[#This Row],[unique_id]]), "", Table2[[#This Row],[unique_id]])</f>
        <v>template_lounge_tv_plug_proxy</v>
      </c>
      <c r="G333" s="21" t="s">
        <v>181</v>
      </c>
      <c r="H333" s="21" t="s">
        <v>586</v>
      </c>
      <c r="I333" s="21" t="s">
        <v>295</v>
      </c>
      <c r="O333" s="22" t="s">
        <v>889</v>
      </c>
      <c r="P333" s="21" t="s">
        <v>166</v>
      </c>
      <c r="Q333" s="21" t="s">
        <v>859</v>
      </c>
      <c r="R333" s="45" t="s">
        <v>844</v>
      </c>
      <c r="S333" s="21" t="str">
        <f>Table2[[#This Row],[friendly_name]]</f>
        <v>Lounge TV</v>
      </c>
      <c r="T333" s="26" t="s">
        <v>1238</v>
      </c>
      <c r="V333" s="22"/>
      <c r="W333" s="22"/>
      <c r="X333" s="22"/>
      <c r="Y333" s="22"/>
      <c r="AG333" s="22"/>
      <c r="AH333" s="22"/>
      <c r="AR333" s="24"/>
      <c r="AS333" s="21"/>
      <c r="AT333" s="15"/>
      <c r="AU333" s="21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3" s="21" t="str">
        <f>IF(ISBLANK(Table2[[#This Row],[device_model]]), "", Table2[[#This Row],[device_suggested_area]])</f>
        <v>Lounge</v>
      </c>
      <c r="AZ333" s="21" t="s">
        <v>1123</v>
      </c>
      <c r="BA333" s="21" t="s">
        <v>365</v>
      </c>
      <c r="BB333" s="21" t="s">
        <v>236</v>
      </c>
      <c r="BC333" s="21" t="s">
        <v>368</v>
      </c>
      <c r="BD333" s="21" t="s">
        <v>196</v>
      </c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customHeight="1">
      <c r="A334" s="21">
        <v>2564</v>
      </c>
      <c r="B334" s="21" t="s">
        <v>26</v>
      </c>
      <c r="C334" s="21" t="s">
        <v>236</v>
      </c>
      <c r="D334" s="21" t="s">
        <v>134</v>
      </c>
      <c r="E334" s="21" t="s">
        <v>1240</v>
      </c>
      <c r="F334" s="25" t="str">
        <f>IF(ISBLANK(Table2[[#This Row],[unique_id]]), "", Table2[[#This Row],[unique_id]])</f>
        <v>lounge_tv_plug</v>
      </c>
      <c r="G334" s="21" t="s">
        <v>181</v>
      </c>
      <c r="H334" s="21" t="s">
        <v>586</v>
      </c>
      <c r="I334" s="21" t="s">
        <v>295</v>
      </c>
      <c r="M334" s="21" t="s">
        <v>261</v>
      </c>
      <c r="O334" s="22" t="s">
        <v>889</v>
      </c>
      <c r="P334" s="21" t="s">
        <v>166</v>
      </c>
      <c r="Q334" s="21" t="s">
        <v>859</v>
      </c>
      <c r="R334" s="45" t="s">
        <v>844</v>
      </c>
      <c r="S334" s="21" t="str">
        <f>Table2[[#This Row],[friendly_name]]</f>
        <v>Lounge TV</v>
      </c>
      <c r="T334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4" s="22"/>
      <c r="W334" s="22"/>
      <c r="X334" s="22"/>
      <c r="Y334" s="22"/>
      <c r="AE334" s="21" t="s">
        <v>254</v>
      </c>
      <c r="AG334" s="22"/>
      <c r="AH334" s="22"/>
      <c r="AS334" s="21"/>
      <c r="AT334" s="23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4" s="21" t="str">
        <f>IF(ISBLANK(Table2[[#This Row],[device_model]]), "", Table2[[#This Row],[device_suggested_area]])</f>
        <v>Lounge</v>
      </c>
      <c r="AZ334" s="21" t="s">
        <v>1123</v>
      </c>
      <c r="BA334" s="21" t="s">
        <v>365</v>
      </c>
      <c r="BB334" s="21" t="s">
        <v>236</v>
      </c>
      <c r="BC334" s="21" t="s">
        <v>368</v>
      </c>
      <c r="BD334" s="21" t="s">
        <v>196</v>
      </c>
      <c r="BG334" s="21" t="s">
        <v>1116</v>
      </c>
      <c r="BH334" s="21" t="s">
        <v>446</v>
      </c>
      <c r="BI334" s="21" t="s">
        <v>355</v>
      </c>
      <c r="BJ334" s="21" t="s">
        <v>438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5" spans="1:63" ht="16" customHeight="1">
      <c r="A335" s="21">
        <v>2565</v>
      </c>
      <c r="B335" s="21" t="s">
        <v>26</v>
      </c>
      <c r="C335" s="21" t="s">
        <v>912</v>
      </c>
      <c r="D335" s="21" t="s">
        <v>149</v>
      </c>
      <c r="E335" s="26" t="s">
        <v>1093</v>
      </c>
      <c r="F335" s="25" t="str">
        <f>IF(ISBLANK(Table2[[#This Row],[unique_id]]), "", Table2[[#This Row],[unique_id]])</f>
        <v>template_lounge_sub_plug_proxy</v>
      </c>
      <c r="G335" s="21" t="s">
        <v>893</v>
      </c>
      <c r="H335" s="21" t="s">
        <v>586</v>
      </c>
      <c r="I335" s="21" t="s">
        <v>295</v>
      </c>
      <c r="O335" s="22" t="s">
        <v>889</v>
      </c>
      <c r="P335" s="21" t="s">
        <v>166</v>
      </c>
      <c r="Q335" s="21" t="s">
        <v>859</v>
      </c>
      <c r="R335" s="45" t="s">
        <v>844</v>
      </c>
      <c r="S335" s="21" t="str">
        <f>Table2[[#This Row],[friendly_name]]</f>
        <v>Lounge Sub</v>
      </c>
      <c r="T335" s="26" t="s">
        <v>1238</v>
      </c>
      <c r="V335" s="22"/>
      <c r="W335" s="22"/>
      <c r="X335" s="22"/>
      <c r="Y335" s="22"/>
      <c r="AG335" s="22"/>
      <c r="AH335" s="22"/>
      <c r="AR335" s="24"/>
      <c r="AS335" s="21"/>
      <c r="AT335" s="15"/>
      <c r="AU335" s="21" t="s">
        <v>134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5" s="21" t="str">
        <f>IF(ISBLANK(Table2[[#This Row],[device_model]]), "", Table2[[#This Row],[device_suggested_area]])</f>
        <v>Lounge</v>
      </c>
      <c r="AZ335" s="21" t="s">
        <v>1166</v>
      </c>
      <c r="BA335" s="24" t="s">
        <v>366</v>
      </c>
      <c r="BB335" s="21" t="s">
        <v>236</v>
      </c>
      <c r="BC335" s="21" t="s">
        <v>367</v>
      </c>
      <c r="BD335" s="21" t="s">
        <v>196</v>
      </c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customHeight="1">
      <c r="A336" s="21">
        <v>2566</v>
      </c>
      <c r="B336" s="21" t="s">
        <v>26</v>
      </c>
      <c r="C336" s="21" t="s">
        <v>236</v>
      </c>
      <c r="D336" s="21" t="s">
        <v>134</v>
      </c>
      <c r="E336" s="21" t="s">
        <v>944</v>
      </c>
      <c r="F336" s="25" t="str">
        <f>IF(ISBLANK(Table2[[#This Row],[unique_id]]), "", Table2[[#This Row],[unique_id]])</f>
        <v>lounge_sub_plug</v>
      </c>
      <c r="G336" s="21" t="s">
        <v>893</v>
      </c>
      <c r="H336" s="21" t="s">
        <v>586</v>
      </c>
      <c r="I336" s="21" t="s">
        <v>295</v>
      </c>
      <c r="M336" s="21" t="s">
        <v>261</v>
      </c>
      <c r="O336" s="22" t="s">
        <v>889</v>
      </c>
      <c r="P336" s="21" t="s">
        <v>166</v>
      </c>
      <c r="Q336" s="21" t="s">
        <v>859</v>
      </c>
      <c r="R336" s="45" t="s">
        <v>844</v>
      </c>
      <c r="S336" s="21" t="str">
        <f>Table2[[#This Row],[friendly_name]]</f>
        <v>Lounge Sub</v>
      </c>
      <c r="T336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6" s="22"/>
      <c r="W336" s="22"/>
      <c r="X336" s="22"/>
      <c r="Y336" s="22"/>
      <c r="AE336" s="21" t="s">
        <v>894</v>
      </c>
      <c r="AG336" s="22"/>
      <c r="AH336" s="22"/>
      <c r="AS336" s="21"/>
      <c r="AT336" s="23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6" s="21" t="str">
        <f>IF(ISBLANK(Table2[[#This Row],[device_model]]), "", Table2[[#This Row],[device_suggested_area]])</f>
        <v>Lounge</v>
      </c>
      <c r="AZ336" s="21" t="s">
        <v>1166</v>
      </c>
      <c r="BA336" s="24" t="s">
        <v>366</v>
      </c>
      <c r="BB336" s="21" t="s">
        <v>236</v>
      </c>
      <c r="BC336" s="21" t="s">
        <v>367</v>
      </c>
      <c r="BD336" s="21" t="s">
        <v>196</v>
      </c>
      <c r="BG336" s="21" t="s">
        <v>1116</v>
      </c>
      <c r="BH336" s="21" t="s">
        <v>446</v>
      </c>
      <c r="BI336" s="21" t="s">
        <v>345</v>
      </c>
      <c r="BJ336" s="21" t="s">
        <v>428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37" spans="1:63" ht="16" customHeight="1">
      <c r="A337" s="21">
        <v>2567</v>
      </c>
      <c r="B337" s="21" t="s">
        <v>26</v>
      </c>
      <c r="C337" s="21" t="s">
        <v>912</v>
      </c>
      <c r="D337" s="21" t="s">
        <v>149</v>
      </c>
      <c r="E337" s="26" t="s">
        <v>1094</v>
      </c>
      <c r="F337" s="25" t="str">
        <f>IF(ISBLANK(Table2[[#This Row],[unique_id]]), "", Table2[[#This Row],[unique_id]])</f>
        <v>template_study_outlet_plug_proxy</v>
      </c>
      <c r="G337" s="21" t="s">
        <v>229</v>
      </c>
      <c r="H337" s="21" t="s">
        <v>586</v>
      </c>
      <c r="I337" s="21" t="s">
        <v>295</v>
      </c>
      <c r="O337" s="22" t="s">
        <v>889</v>
      </c>
      <c r="P337" s="21" t="s">
        <v>166</v>
      </c>
      <c r="Q337" s="21" t="s">
        <v>859</v>
      </c>
      <c r="R337" s="21" t="s">
        <v>586</v>
      </c>
      <c r="S337" s="21" t="str">
        <f>Table2[[#This Row],[friendly_name]]</f>
        <v>Study Outlet</v>
      </c>
      <c r="T337" s="26" t="s">
        <v>1237</v>
      </c>
      <c r="V337" s="22"/>
      <c r="W337" s="22"/>
      <c r="X337" s="22"/>
      <c r="Y337" s="22"/>
      <c r="AG337" s="22"/>
      <c r="AH337" s="22"/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37" s="21" t="str">
        <f>IF(ISBLANK(Table2[[#This Row],[device_model]]), "", Table2[[#This Row],[device_suggested_area]])</f>
        <v>Study</v>
      </c>
      <c r="AZ337" s="21" t="s">
        <v>1163</v>
      </c>
      <c r="BA337" s="24" t="s">
        <v>366</v>
      </c>
      <c r="BB337" s="21" t="s">
        <v>236</v>
      </c>
      <c r="BC337" s="21" t="s">
        <v>367</v>
      </c>
      <c r="BD337" s="21" t="s">
        <v>362</v>
      </c>
      <c r="BI337" s="21"/>
      <c r="BJ337" s="21"/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3" ht="16" customHeight="1">
      <c r="A338" s="21">
        <v>2568</v>
      </c>
      <c r="B338" s="21" t="s">
        <v>26</v>
      </c>
      <c r="C338" s="21" t="s">
        <v>236</v>
      </c>
      <c r="D338" s="21" t="s">
        <v>134</v>
      </c>
      <c r="E338" s="21" t="s">
        <v>945</v>
      </c>
      <c r="F338" s="25" t="str">
        <f>IF(ISBLANK(Table2[[#This Row],[unique_id]]), "", Table2[[#This Row],[unique_id]])</f>
        <v>study_outlet_plug</v>
      </c>
      <c r="G338" s="21" t="s">
        <v>229</v>
      </c>
      <c r="H338" s="21" t="s">
        <v>586</v>
      </c>
      <c r="I338" s="21" t="s">
        <v>295</v>
      </c>
      <c r="M338" s="21" t="s">
        <v>261</v>
      </c>
      <c r="O338" s="22" t="s">
        <v>889</v>
      </c>
      <c r="P338" s="21" t="s">
        <v>166</v>
      </c>
      <c r="Q338" s="21" t="s">
        <v>859</v>
      </c>
      <c r="R338" s="21" t="s">
        <v>586</v>
      </c>
      <c r="S338" s="21" t="str">
        <f>Table2[[#This Row],[friendly_name]]</f>
        <v>Study Outlet</v>
      </c>
      <c r="T338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38" s="22"/>
      <c r="W338" s="22"/>
      <c r="X338" s="22"/>
      <c r="Y338" s="22"/>
      <c r="AE338" s="21" t="s">
        <v>255</v>
      </c>
      <c r="AG338" s="22"/>
      <c r="AH338" s="22"/>
      <c r="AS338" s="21"/>
      <c r="AT338" s="23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38" s="21" t="str">
        <f>IF(ISBLANK(Table2[[#This Row],[device_model]]), "", Table2[[#This Row],[device_suggested_area]])</f>
        <v>Study</v>
      </c>
      <c r="AZ338" s="21" t="s">
        <v>1163</v>
      </c>
      <c r="BA338" s="24" t="s">
        <v>366</v>
      </c>
      <c r="BB338" s="21" t="s">
        <v>236</v>
      </c>
      <c r="BC338" s="21" t="s">
        <v>367</v>
      </c>
      <c r="BD338" s="21" t="s">
        <v>362</v>
      </c>
      <c r="BG338" s="21" t="s">
        <v>1116</v>
      </c>
      <c r="BH338" s="21" t="s">
        <v>446</v>
      </c>
      <c r="BI338" s="21" t="s">
        <v>357</v>
      </c>
      <c r="BJ338" s="21" t="s">
        <v>440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39" spans="1:63" ht="16" customHeight="1">
      <c r="A339" s="21">
        <v>2569</v>
      </c>
      <c r="B339" s="21" t="s">
        <v>26</v>
      </c>
      <c r="C339" s="21" t="s">
        <v>912</v>
      </c>
      <c r="D339" s="21" t="s">
        <v>149</v>
      </c>
      <c r="E339" s="26" t="s">
        <v>1095</v>
      </c>
      <c r="F339" s="25" t="str">
        <f>IF(ISBLANK(Table2[[#This Row],[unique_id]]), "", Table2[[#This Row],[unique_id]])</f>
        <v>template_office_outlet_plug_proxy</v>
      </c>
      <c r="G339" s="21" t="s">
        <v>228</v>
      </c>
      <c r="H339" s="21" t="s">
        <v>586</v>
      </c>
      <c r="I339" s="21" t="s">
        <v>295</v>
      </c>
      <c r="O339" s="22" t="s">
        <v>889</v>
      </c>
      <c r="P339" s="21" t="s">
        <v>166</v>
      </c>
      <c r="Q339" s="21" t="s">
        <v>859</v>
      </c>
      <c r="R339" s="21" t="s">
        <v>586</v>
      </c>
      <c r="S339" s="21" t="str">
        <f>Table2[[#This Row],[friendly_name]]</f>
        <v>Office Outlet</v>
      </c>
      <c r="T339" s="26" t="s">
        <v>1237</v>
      </c>
      <c r="V339" s="22"/>
      <c r="W339" s="22"/>
      <c r="X339" s="22"/>
      <c r="Y339" s="22"/>
      <c r="AG339" s="22"/>
      <c r="AH339" s="22"/>
      <c r="AS339" s="21"/>
      <c r="AT339" s="23"/>
      <c r="AU339" s="21" t="s">
        <v>134</v>
      </c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39" s="21" t="str">
        <f>IF(ISBLANK(Table2[[#This Row],[device_model]]), "", Table2[[#This Row],[device_suggested_area]])</f>
        <v>Office</v>
      </c>
      <c r="AZ339" s="21" t="s">
        <v>1163</v>
      </c>
      <c r="BA339" s="24" t="s">
        <v>366</v>
      </c>
      <c r="BB339" s="21" t="s">
        <v>236</v>
      </c>
      <c r="BC339" s="21" t="s">
        <v>367</v>
      </c>
      <c r="BD339" s="21" t="s">
        <v>215</v>
      </c>
      <c r="BI339" s="21"/>
      <c r="BJ339" s="21"/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ht="16" customHeight="1">
      <c r="A340" s="21">
        <v>2570</v>
      </c>
      <c r="B340" s="21" t="s">
        <v>26</v>
      </c>
      <c r="C340" s="21" t="s">
        <v>236</v>
      </c>
      <c r="D340" s="21" t="s">
        <v>134</v>
      </c>
      <c r="E340" s="21" t="s">
        <v>946</v>
      </c>
      <c r="F340" s="25" t="str">
        <f>IF(ISBLANK(Table2[[#This Row],[unique_id]]), "", Table2[[#This Row],[unique_id]])</f>
        <v>office_outlet_plug</v>
      </c>
      <c r="G340" s="21" t="s">
        <v>228</v>
      </c>
      <c r="H340" s="21" t="s">
        <v>586</v>
      </c>
      <c r="I340" s="21" t="s">
        <v>295</v>
      </c>
      <c r="M340" s="21" t="s">
        <v>261</v>
      </c>
      <c r="O340" s="22" t="s">
        <v>889</v>
      </c>
      <c r="P340" s="21" t="s">
        <v>166</v>
      </c>
      <c r="Q340" s="21" t="s">
        <v>859</v>
      </c>
      <c r="R340" s="21" t="s">
        <v>586</v>
      </c>
      <c r="S340" s="21" t="str">
        <f>Table2[[#This Row],[friendly_name]]</f>
        <v>Office Outlet</v>
      </c>
      <c r="T340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0" s="22"/>
      <c r="W340" s="22"/>
      <c r="X340" s="22"/>
      <c r="Y340" s="22"/>
      <c r="AE340" s="21" t="s">
        <v>255</v>
      </c>
      <c r="AG340" s="22"/>
      <c r="AH340" s="22"/>
      <c r="AS340" s="21"/>
      <c r="AT340" s="23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0" s="21" t="str">
        <f>IF(ISBLANK(Table2[[#This Row],[device_model]]), "", Table2[[#This Row],[device_suggested_area]])</f>
        <v>Office</v>
      </c>
      <c r="AZ340" s="21" t="s">
        <v>1163</v>
      </c>
      <c r="BA340" s="24" t="s">
        <v>366</v>
      </c>
      <c r="BB340" s="21" t="s">
        <v>236</v>
      </c>
      <c r="BC340" s="21" t="s">
        <v>367</v>
      </c>
      <c r="BD340" s="21" t="s">
        <v>215</v>
      </c>
      <c r="BG340" s="21" t="s">
        <v>1117</v>
      </c>
      <c r="BH340" s="21" t="s">
        <v>446</v>
      </c>
      <c r="BI340" s="21" t="s">
        <v>358</v>
      </c>
      <c r="BJ340" s="21" t="s">
        <v>441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1" spans="1:63" ht="16" customHeight="1">
      <c r="A341" s="21">
        <v>2571</v>
      </c>
      <c r="B341" s="21" t="s">
        <v>26</v>
      </c>
      <c r="C341" s="21" t="s">
        <v>912</v>
      </c>
      <c r="D341" s="21" t="s">
        <v>149</v>
      </c>
      <c r="E341" s="26" t="s">
        <v>1096</v>
      </c>
      <c r="F341" s="25" t="str">
        <f>IF(ISBLANK(Table2[[#This Row],[unique_id]]), "", Table2[[#This Row],[unique_id]])</f>
        <v>template_kitchen_dish_washer_plug_proxy</v>
      </c>
      <c r="G341" s="21" t="s">
        <v>231</v>
      </c>
      <c r="H341" s="21" t="s">
        <v>586</v>
      </c>
      <c r="I341" s="21" t="s">
        <v>295</v>
      </c>
      <c r="O341" s="22" t="s">
        <v>889</v>
      </c>
      <c r="P341" s="21" t="s">
        <v>166</v>
      </c>
      <c r="Q341" s="21" t="s">
        <v>860</v>
      </c>
      <c r="R341" s="21" t="s">
        <v>870</v>
      </c>
      <c r="S341" s="21" t="str">
        <f>Table2[[#This Row],[friendly_name]]</f>
        <v>Dish Washer</v>
      </c>
      <c r="T341" s="26" t="s">
        <v>1237</v>
      </c>
      <c r="V341" s="22"/>
      <c r="W341" s="22"/>
      <c r="X341" s="22"/>
      <c r="Y341" s="22"/>
      <c r="AG341" s="22"/>
      <c r="AH341" s="22"/>
      <c r="AS341" s="21"/>
      <c r="AT341" s="23"/>
      <c r="AU341" s="21" t="s">
        <v>134</v>
      </c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1" s="21" t="str">
        <f>IF(ISBLANK(Table2[[#This Row],[device_model]]), "", Table2[[#This Row],[device_suggested_area]])</f>
        <v>Kitchen</v>
      </c>
      <c r="AZ341" s="21" t="s">
        <v>231</v>
      </c>
      <c r="BA341" s="24" t="s">
        <v>366</v>
      </c>
      <c r="BB341" s="21" t="s">
        <v>236</v>
      </c>
      <c r="BC341" s="21" t="s">
        <v>367</v>
      </c>
      <c r="BD341" s="21" t="s">
        <v>208</v>
      </c>
      <c r="BI341" s="21"/>
      <c r="BJ341" s="21"/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3" ht="16" customHeight="1">
      <c r="A342" s="21">
        <v>2572</v>
      </c>
      <c r="B342" s="21" t="s">
        <v>26</v>
      </c>
      <c r="C342" s="21" t="s">
        <v>236</v>
      </c>
      <c r="D342" s="21" t="s">
        <v>134</v>
      </c>
      <c r="E342" s="21" t="s">
        <v>947</v>
      </c>
      <c r="F342" s="25" t="str">
        <f>IF(ISBLANK(Table2[[#This Row],[unique_id]]), "", Table2[[#This Row],[unique_id]])</f>
        <v>kitchen_dish_washer_plug</v>
      </c>
      <c r="G342" s="21" t="s">
        <v>231</v>
      </c>
      <c r="H342" s="21" t="s">
        <v>586</v>
      </c>
      <c r="I342" s="21" t="s">
        <v>295</v>
      </c>
      <c r="M342" s="21" t="s">
        <v>261</v>
      </c>
      <c r="O342" s="22" t="s">
        <v>889</v>
      </c>
      <c r="P342" s="21" t="s">
        <v>166</v>
      </c>
      <c r="Q342" s="21" t="s">
        <v>860</v>
      </c>
      <c r="R342" s="21" t="s">
        <v>870</v>
      </c>
      <c r="S342" s="21" t="str">
        <f>Table2[[#This Row],[friendly_name]]</f>
        <v>Dish Washer</v>
      </c>
      <c r="T342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2" s="22"/>
      <c r="W342" s="22"/>
      <c r="X342" s="22"/>
      <c r="Y342" s="22"/>
      <c r="AE342" s="21" t="s">
        <v>248</v>
      </c>
      <c r="AG342" s="22"/>
      <c r="AH342" s="22"/>
      <c r="AS342" s="21"/>
      <c r="AT342" s="23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2" s="21" t="str">
        <f>IF(ISBLANK(Table2[[#This Row],[device_model]]), "", Table2[[#This Row],[device_suggested_area]])</f>
        <v>Kitchen</v>
      </c>
      <c r="AZ342" s="21" t="s">
        <v>231</v>
      </c>
      <c r="BA342" s="24" t="s">
        <v>366</v>
      </c>
      <c r="BB342" s="21" t="s">
        <v>236</v>
      </c>
      <c r="BC342" s="21" t="s">
        <v>367</v>
      </c>
      <c r="BD342" s="21" t="s">
        <v>208</v>
      </c>
      <c r="BG342" s="21" t="s">
        <v>1116</v>
      </c>
      <c r="BH342" s="21" t="s">
        <v>446</v>
      </c>
      <c r="BI342" s="21" t="s">
        <v>348</v>
      </c>
      <c r="BJ342" s="21" t="s">
        <v>431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3" spans="1:63" ht="16" customHeight="1">
      <c r="A343" s="21">
        <v>2573</v>
      </c>
      <c r="B343" s="21" t="s">
        <v>26</v>
      </c>
      <c r="C343" s="21" t="s">
        <v>912</v>
      </c>
      <c r="D343" s="21" t="s">
        <v>149</v>
      </c>
      <c r="E343" s="26" t="s">
        <v>1097</v>
      </c>
      <c r="F343" s="25" t="str">
        <f>IF(ISBLANK(Table2[[#This Row],[unique_id]]), "", Table2[[#This Row],[unique_id]])</f>
        <v>template_laundry_clothes_dryer_plug_proxy</v>
      </c>
      <c r="G343" s="21" t="s">
        <v>232</v>
      </c>
      <c r="H343" s="21" t="s">
        <v>586</v>
      </c>
      <c r="I343" s="21" t="s">
        <v>295</v>
      </c>
      <c r="O343" s="22" t="s">
        <v>889</v>
      </c>
      <c r="P343" s="21" t="s">
        <v>166</v>
      </c>
      <c r="Q343" s="21" t="s">
        <v>860</v>
      </c>
      <c r="R343" s="21" t="s">
        <v>870</v>
      </c>
      <c r="S343" s="21" t="str">
        <f>Table2[[#This Row],[friendly_name]]</f>
        <v>Clothes Dryer</v>
      </c>
      <c r="T343" s="26" t="s">
        <v>1237</v>
      </c>
      <c r="V343" s="22"/>
      <c r="W343" s="22"/>
      <c r="X343" s="22"/>
      <c r="Y343" s="22"/>
      <c r="AG343" s="22"/>
      <c r="AH343" s="22"/>
      <c r="AS343" s="21"/>
      <c r="AT343" s="23"/>
      <c r="AU343" s="21" t="s">
        <v>134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3" s="21" t="str">
        <f>IF(ISBLANK(Table2[[#This Row],[device_model]]), "", Table2[[#This Row],[device_suggested_area]])</f>
        <v>Laundry</v>
      </c>
      <c r="AZ343" s="21" t="s">
        <v>232</v>
      </c>
      <c r="BA343" s="24" t="s">
        <v>366</v>
      </c>
      <c r="BB343" s="21" t="s">
        <v>236</v>
      </c>
      <c r="BC343" s="21" t="s">
        <v>367</v>
      </c>
      <c r="BD343" s="21" t="s">
        <v>216</v>
      </c>
      <c r="BI343" s="21"/>
      <c r="BJ343" s="21"/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3" ht="16" customHeight="1">
      <c r="A344" s="21">
        <v>2574</v>
      </c>
      <c r="B344" s="21" t="s">
        <v>26</v>
      </c>
      <c r="C344" s="21" t="s">
        <v>236</v>
      </c>
      <c r="D344" s="21" t="s">
        <v>134</v>
      </c>
      <c r="E344" s="21" t="s">
        <v>948</v>
      </c>
      <c r="F344" s="25" t="str">
        <f>IF(ISBLANK(Table2[[#This Row],[unique_id]]), "", Table2[[#This Row],[unique_id]])</f>
        <v>laundry_clothes_dryer_plug</v>
      </c>
      <c r="G344" s="21" t="s">
        <v>232</v>
      </c>
      <c r="H344" s="21" t="s">
        <v>586</v>
      </c>
      <c r="I344" s="21" t="s">
        <v>295</v>
      </c>
      <c r="M344" s="21" t="s">
        <v>261</v>
      </c>
      <c r="O344" s="22" t="s">
        <v>889</v>
      </c>
      <c r="P344" s="21" t="s">
        <v>166</v>
      </c>
      <c r="Q344" s="21" t="s">
        <v>860</v>
      </c>
      <c r="R344" s="21" t="s">
        <v>870</v>
      </c>
      <c r="S344" s="21" t="str">
        <f>Table2[[#This Row],[friendly_name]]</f>
        <v>Clothes Dryer</v>
      </c>
      <c r="T344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4" s="22"/>
      <c r="W344" s="22"/>
      <c r="X344" s="22"/>
      <c r="Y344" s="22"/>
      <c r="AE344" s="21" t="s">
        <v>249</v>
      </c>
      <c r="AG344" s="22"/>
      <c r="AH344" s="22"/>
      <c r="AS344" s="21"/>
      <c r="AT344" s="23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4" s="21" t="str">
        <f>IF(ISBLANK(Table2[[#This Row],[device_model]]), "", Table2[[#This Row],[device_suggested_area]])</f>
        <v>Laundry</v>
      </c>
      <c r="AZ344" s="21" t="s">
        <v>232</v>
      </c>
      <c r="BA344" s="24" t="s">
        <v>366</v>
      </c>
      <c r="BB344" s="21" t="s">
        <v>236</v>
      </c>
      <c r="BC344" s="21" t="s">
        <v>367</v>
      </c>
      <c r="BD344" s="21" t="s">
        <v>216</v>
      </c>
      <c r="BG344" s="21" t="s">
        <v>1116</v>
      </c>
      <c r="BH344" s="21" t="s">
        <v>446</v>
      </c>
      <c r="BI344" s="21" t="s">
        <v>349</v>
      </c>
      <c r="BJ344" s="21" t="s">
        <v>432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5" spans="1:63" ht="16" customHeight="1">
      <c r="A345" s="21">
        <v>2575</v>
      </c>
      <c r="B345" s="21" t="s">
        <v>26</v>
      </c>
      <c r="C345" s="21" t="s">
        <v>912</v>
      </c>
      <c r="D345" s="21" t="s">
        <v>149</v>
      </c>
      <c r="E345" s="26" t="s">
        <v>1098</v>
      </c>
      <c r="F345" s="25" t="str">
        <f>IF(ISBLANK(Table2[[#This Row],[unique_id]]), "", Table2[[#This Row],[unique_id]])</f>
        <v>template_laundry_washing_machine_plug_proxy</v>
      </c>
      <c r="G345" s="21" t="s">
        <v>230</v>
      </c>
      <c r="H345" s="21" t="s">
        <v>586</v>
      </c>
      <c r="I345" s="21" t="s">
        <v>295</v>
      </c>
      <c r="O345" s="22" t="s">
        <v>889</v>
      </c>
      <c r="P345" s="21" t="s">
        <v>166</v>
      </c>
      <c r="Q345" s="21" t="s">
        <v>860</v>
      </c>
      <c r="R345" s="21" t="s">
        <v>870</v>
      </c>
      <c r="S345" s="21" t="str">
        <f>Table2[[#This Row],[friendly_name]]</f>
        <v>Washing Machine</v>
      </c>
      <c r="T345" s="26" t="s">
        <v>1237</v>
      </c>
      <c r="V345" s="22"/>
      <c r="W345" s="22"/>
      <c r="X345" s="22"/>
      <c r="Y345" s="22"/>
      <c r="AG345" s="22"/>
      <c r="AH345" s="22"/>
      <c r="AS345" s="21"/>
      <c r="AT345" s="23"/>
      <c r="AU345" s="21" t="s">
        <v>134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5" s="21" t="str">
        <f>IF(ISBLANK(Table2[[#This Row],[device_model]]), "", Table2[[#This Row],[device_suggested_area]])</f>
        <v>Laundry</v>
      </c>
      <c r="AZ345" s="21" t="s">
        <v>230</v>
      </c>
      <c r="BA345" s="24" t="s">
        <v>366</v>
      </c>
      <c r="BB345" s="21" t="s">
        <v>236</v>
      </c>
      <c r="BC345" s="21" t="s">
        <v>367</v>
      </c>
      <c r="BD345" s="21" t="s">
        <v>216</v>
      </c>
      <c r="BI345" s="21"/>
      <c r="BJ345" s="21"/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2576</v>
      </c>
      <c r="B346" s="21" t="s">
        <v>26</v>
      </c>
      <c r="C346" s="21" t="s">
        <v>236</v>
      </c>
      <c r="D346" s="21" t="s">
        <v>134</v>
      </c>
      <c r="E346" s="21" t="s">
        <v>949</v>
      </c>
      <c r="F346" s="25" t="str">
        <f>IF(ISBLANK(Table2[[#This Row],[unique_id]]), "", Table2[[#This Row],[unique_id]])</f>
        <v>laundry_washing_machine_plug</v>
      </c>
      <c r="G346" s="21" t="s">
        <v>230</v>
      </c>
      <c r="H346" s="21" t="s">
        <v>586</v>
      </c>
      <c r="I346" s="21" t="s">
        <v>295</v>
      </c>
      <c r="M346" s="21" t="s">
        <v>261</v>
      </c>
      <c r="O346" s="22" t="s">
        <v>889</v>
      </c>
      <c r="P346" s="21" t="s">
        <v>166</v>
      </c>
      <c r="Q346" s="21" t="s">
        <v>860</v>
      </c>
      <c r="R346" s="21" t="s">
        <v>870</v>
      </c>
      <c r="S346" s="21" t="str">
        <f>Table2[[#This Row],[friendly_name]]</f>
        <v>Washing Machine</v>
      </c>
      <c r="T346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6" s="22"/>
      <c r="W346" s="22"/>
      <c r="X346" s="22"/>
      <c r="Y346" s="22"/>
      <c r="AE346" s="21" t="s">
        <v>250</v>
      </c>
      <c r="AG346" s="22"/>
      <c r="AH346" s="22"/>
      <c r="AS346" s="21"/>
      <c r="AT346" s="23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6" s="21" t="str">
        <f>IF(ISBLANK(Table2[[#This Row],[device_model]]), "", Table2[[#This Row],[device_suggested_area]])</f>
        <v>Laundry</v>
      </c>
      <c r="AZ346" s="21" t="s">
        <v>230</v>
      </c>
      <c r="BA346" s="24" t="s">
        <v>366</v>
      </c>
      <c r="BB346" s="21" t="s">
        <v>236</v>
      </c>
      <c r="BC346" s="21" t="s">
        <v>367</v>
      </c>
      <c r="BD346" s="21" t="s">
        <v>216</v>
      </c>
      <c r="BG346" s="21" t="s">
        <v>1116</v>
      </c>
      <c r="BH346" s="21" t="s">
        <v>446</v>
      </c>
      <c r="BI346" s="21" t="s">
        <v>350</v>
      </c>
      <c r="BJ346" s="21" t="s">
        <v>433</v>
      </c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47" spans="1:63" ht="16" customHeight="1">
      <c r="A347" s="21">
        <v>2577</v>
      </c>
      <c r="B347" s="21" t="s">
        <v>26</v>
      </c>
      <c r="C347" s="21" t="s">
        <v>912</v>
      </c>
      <c r="D347" s="21" t="s">
        <v>149</v>
      </c>
      <c r="E347" s="26" t="s">
        <v>1099</v>
      </c>
      <c r="F347" s="25" t="str">
        <f>IF(ISBLANK(Table2[[#This Row],[unique_id]]), "", Table2[[#This Row],[unique_id]])</f>
        <v>template_kitchen_coffee_machine_plug_proxy</v>
      </c>
      <c r="G347" s="21" t="s">
        <v>135</v>
      </c>
      <c r="H347" s="21" t="s">
        <v>586</v>
      </c>
      <c r="I347" s="21" t="s">
        <v>295</v>
      </c>
      <c r="O347" s="22" t="s">
        <v>889</v>
      </c>
      <c r="P347" s="21" t="s">
        <v>166</v>
      </c>
      <c r="Q347" s="21" t="s">
        <v>860</v>
      </c>
      <c r="R347" s="21" t="s">
        <v>870</v>
      </c>
      <c r="S347" s="21" t="str">
        <f>Table2[[#This Row],[friendly_name]]</f>
        <v>Coffee Machine</v>
      </c>
      <c r="T347" s="26" t="s">
        <v>1237</v>
      </c>
      <c r="V347" s="22"/>
      <c r="W347" s="22"/>
      <c r="X347" s="22"/>
      <c r="Y347" s="22"/>
      <c r="AG347" s="22"/>
      <c r="AH347" s="22"/>
      <c r="AS347" s="21"/>
      <c r="AT347" s="23"/>
      <c r="AU347" s="21" t="s">
        <v>134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47" s="21" t="str">
        <f>IF(ISBLANK(Table2[[#This Row],[device_model]]), "", Table2[[#This Row],[device_suggested_area]])</f>
        <v>Kitchen</v>
      </c>
      <c r="AZ347" s="21" t="s">
        <v>135</v>
      </c>
      <c r="BA347" s="24" t="s">
        <v>366</v>
      </c>
      <c r="BB347" s="21" t="s">
        <v>236</v>
      </c>
      <c r="BC347" s="21" t="s">
        <v>367</v>
      </c>
      <c r="BD347" s="21" t="s">
        <v>208</v>
      </c>
      <c r="BI347" s="21"/>
      <c r="BJ347" s="21"/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3" ht="16" customHeight="1">
      <c r="A348" s="21">
        <v>2578</v>
      </c>
      <c r="B348" s="21" t="s">
        <v>26</v>
      </c>
      <c r="C348" s="21" t="s">
        <v>236</v>
      </c>
      <c r="D348" s="21" t="s">
        <v>134</v>
      </c>
      <c r="E348" s="21" t="s">
        <v>950</v>
      </c>
      <c r="F348" s="25" t="str">
        <f>IF(ISBLANK(Table2[[#This Row],[unique_id]]), "", Table2[[#This Row],[unique_id]])</f>
        <v>kitchen_coffee_machine_plug</v>
      </c>
      <c r="G348" s="21" t="s">
        <v>135</v>
      </c>
      <c r="H348" s="21" t="s">
        <v>586</v>
      </c>
      <c r="I348" s="21" t="s">
        <v>295</v>
      </c>
      <c r="M348" s="21" t="s">
        <v>261</v>
      </c>
      <c r="O348" s="22" t="s">
        <v>889</v>
      </c>
      <c r="P348" s="21" t="s">
        <v>166</v>
      </c>
      <c r="Q348" s="21" t="s">
        <v>860</v>
      </c>
      <c r="R348" s="21" t="s">
        <v>870</v>
      </c>
      <c r="S348" s="21" t="str">
        <f>Table2[[#This Row],[friendly_name]]</f>
        <v>Coffee Machine</v>
      </c>
      <c r="T348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48" s="22"/>
      <c r="W348" s="22"/>
      <c r="X348" s="22"/>
      <c r="Y348" s="22"/>
      <c r="AE348" s="21" t="s">
        <v>251</v>
      </c>
      <c r="AG348" s="22"/>
      <c r="AH348" s="22"/>
      <c r="AS348" s="21"/>
      <c r="AT348" s="23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48" s="21" t="str">
        <f>IF(ISBLANK(Table2[[#This Row],[device_model]]), "", Table2[[#This Row],[device_suggested_area]])</f>
        <v>Kitchen</v>
      </c>
      <c r="AZ348" s="21" t="s">
        <v>135</v>
      </c>
      <c r="BA348" s="21" t="s">
        <v>366</v>
      </c>
      <c r="BB348" s="21" t="s">
        <v>236</v>
      </c>
      <c r="BC348" s="21" t="s">
        <v>367</v>
      </c>
      <c r="BD348" s="21" t="s">
        <v>208</v>
      </c>
      <c r="BG348" s="21" t="s">
        <v>1116</v>
      </c>
      <c r="BH348" s="21" t="s">
        <v>446</v>
      </c>
      <c r="BI348" s="21" t="s">
        <v>351</v>
      </c>
      <c r="BJ348" s="21" t="s">
        <v>434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49" spans="1:63" ht="16" customHeight="1">
      <c r="A349" s="21">
        <v>2579</v>
      </c>
      <c r="B349" s="21" t="s">
        <v>26</v>
      </c>
      <c r="C349" s="21" t="s">
        <v>912</v>
      </c>
      <c r="D349" s="21" t="s">
        <v>149</v>
      </c>
      <c r="E349" s="26" t="s">
        <v>1100</v>
      </c>
      <c r="F349" s="25" t="str">
        <f>IF(ISBLANK(Table2[[#This Row],[unique_id]]), "", Table2[[#This Row],[unique_id]])</f>
        <v>template_kitchen_fridge_plug_proxy</v>
      </c>
      <c r="G349" s="21" t="s">
        <v>226</v>
      </c>
      <c r="H349" s="21" t="s">
        <v>586</v>
      </c>
      <c r="I349" s="21" t="s">
        <v>295</v>
      </c>
      <c r="O349" s="22" t="s">
        <v>889</v>
      </c>
      <c r="P349" s="21" t="s">
        <v>166</v>
      </c>
      <c r="Q349" s="21" t="s">
        <v>859</v>
      </c>
      <c r="R349" s="21" t="s">
        <v>871</v>
      </c>
      <c r="S349" s="21" t="str">
        <f>Table2[[#This Row],[friendly_name]]</f>
        <v>Kitchen Fridge</v>
      </c>
      <c r="T349" s="26" t="s">
        <v>1238</v>
      </c>
      <c r="V349" s="22"/>
      <c r="W349" s="22"/>
      <c r="X349" s="22"/>
      <c r="Y349" s="22"/>
      <c r="AG349" s="22"/>
      <c r="AH349" s="22"/>
      <c r="AS349" s="21"/>
      <c r="AT349" s="23"/>
      <c r="AU349" s="21" t="s">
        <v>134</v>
      </c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49" s="21" t="str">
        <f>IF(ISBLANK(Table2[[#This Row],[device_model]]), "", Table2[[#This Row],[device_suggested_area]])</f>
        <v>Kitchen</v>
      </c>
      <c r="AZ349" s="21" t="s">
        <v>1167</v>
      </c>
      <c r="BA349" s="21" t="s">
        <v>365</v>
      </c>
      <c r="BB349" s="21" t="s">
        <v>236</v>
      </c>
      <c r="BC349" s="21" t="s">
        <v>368</v>
      </c>
      <c r="BD349" s="21" t="s">
        <v>208</v>
      </c>
      <c r="BI349" s="21"/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3" ht="16" customHeight="1">
      <c r="A350" s="21">
        <v>2580</v>
      </c>
      <c r="B350" s="21" t="s">
        <v>26</v>
      </c>
      <c r="C350" s="21" t="s">
        <v>236</v>
      </c>
      <c r="D350" s="21" t="s">
        <v>134</v>
      </c>
      <c r="E350" s="21" t="s">
        <v>951</v>
      </c>
      <c r="F350" s="25" t="str">
        <f>IF(ISBLANK(Table2[[#This Row],[unique_id]]), "", Table2[[#This Row],[unique_id]])</f>
        <v>kitchen_fridge_plug</v>
      </c>
      <c r="G350" s="21" t="s">
        <v>226</v>
      </c>
      <c r="H350" s="21" t="s">
        <v>586</v>
      </c>
      <c r="I350" s="21" t="s">
        <v>295</v>
      </c>
      <c r="M350" s="21" t="s">
        <v>261</v>
      </c>
      <c r="O350" s="22" t="s">
        <v>889</v>
      </c>
      <c r="P350" s="21" t="s">
        <v>166</v>
      </c>
      <c r="Q350" s="21" t="s">
        <v>859</v>
      </c>
      <c r="R350" s="21" t="s">
        <v>871</v>
      </c>
      <c r="S350" s="21" t="str">
        <f>Table2[[#This Row],[friendly_name]]</f>
        <v>Kitchen Fridge</v>
      </c>
      <c r="T350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0" s="22"/>
      <c r="W350" s="22"/>
      <c r="X350" s="22"/>
      <c r="Y350" s="22"/>
      <c r="AE350" s="21" t="s">
        <v>252</v>
      </c>
      <c r="AG350" s="22"/>
      <c r="AH350" s="22"/>
      <c r="AS350" s="21"/>
      <c r="AT350" s="23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0" s="21" t="str">
        <f>IF(ISBLANK(Table2[[#This Row],[device_model]]), "", Table2[[#This Row],[device_suggested_area]])</f>
        <v>Kitchen</v>
      </c>
      <c r="AZ350" s="21" t="s">
        <v>1167</v>
      </c>
      <c r="BA350" s="21" t="s">
        <v>365</v>
      </c>
      <c r="BB350" s="21" t="s">
        <v>236</v>
      </c>
      <c r="BC350" s="21" t="s">
        <v>368</v>
      </c>
      <c r="BD350" s="21" t="s">
        <v>208</v>
      </c>
      <c r="BG350" s="21" t="s">
        <v>1116</v>
      </c>
      <c r="BH350" s="21" t="s">
        <v>446</v>
      </c>
      <c r="BI350" s="21" t="s">
        <v>352</v>
      </c>
      <c r="BJ350" s="21" t="s">
        <v>435</v>
      </c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1" spans="1:63" ht="16" customHeight="1">
      <c r="A351" s="21">
        <v>2581</v>
      </c>
      <c r="B351" s="21" t="s">
        <v>26</v>
      </c>
      <c r="C351" s="21" t="s">
        <v>912</v>
      </c>
      <c r="D351" s="21" t="s">
        <v>149</v>
      </c>
      <c r="E351" s="26" t="s">
        <v>1101</v>
      </c>
      <c r="F351" s="25" t="str">
        <f>IF(ISBLANK(Table2[[#This Row],[unique_id]]), "", Table2[[#This Row],[unique_id]])</f>
        <v>template_deck_freezer_plug_proxy</v>
      </c>
      <c r="G351" s="21" t="s">
        <v>227</v>
      </c>
      <c r="H351" s="21" t="s">
        <v>586</v>
      </c>
      <c r="I351" s="21" t="s">
        <v>295</v>
      </c>
      <c r="O351" s="22" t="s">
        <v>889</v>
      </c>
      <c r="P351" s="21" t="s">
        <v>166</v>
      </c>
      <c r="Q351" s="21" t="s">
        <v>859</v>
      </c>
      <c r="R351" s="21" t="s">
        <v>871</v>
      </c>
      <c r="S351" s="21" t="str">
        <f>Table2[[#This Row],[friendly_name]]</f>
        <v>Deck Freezer</v>
      </c>
      <c r="T351" s="26" t="s">
        <v>1238</v>
      </c>
      <c r="V351" s="22"/>
      <c r="W351" s="22"/>
      <c r="X351" s="22"/>
      <c r="Y351" s="22"/>
      <c r="AG351" s="22"/>
      <c r="AH351" s="22"/>
      <c r="AS351" s="21"/>
      <c r="AT351" s="23"/>
      <c r="AU351" s="21" t="s">
        <v>134</v>
      </c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1" s="21" t="str">
        <f>IF(ISBLANK(Table2[[#This Row],[device_model]]), "", Table2[[#This Row],[device_suggested_area]])</f>
        <v>Deck</v>
      </c>
      <c r="AZ351" s="21" t="s">
        <v>1168</v>
      </c>
      <c r="BA351" s="21" t="s">
        <v>365</v>
      </c>
      <c r="BB351" s="21" t="s">
        <v>236</v>
      </c>
      <c r="BC351" s="21" t="s">
        <v>368</v>
      </c>
      <c r="BD351" s="21" t="s">
        <v>363</v>
      </c>
      <c r="BI351" s="21"/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3" ht="16" customHeight="1">
      <c r="A352" s="21">
        <v>2582</v>
      </c>
      <c r="B352" s="21" t="s">
        <v>26</v>
      </c>
      <c r="C352" s="21" t="s">
        <v>236</v>
      </c>
      <c r="D352" s="21" t="s">
        <v>134</v>
      </c>
      <c r="E352" s="21" t="s">
        <v>952</v>
      </c>
      <c r="F352" s="25" t="str">
        <f>IF(ISBLANK(Table2[[#This Row],[unique_id]]), "", Table2[[#This Row],[unique_id]])</f>
        <v>deck_freezer_plug</v>
      </c>
      <c r="G352" s="21" t="s">
        <v>227</v>
      </c>
      <c r="H352" s="21" t="s">
        <v>586</v>
      </c>
      <c r="I352" s="21" t="s">
        <v>295</v>
      </c>
      <c r="M352" s="21" t="s">
        <v>261</v>
      </c>
      <c r="O352" s="22" t="s">
        <v>889</v>
      </c>
      <c r="P352" s="21" t="s">
        <v>166</v>
      </c>
      <c r="Q352" s="21" t="s">
        <v>859</v>
      </c>
      <c r="R352" s="21" t="s">
        <v>871</v>
      </c>
      <c r="S352" s="21" t="str">
        <f>Table2[[#This Row],[friendly_name]]</f>
        <v>Deck Freezer</v>
      </c>
      <c r="T352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2" s="22"/>
      <c r="W352" s="22"/>
      <c r="X352" s="22"/>
      <c r="Y352" s="22"/>
      <c r="AE352" s="21" t="s">
        <v>253</v>
      </c>
      <c r="AG352" s="22"/>
      <c r="AH352" s="22"/>
      <c r="AS352" s="21"/>
      <c r="AT352" s="23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2" s="21" t="str">
        <f>IF(ISBLANK(Table2[[#This Row],[device_model]]), "", Table2[[#This Row],[device_suggested_area]])</f>
        <v>Deck</v>
      </c>
      <c r="AZ352" s="21" t="s">
        <v>1168</v>
      </c>
      <c r="BA352" s="21" t="s">
        <v>365</v>
      </c>
      <c r="BB352" s="21" t="s">
        <v>236</v>
      </c>
      <c r="BC352" s="21" t="s">
        <v>368</v>
      </c>
      <c r="BD352" s="21" t="s">
        <v>363</v>
      </c>
      <c r="BG352" s="21" t="s">
        <v>1116</v>
      </c>
      <c r="BH352" s="21" t="s">
        <v>446</v>
      </c>
      <c r="BI352" s="21" t="s">
        <v>353</v>
      </c>
      <c r="BJ352" s="21" t="s">
        <v>436</v>
      </c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3" spans="1:63" ht="16" customHeight="1">
      <c r="A353" s="21">
        <v>2583</v>
      </c>
      <c r="B353" s="21" t="s">
        <v>26</v>
      </c>
      <c r="C353" s="21" t="s">
        <v>912</v>
      </c>
      <c r="D353" s="21" t="s">
        <v>149</v>
      </c>
      <c r="E353" s="26" t="s">
        <v>1102</v>
      </c>
      <c r="F353" s="25" t="str">
        <f>IF(ISBLANK(Table2[[#This Row],[unique_id]]), "", Table2[[#This Row],[unique_id]])</f>
        <v>template_study_battery_charger_plug_proxy</v>
      </c>
      <c r="G353" s="21" t="s">
        <v>234</v>
      </c>
      <c r="H353" s="21" t="s">
        <v>586</v>
      </c>
      <c r="I353" s="21" t="s">
        <v>295</v>
      </c>
      <c r="O353" s="22" t="s">
        <v>889</v>
      </c>
      <c r="P353" s="21" t="s">
        <v>166</v>
      </c>
      <c r="Q353" s="21" t="s">
        <v>859</v>
      </c>
      <c r="R353" s="21" t="s">
        <v>586</v>
      </c>
      <c r="S353" s="21" t="str">
        <f>Table2[[#This Row],[friendly_name]]</f>
        <v>Battery Charger</v>
      </c>
      <c r="T353" s="26" t="s">
        <v>1237</v>
      </c>
      <c r="V353" s="22"/>
      <c r="W353" s="22"/>
      <c r="X353" s="22"/>
      <c r="Y353" s="22"/>
      <c r="AG353" s="22"/>
      <c r="AH353" s="22"/>
      <c r="AS353" s="21"/>
      <c r="AT353" s="23"/>
      <c r="AU353" s="21" t="s">
        <v>134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3" s="21" t="str">
        <f>IF(ISBLANK(Table2[[#This Row],[device_model]]), "", Table2[[#This Row],[device_suggested_area]])</f>
        <v>Study</v>
      </c>
      <c r="AZ353" s="21" t="s">
        <v>234</v>
      </c>
      <c r="BA353" s="24" t="s">
        <v>366</v>
      </c>
      <c r="BB353" s="21" t="s">
        <v>236</v>
      </c>
      <c r="BC353" s="21" t="s">
        <v>367</v>
      </c>
      <c r="BD353" s="21" t="s">
        <v>362</v>
      </c>
      <c r="BI353" s="21"/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3" ht="16" customHeight="1">
      <c r="A354" s="21">
        <v>2584</v>
      </c>
      <c r="B354" s="21" t="s">
        <v>26</v>
      </c>
      <c r="C354" s="21" t="s">
        <v>236</v>
      </c>
      <c r="D354" s="21" t="s">
        <v>134</v>
      </c>
      <c r="E354" s="21" t="s">
        <v>953</v>
      </c>
      <c r="F354" s="25" t="str">
        <f>IF(ISBLANK(Table2[[#This Row],[unique_id]]), "", Table2[[#This Row],[unique_id]])</f>
        <v>study_battery_charger_plug</v>
      </c>
      <c r="G354" s="21" t="s">
        <v>234</v>
      </c>
      <c r="H354" s="21" t="s">
        <v>586</v>
      </c>
      <c r="I354" s="21" t="s">
        <v>295</v>
      </c>
      <c r="M354" s="21" t="s">
        <v>261</v>
      </c>
      <c r="O354" s="22" t="s">
        <v>889</v>
      </c>
      <c r="P354" s="21" t="s">
        <v>166</v>
      </c>
      <c r="Q354" s="21" t="s">
        <v>859</v>
      </c>
      <c r="R354" s="21" t="s">
        <v>586</v>
      </c>
      <c r="S354" s="21" t="str">
        <f>Table2[[#This Row],[friendly_name]]</f>
        <v>Battery Charger</v>
      </c>
      <c r="T354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4" s="22"/>
      <c r="W354" s="22"/>
      <c r="X354" s="22"/>
      <c r="Y354" s="22"/>
      <c r="AE354" s="21" t="s">
        <v>259</v>
      </c>
      <c r="AG354" s="22"/>
      <c r="AH354" s="22"/>
      <c r="AS354" s="21"/>
      <c r="AT354" s="23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4" s="21" t="str">
        <f>IF(ISBLANK(Table2[[#This Row],[device_model]]), "", Table2[[#This Row],[device_suggested_area]])</f>
        <v>Study</v>
      </c>
      <c r="AZ354" s="21" t="s">
        <v>234</v>
      </c>
      <c r="BA354" s="24" t="s">
        <v>366</v>
      </c>
      <c r="BB354" s="21" t="s">
        <v>236</v>
      </c>
      <c r="BC354" s="21" t="s">
        <v>367</v>
      </c>
      <c r="BD354" s="21" t="s">
        <v>362</v>
      </c>
      <c r="BG354" s="21" t="s">
        <v>1116</v>
      </c>
      <c r="BH354" s="21" t="s">
        <v>446</v>
      </c>
      <c r="BI354" s="21" t="s">
        <v>346</v>
      </c>
      <c r="BJ354" s="21" t="s">
        <v>429</v>
      </c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5" spans="1:63" ht="16" customHeight="1">
      <c r="A355" s="21">
        <v>2585</v>
      </c>
      <c r="B355" s="21" t="s">
        <v>26</v>
      </c>
      <c r="C355" s="21" t="s">
        <v>912</v>
      </c>
      <c r="D355" s="21" t="s">
        <v>149</v>
      </c>
      <c r="E355" s="26" t="s">
        <v>1103</v>
      </c>
      <c r="F355" s="25" t="str">
        <f>IF(ISBLANK(Table2[[#This Row],[unique_id]]), "", Table2[[#This Row],[unique_id]])</f>
        <v>template_laundry_vacuum_charger_plug_proxy</v>
      </c>
      <c r="G355" s="21" t="s">
        <v>233</v>
      </c>
      <c r="H355" s="21" t="s">
        <v>586</v>
      </c>
      <c r="I355" s="21" t="s">
        <v>295</v>
      </c>
      <c r="O355" s="22" t="s">
        <v>889</v>
      </c>
      <c r="P355" s="21" t="s">
        <v>166</v>
      </c>
      <c r="Q355" s="21" t="s">
        <v>859</v>
      </c>
      <c r="R355" s="21" t="s">
        <v>586</v>
      </c>
      <c r="S355" s="21" t="str">
        <f>Table2[[#This Row],[friendly_name]]</f>
        <v>Vacuum Charger</v>
      </c>
      <c r="T355" s="26" t="s">
        <v>1237</v>
      </c>
      <c r="V355" s="22"/>
      <c r="W355" s="22"/>
      <c r="X355" s="22"/>
      <c r="Y355" s="22"/>
      <c r="AG355" s="22"/>
      <c r="AH355" s="22"/>
      <c r="AS355" s="21"/>
      <c r="AT355" s="23"/>
      <c r="AU355" s="21" t="s">
        <v>134</v>
      </c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5" s="21" t="str">
        <f>IF(ISBLANK(Table2[[#This Row],[device_model]]), "", Table2[[#This Row],[device_suggested_area]])</f>
        <v>Laundry</v>
      </c>
      <c r="AZ355" s="21" t="s">
        <v>233</v>
      </c>
      <c r="BA355" s="24" t="s">
        <v>366</v>
      </c>
      <c r="BB355" s="21" t="s">
        <v>236</v>
      </c>
      <c r="BC355" s="21" t="s">
        <v>367</v>
      </c>
      <c r="BD355" s="21" t="s">
        <v>216</v>
      </c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1">
        <v>2586</v>
      </c>
      <c r="B356" s="21" t="s">
        <v>26</v>
      </c>
      <c r="C356" s="21" t="s">
        <v>236</v>
      </c>
      <c r="D356" s="21" t="s">
        <v>134</v>
      </c>
      <c r="E356" s="21" t="s">
        <v>954</v>
      </c>
      <c r="F356" s="25" t="str">
        <f>IF(ISBLANK(Table2[[#This Row],[unique_id]]), "", Table2[[#This Row],[unique_id]])</f>
        <v>laundry_vacuum_charger_plug</v>
      </c>
      <c r="G356" s="21" t="s">
        <v>233</v>
      </c>
      <c r="H356" s="21" t="s">
        <v>586</v>
      </c>
      <c r="I356" s="21" t="s">
        <v>295</v>
      </c>
      <c r="M356" s="21" t="s">
        <v>261</v>
      </c>
      <c r="O356" s="22" t="s">
        <v>889</v>
      </c>
      <c r="P356" s="21" t="s">
        <v>166</v>
      </c>
      <c r="Q356" s="21" t="s">
        <v>859</v>
      </c>
      <c r="R356" s="21" t="s">
        <v>586</v>
      </c>
      <c r="S356" s="21" t="str">
        <f>Table2[[#This Row],[friendly_name]]</f>
        <v>Vacuum Charger</v>
      </c>
      <c r="T356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6" s="22"/>
      <c r="W356" s="22"/>
      <c r="X356" s="22"/>
      <c r="Y356" s="22"/>
      <c r="AE356" s="21" t="s">
        <v>259</v>
      </c>
      <c r="AG356" s="22"/>
      <c r="AH356" s="22"/>
      <c r="AS356" s="21"/>
      <c r="AT356" s="23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6" s="21" t="str">
        <f>IF(ISBLANK(Table2[[#This Row],[device_model]]), "", Table2[[#This Row],[device_suggested_area]])</f>
        <v>Laundry</v>
      </c>
      <c r="AZ356" s="21" t="s">
        <v>233</v>
      </c>
      <c r="BA356" s="24" t="s">
        <v>366</v>
      </c>
      <c r="BB356" s="21" t="s">
        <v>236</v>
      </c>
      <c r="BC356" s="21" t="s">
        <v>367</v>
      </c>
      <c r="BD356" s="21" t="s">
        <v>216</v>
      </c>
      <c r="BG356" s="21" t="s">
        <v>1117</v>
      </c>
      <c r="BH356" s="21" t="s">
        <v>446</v>
      </c>
      <c r="BI356" s="21" t="s">
        <v>347</v>
      </c>
      <c r="BJ356" s="21" t="s">
        <v>430</v>
      </c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57" spans="1:63" ht="16" customHeight="1">
      <c r="A357" s="21">
        <v>2587</v>
      </c>
      <c r="B357" s="21" t="s">
        <v>26</v>
      </c>
      <c r="C357" s="21" t="s">
        <v>912</v>
      </c>
      <c r="D357" s="21" t="s">
        <v>149</v>
      </c>
      <c r="E357" s="26" t="s">
        <v>1242</v>
      </c>
      <c r="F357" s="25" t="str">
        <f>IF(ISBLANK(Table2[[#This Row],[unique_id]]), "", Table2[[#This Row],[unique_id]])</f>
        <v>template_ada_tablet_plug_proxy</v>
      </c>
      <c r="G357" s="21" t="s">
        <v>925</v>
      </c>
      <c r="H357" s="21" t="s">
        <v>586</v>
      </c>
      <c r="I357" s="21" t="s">
        <v>295</v>
      </c>
      <c r="O357" s="22" t="s">
        <v>889</v>
      </c>
      <c r="P357" s="21" t="s">
        <v>166</v>
      </c>
      <c r="Q357" s="21" t="s">
        <v>859</v>
      </c>
      <c r="R357" s="45" t="s">
        <v>844</v>
      </c>
      <c r="S357" s="21" t="str">
        <f>Table2[[#This Row],[friendly_name]]</f>
        <v>Ada Tablet</v>
      </c>
      <c r="T357" s="26" t="s">
        <v>1237</v>
      </c>
      <c r="V357" s="22"/>
      <c r="W357" s="22"/>
      <c r="X357" s="22"/>
      <c r="Y357" s="22"/>
      <c r="AG357" s="22"/>
      <c r="AH357" s="22"/>
      <c r="AR357" s="24"/>
      <c r="AS357" s="21"/>
      <c r="AT357" s="15"/>
      <c r="AU357" s="21" t="s">
        <v>134</v>
      </c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57" s="21" t="str">
        <f>IF(ISBLANK(Table2[[#This Row],[device_model]]), "", Table2[[#This Row],[device_suggested_area]])</f>
        <v>Lounge</v>
      </c>
      <c r="AZ357" s="21" t="s">
        <v>925</v>
      </c>
      <c r="BA357" s="24" t="s">
        <v>366</v>
      </c>
      <c r="BB357" s="21" t="s">
        <v>236</v>
      </c>
      <c r="BC357" s="21" t="s">
        <v>367</v>
      </c>
      <c r="BD357" s="21" t="s">
        <v>196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1">
        <v>2588</v>
      </c>
      <c r="B358" s="21" t="s">
        <v>26</v>
      </c>
      <c r="C358" s="21" t="s">
        <v>236</v>
      </c>
      <c r="D358" s="21" t="s">
        <v>134</v>
      </c>
      <c r="E358" s="21" t="s">
        <v>1243</v>
      </c>
      <c r="F358" s="25" t="str">
        <f>IF(ISBLANK(Table2[[#This Row],[unique_id]]), "", Table2[[#This Row],[unique_id]])</f>
        <v>ada_tablet_plug</v>
      </c>
      <c r="G358" s="21" t="s">
        <v>925</v>
      </c>
      <c r="H358" s="21" t="s">
        <v>586</v>
      </c>
      <c r="I358" s="21" t="s">
        <v>295</v>
      </c>
      <c r="M358" s="21" t="s">
        <v>261</v>
      </c>
      <c r="O358" s="22" t="s">
        <v>889</v>
      </c>
      <c r="P358" s="21" t="s">
        <v>166</v>
      </c>
      <c r="Q358" s="21" t="s">
        <v>859</v>
      </c>
      <c r="R358" s="45" t="s">
        <v>844</v>
      </c>
      <c r="S358" s="21" t="str">
        <f>Table2[[#This Row],[friendly_name]]</f>
        <v>Ada Tablet</v>
      </c>
      <c r="T358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58" s="22"/>
      <c r="W358" s="22"/>
      <c r="X358" s="22"/>
      <c r="Y358" s="22"/>
      <c r="AE358" s="21" t="s">
        <v>926</v>
      </c>
      <c r="AG358" s="22"/>
      <c r="AH358" s="22"/>
      <c r="AR358" s="24"/>
      <c r="AS358" s="21"/>
      <c r="AT358" s="15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58" s="21" t="str">
        <f>IF(ISBLANK(Table2[[#This Row],[device_model]]), "", Table2[[#This Row],[device_suggested_area]])</f>
        <v>Lounge</v>
      </c>
      <c r="AZ358" s="21" t="s">
        <v>925</v>
      </c>
      <c r="BA358" s="24" t="s">
        <v>366</v>
      </c>
      <c r="BB358" s="21" t="s">
        <v>236</v>
      </c>
      <c r="BC358" s="21" t="s">
        <v>367</v>
      </c>
      <c r="BD358" s="21" t="s">
        <v>196</v>
      </c>
      <c r="BG358" s="21" t="s">
        <v>1116</v>
      </c>
      <c r="BH358" s="21" t="s">
        <v>446</v>
      </c>
      <c r="BI358" s="21" t="s">
        <v>901</v>
      </c>
      <c r="BJ358" s="21" t="s">
        <v>658</v>
      </c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59" spans="1:63" ht="16" customHeight="1">
      <c r="A359" s="21">
        <v>2589</v>
      </c>
      <c r="B359" s="21" t="s">
        <v>26</v>
      </c>
      <c r="C359" s="21" t="s">
        <v>912</v>
      </c>
      <c r="D359" s="21" t="s">
        <v>149</v>
      </c>
      <c r="E359" s="26" t="s">
        <v>1244</v>
      </c>
      <c r="F359" s="25" t="str">
        <f>IF(ISBLANK(Table2[[#This Row],[unique_id]]), "", Table2[[#This Row],[unique_id]])</f>
        <v>template_server_flo_plug_proxy</v>
      </c>
      <c r="G359" s="21" t="s">
        <v>909</v>
      </c>
      <c r="H359" s="21" t="s">
        <v>586</v>
      </c>
      <c r="I359" s="21" t="s">
        <v>295</v>
      </c>
      <c r="O359" s="22" t="s">
        <v>889</v>
      </c>
      <c r="R359" s="21" t="s">
        <v>904</v>
      </c>
      <c r="S359" s="21" t="str">
        <f>Table2[[#This Row],[friendly_name]]</f>
        <v>Server Flo</v>
      </c>
      <c r="T359" s="26" t="s">
        <v>1237</v>
      </c>
      <c r="V359" s="22"/>
      <c r="W359" s="22"/>
      <c r="X359" s="22"/>
      <c r="Y359" s="22"/>
      <c r="AG359" s="22"/>
      <c r="AH359" s="22"/>
      <c r="AR359" s="24"/>
      <c r="AS359" s="21"/>
      <c r="AT359" s="15"/>
      <c r="AU359" s="21" t="s">
        <v>134</v>
      </c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59" s="21" t="str">
        <f>IF(ISBLANK(Table2[[#This Row],[device_model]]), "", Table2[[#This Row],[device_suggested_area]])</f>
        <v>Rack</v>
      </c>
      <c r="AZ359" s="21" t="s">
        <v>1225</v>
      </c>
      <c r="BA359" s="24" t="s">
        <v>366</v>
      </c>
      <c r="BB359" s="21" t="s">
        <v>236</v>
      </c>
      <c r="BC359" s="21" t="s">
        <v>367</v>
      </c>
      <c r="BD359" s="21" t="s">
        <v>28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1">
        <v>2590</v>
      </c>
      <c r="B360" s="21" t="s">
        <v>26</v>
      </c>
      <c r="C360" s="21" t="s">
        <v>236</v>
      </c>
      <c r="D360" s="21" t="s">
        <v>134</v>
      </c>
      <c r="E360" s="21" t="s">
        <v>1245</v>
      </c>
      <c r="F360" s="25" t="str">
        <f>IF(ISBLANK(Table2[[#This Row],[unique_id]]), "", Table2[[#This Row],[unique_id]])</f>
        <v>server_flo_plug</v>
      </c>
      <c r="G360" s="21" t="s">
        <v>909</v>
      </c>
      <c r="H360" s="21" t="s">
        <v>586</v>
      </c>
      <c r="I360" s="21" t="s">
        <v>295</v>
      </c>
      <c r="M360" s="21" t="s">
        <v>261</v>
      </c>
      <c r="O360" s="22" t="s">
        <v>889</v>
      </c>
      <c r="R360" s="21" t="s">
        <v>904</v>
      </c>
      <c r="S360" s="21" t="str">
        <f>Table2[[#This Row],[friendly_name]]</f>
        <v>Server Flo</v>
      </c>
      <c r="T360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0" s="22"/>
      <c r="W360" s="22"/>
      <c r="X360" s="22"/>
      <c r="Y360" s="22"/>
      <c r="AE360" s="21" t="s">
        <v>256</v>
      </c>
      <c r="AG360" s="22"/>
      <c r="AH360" s="22"/>
      <c r="AR360" s="24"/>
      <c r="AS360" s="21"/>
      <c r="AT360" s="15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0" s="21" t="str">
        <f>IF(ISBLANK(Table2[[#This Row],[device_model]]), "", Table2[[#This Row],[device_suggested_area]])</f>
        <v>Rack</v>
      </c>
      <c r="AZ360" s="21" t="s">
        <v>1225</v>
      </c>
      <c r="BA360" s="24" t="s">
        <v>366</v>
      </c>
      <c r="BB360" s="21" t="s">
        <v>236</v>
      </c>
      <c r="BC360" s="21" t="s">
        <v>367</v>
      </c>
      <c r="BD360" s="21" t="s">
        <v>28</v>
      </c>
      <c r="BG360" s="21" t="s">
        <v>1117</v>
      </c>
      <c r="BH360" s="21" t="s">
        <v>446</v>
      </c>
      <c r="BI360" s="21" t="s">
        <v>907</v>
      </c>
      <c r="BJ360" s="21" t="s">
        <v>902</v>
      </c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1" spans="1:63" ht="16" customHeight="1">
      <c r="A361" s="21">
        <v>2591</v>
      </c>
      <c r="B361" s="21" t="s">
        <v>26</v>
      </c>
      <c r="C361" s="21" t="s">
        <v>912</v>
      </c>
      <c r="D361" s="21" t="s">
        <v>149</v>
      </c>
      <c r="E361" s="26" t="s">
        <v>1246</v>
      </c>
      <c r="F361" s="25" t="str">
        <f>IF(ISBLANK(Table2[[#This Row],[unique_id]]), "", Table2[[#This Row],[unique_id]])</f>
        <v>template_server_meg_plug_proxy</v>
      </c>
      <c r="G361" s="24" t="s">
        <v>908</v>
      </c>
      <c r="H361" s="21" t="s">
        <v>586</v>
      </c>
      <c r="I361" s="21" t="s">
        <v>295</v>
      </c>
      <c r="O361" s="22" t="s">
        <v>889</v>
      </c>
      <c r="R361" s="21" t="s">
        <v>904</v>
      </c>
      <c r="S361" s="21" t="str">
        <f>Table2[[#This Row],[friendly_name]]</f>
        <v>Server Meg</v>
      </c>
      <c r="T361" s="26" t="s">
        <v>1237</v>
      </c>
      <c r="V361" s="22"/>
      <c r="W361" s="22"/>
      <c r="X361" s="22"/>
      <c r="Y361" s="22"/>
      <c r="AG361" s="22"/>
      <c r="AH361" s="22"/>
      <c r="AR361" s="24"/>
      <c r="AS361" s="21"/>
      <c r="AT361" s="15"/>
      <c r="AU361" s="21" t="s">
        <v>134</v>
      </c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1" s="21" t="str">
        <f>IF(ISBLANK(Table2[[#This Row],[device_model]]), "", Table2[[#This Row],[device_suggested_area]])</f>
        <v>Rack</v>
      </c>
      <c r="AZ361" s="21" t="s">
        <v>1226</v>
      </c>
      <c r="BA361" s="24" t="s">
        <v>366</v>
      </c>
      <c r="BB361" s="21" t="s">
        <v>236</v>
      </c>
      <c r="BC361" s="21" t="s">
        <v>367</v>
      </c>
      <c r="BD361" s="21" t="s">
        <v>28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1">
        <v>2592</v>
      </c>
      <c r="B362" s="21" t="s">
        <v>26</v>
      </c>
      <c r="C362" s="21" t="s">
        <v>236</v>
      </c>
      <c r="D362" s="21" t="s">
        <v>134</v>
      </c>
      <c r="E362" s="21" t="s">
        <v>1247</v>
      </c>
      <c r="F362" s="25" t="str">
        <f>IF(ISBLANK(Table2[[#This Row],[unique_id]]), "", Table2[[#This Row],[unique_id]])</f>
        <v>server_meg_plug</v>
      </c>
      <c r="G362" s="24" t="s">
        <v>908</v>
      </c>
      <c r="H362" s="21" t="s">
        <v>586</v>
      </c>
      <c r="I362" s="21" t="s">
        <v>295</v>
      </c>
      <c r="M362" s="21" t="s">
        <v>261</v>
      </c>
      <c r="O362" s="22" t="s">
        <v>889</v>
      </c>
      <c r="R362" s="21" t="s">
        <v>904</v>
      </c>
      <c r="S362" s="21" t="str">
        <f>Table2[[#This Row],[friendly_name]]</f>
        <v>Server Meg</v>
      </c>
      <c r="T362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2" s="22"/>
      <c r="W362" s="22"/>
      <c r="X362" s="22"/>
      <c r="Y362" s="22"/>
      <c r="AE362" s="21" t="s">
        <v>256</v>
      </c>
      <c r="AG362" s="22"/>
      <c r="AH362" s="22"/>
      <c r="AR362" s="24"/>
      <c r="AS362" s="21"/>
      <c r="AT362" s="15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2" s="21" t="str">
        <f>IF(ISBLANK(Table2[[#This Row],[device_model]]), "", Table2[[#This Row],[device_suggested_area]])</f>
        <v>Rack</v>
      </c>
      <c r="AZ362" s="21" t="s">
        <v>1226</v>
      </c>
      <c r="BA362" s="24" t="s">
        <v>366</v>
      </c>
      <c r="BB362" s="21" t="s">
        <v>236</v>
      </c>
      <c r="BC362" s="21" t="s">
        <v>367</v>
      </c>
      <c r="BD362" s="21" t="s">
        <v>28</v>
      </c>
      <c r="BG362" s="21" t="s">
        <v>1117</v>
      </c>
      <c r="BH362" s="21" t="s">
        <v>446</v>
      </c>
      <c r="BI362" s="21" t="s">
        <v>906</v>
      </c>
      <c r="BJ362" s="21" t="s">
        <v>903</v>
      </c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3" spans="1:63" s="31" customFormat="1" ht="16" customHeight="1">
      <c r="A363" s="21">
        <v>2593</v>
      </c>
      <c r="B363" s="31" t="s">
        <v>26</v>
      </c>
      <c r="C363" s="31" t="s">
        <v>912</v>
      </c>
      <c r="D363" s="31" t="s">
        <v>149</v>
      </c>
      <c r="E363" s="32" t="s">
        <v>1045</v>
      </c>
      <c r="F363" s="33" t="str">
        <f>IF(ISBLANK(Table2[[#This Row],[unique_id]]), "", Table2[[#This Row],[unique_id]])</f>
        <v>template_old_rack_outlet_plug_proxy</v>
      </c>
      <c r="G363" s="31" t="s">
        <v>225</v>
      </c>
      <c r="H363" s="31" t="s">
        <v>586</v>
      </c>
      <c r="I363" s="31" t="s">
        <v>295</v>
      </c>
      <c r="O363" s="34" t="s">
        <v>889</v>
      </c>
      <c r="T36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3" s="34"/>
      <c r="W363" s="34"/>
      <c r="X363" s="34"/>
      <c r="Y363" s="34"/>
      <c r="Z363" s="34"/>
      <c r="AA363" s="34"/>
      <c r="AG363" s="34"/>
      <c r="AH363" s="34"/>
      <c r="AT363" s="35"/>
      <c r="AU363" s="31" t="s">
        <v>134</v>
      </c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3" s="21" t="str">
        <f>IF(ISBLANK(Table2[[#This Row],[device_model]]), "", Table2[[#This Row],[device_suggested_area]])</f>
        <v>Rack</v>
      </c>
      <c r="AZ363" s="31" t="s">
        <v>1163</v>
      </c>
      <c r="BA363" s="31" t="s">
        <v>365</v>
      </c>
      <c r="BB363" s="31" t="s">
        <v>236</v>
      </c>
      <c r="BC363" s="31" t="s">
        <v>368</v>
      </c>
      <c r="BD363" s="31" t="s">
        <v>28</v>
      </c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s="31" customFormat="1" ht="16" customHeight="1">
      <c r="A364" s="21">
        <v>2594</v>
      </c>
      <c r="B364" s="31" t="s">
        <v>26</v>
      </c>
      <c r="C364" s="31" t="s">
        <v>236</v>
      </c>
      <c r="D364" s="31" t="s">
        <v>134</v>
      </c>
      <c r="E364" s="31" t="s">
        <v>1043</v>
      </c>
      <c r="F364" s="33" t="str">
        <f>IF(ISBLANK(Table2[[#This Row],[unique_id]]), "", Table2[[#This Row],[unique_id]])</f>
        <v>old_rack_outlet_plug</v>
      </c>
      <c r="G364" s="31" t="s">
        <v>225</v>
      </c>
      <c r="H364" s="31" t="s">
        <v>586</v>
      </c>
      <c r="I364" s="31" t="s">
        <v>295</v>
      </c>
      <c r="O364" s="34" t="s">
        <v>889</v>
      </c>
      <c r="T364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4" s="34"/>
      <c r="W364" s="34"/>
      <c r="X364" s="34"/>
      <c r="Y364" s="34"/>
      <c r="Z364" s="34"/>
      <c r="AA364" s="34"/>
      <c r="AG364" s="34"/>
      <c r="AH364" s="34"/>
      <c r="AT364" s="35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4" s="21" t="str">
        <f>IF(ISBLANK(Table2[[#This Row],[device_model]]), "", Table2[[#This Row],[device_suggested_area]])</f>
        <v>Rack</v>
      </c>
      <c r="AZ364" s="31" t="s">
        <v>1163</v>
      </c>
      <c r="BA364" s="31" t="s">
        <v>365</v>
      </c>
      <c r="BB364" s="31" t="s">
        <v>236</v>
      </c>
      <c r="BC364" s="31" t="s">
        <v>368</v>
      </c>
      <c r="BD364" s="31" t="s">
        <v>28</v>
      </c>
      <c r="BG364" s="31" t="s">
        <v>1117</v>
      </c>
      <c r="BH364" s="31" t="s">
        <v>446</v>
      </c>
      <c r="BI364" s="31" t="s">
        <v>361</v>
      </c>
      <c r="BJ364" s="31" t="s">
        <v>444</v>
      </c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5" spans="1:63" s="36" customFormat="1" ht="16" customHeight="1">
      <c r="A365" s="21">
        <v>2595</v>
      </c>
      <c r="B365" s="36" t="s">
        <v>26</v>
      </c>
      <c r="C365" s="36" t="s">
        <v>912</v>
      </c>
      <c r="D365" s="36" t="s">
        <v>149</v>
      </c>
      <c r="E365" s="37" t="s">
        <v>1104</v>
      </c>
      <c r="F365" s="38" t="str">
        <f>IF(ISBLANK(Table2[[#This Row],[unique_id]]), "", Table2[[#This Row],[unique_id]])</f>
        <v>template_rack_outlet_plug_proxy</v>
      </c>
      <c r="G365" s="36" t="s">
        <v>225</v>
      </c>
      <c r="H365" s="36" t="s">
        <v>586</v>
      </c>
      <c r="I365" s="36" t="s">
        <v>295</v>
      </c>
      <c r="O365" s="39" t="s">
        <v>889</v>
      </c>
      <c r="P365" s="36" t="s">
        <v>166</v>
      </c>
      <c r="Q365" s="36" t="s">
        <v>859</v>
      </c>
      <c r="R365" s="36" t="s">
        <v>861</v>
      </c>
      <c r="S365" s="36" t="str">
        <f>Table2[[#This Row],[friendly_name]]</f>
        <v>Server Rack</v>
      </c>
      <c r="T365" s="37" t="s">
        <v>1239</v>
      </c>
      <c r="V365" s="39"/>
      <c r="W365" s="39"/>
      <c r="X365" s="39"/>
      <c r="Y365" s="39"/>
      <c r="Z365" s="39"/>
      <c r="AA365" s="39"/>
      <c r="AG365" s="39"/>
      <c r="AH365" s="39"/>
      <c r="AT365" s="40"/>
      <c r="AU365" s="36" t="s">
        <v>134</v>
      </c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5" s="21" t="str">
        <f>IF(ISBLANK(Table2[[#This Row],[device_model]]), "", Table2[[#This Row],[device_suggested_area]])</f>
        <v>Rack</v>
      </c>
      <c r="AZ365" s="36" t="s">
        <v>1163</v>
      </c>
      <c r="BA365" s="36" t="s">
        <v>1036</v>
      </c>
      <c r="BB365" s="36" t="s">
        <v>1286</v>
      </c>
      <c r="BC365" s="36" t="s">
        <v>1005</v>
      </c>
      <c r="BD365" s="36" t="s">
        <v>28</v>
      </c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s="36" customFormat="1" ht="16" customHeight="1">
      <c r="A366" s="21">
        <v>2596</v>
      </c>
      <c r="B366" s="36" t="s">
        <v>26</v>
      </c>
      <c r="C366" s="36" t="s">
        <v>789</v>
      </c>
      <c r="D366" s="36" t="s">
        <v>134</v>
      </c>
      <c r="E366" s="36" t="s">
        <v>955</v>
      </c>
      <c r="F366" s="38" t="str">
        <f>IF(ISBLANK(Table2[[#This Row],[unique_id]]), "", Table2[[#This Row],[unique_id]])</f>
        <v>rack_outlet_plug</v>
      </c>
      <c r="G366" s="36" t="s">
        <v>225</v>
      </c>
      <c r="H366" s="36" t="s">
        <v>586</v>
      </c>
      <c r="I366" s="36" t="s">
        <v>295</v>
      </c>
      <c r="M366" s="36" t="s">
        <v>261</v>
      </c>
      <c r="O366" s="39" t="s">
        <v>889</v>
      </c>
      <c r="P366" s="36" t="s">
        <v>166</v>
      </c>
      <c r="Q366" s="36" t="s">
        <v>859</v>
      </c>
      <c r="R366" s="36" t="s">
        <v>861</v>
      </c>
      <c r="S366" s="36" t="str">
        <f>Table2[[#This Row],[friendly_name]]</f>
        <v>Server Rack</v>
      </c>
      <c r="T36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6" s="39"/>
      <c r="W366" s="39"/>
      <c r="X366" s="39"/>
      <c r="Y366" s="39"/>
      <c r="Z366" s="39"/>
      <c r="AA366" s="55" t="s">
        <v>1284</v>
      </c>
      <c r="AE366" s="36" t="s">
        <v>256</v>
      </c>
      <c r="AF366" s="36">
        <v>10</v>
      </c>
      <c r="AG366" s="39" t="s">
        <v>34</v>
      </c>
      <c r="AH366" s="39" t="s">
        <v>1017</v>
      </c>
      <c r="AJ366" s="36" t="str">
        <f>_xlfn.CONCAT("homeassistant/entity/", Table2[[#This Row],[entity_namespace]], "/tasmota/",Table2[[#This Row],[unique_id]], "/config")</f>
        <v>homeassistant/entity/switch/tasmota/rack_outlet_plug/config</v>
      </c>
      <c r="AK366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6" s="36" t="str">
        <f>_xlfn.CONCAT("tasmota/device/",Table2[[#This Row],[unique_id]], "/cmnd/POWER")</f>
        <v>tasmota/device/rack_outlet_plug/cmnd/POWER</v>
      </c>
      <c r="AM366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6" s="36" t="s">
        <v>1037</v>
      </c>
      <c r="AO366" s="36" t="s">
        <v>1038</v>
      </c>
      <c r="AP366" s="36" t="s">
        <v>1026</v>
      </c>
      <c r="AQ366" s="36" t="s">
        <v>1027</v>
      </c>
      <c r="AR366" s="36" t="s">
        <v>1108</v>
      </c>
      <c r="AS366" s="36">
        <v>1</v>
      </c>
      <c r="AT366" s="41" t="str">
        <f>HYPERLINK(_xlfn.CONCAT("http://", Table2[[#This Row],[connection_ip]], "/?"))</f>
        <v>http://10.0.6.102/?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6" s="21" t="str">
        <f>IF(ISBLANK(Table2[[#This Row],[device_model]]), "", Table2[[#This Row],[device_suggested_area]])</f>
        <v>Rack</v>
      </c>
      <c r="AZ366" s="36" t="s">
        <v>1163</v>
      </c>
      <c r="BA366" s="36" t="s">
        <v>1036</v>
      </c>
      <c r="BB366" s="36" t="s">
        <v>1286</v>
      </c>
      <c r="BC366" s="36" t="s">
        <v>1005</v>
      </c>
      <c r="BD366" s="36" t="s">
        <v>28</v>
      </c>
      <c r="BH366" s="36" t="s">
        <v>446</v>
      </c>
      <c r="BI366" s="36" t="s">
        <v>1035</v>
      </c>
      <c r="BJ366" s="36" t="s">
        <v>1034</v>
      </c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67" spans="1:63" s="36" customFormat="1" ht="16" customHeight="1">
      <c r="A367" s="21">
        <v>2597</v>
      </c>
      <c r="B367" s="36" t="s">
        <v>26</v>
      </c>
      <c r="C367" s="36" t="s">
        <v>789</v>
      </c>
      <c r="D367" s="36" t="s">
        <v>27</v>
      </c>
      <c r="E367" s="36" t="s">
        <v>1105</v>
      </c>
      <c r="F367" s="38" t="str">
        <f>IF(ISBLANK(Table2[[#This Row],[unique_id]]), "", Table2[[#This Row],[unique_id]])</f>
        <v>rack_outlet_plug_energy_power</v>
      </c>
      <c r="G367" s="36" t="s">
        <v>225</v>
      </c>
      <c r="H367" s="36" t="s">
        <v>586</v>
      </c>
      <c r="I367" s="36" t="s">
        <v>295</v>
      </c>
      <c r="O367" s="39"/>
      <c r="T367" s="37"/>
      <c r="V367" s="39"/>
      <c r="W367" s="39"/>
      <c r="X367" s="39"/>
      <c r="Y367" s="39"/>
      <c r="Z367" s="39"/>
      <c r="AA367" s="39"/>
      <c r="AB367" s="36" t="s">
        <v>31</v>
      </c>
      <c r="AC367" s="36" t="s">
        <v>332</v>
      </c>
      <c r="AD367" s="36" t="s">
        <v>1018</v>
      </c>
      <c r="AF367" s="36">
        <v>10</v>
      </c>
      <c r="AG367" s="39" t="s">
        <v>34</v>
      </c>
      <c r="AH367" s="39" t="s">
        <v>1017</v>
      </c>
      <c r="AJ367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67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6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7" s="36" t="s">
        <v>1037</v>
      </c>
      <c r="AO367" s="36" t="s">
        <v>1038</v>
      </c>
      <c r="AP367" s="36" t="s">
        <v>1026</v>
      </c>
      <c r="AQ367" s="36" t="s">
        <v>1027</v>
      </c>
      <c r="AR367" s="36" t="s">
        <v>1280</v>
      </c>
      <c r="AS367" s="36">
        <v>1</v>
      </c>
      <c r="AT367" s="41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7" s="21" t="str">
        <f>IF(ISBLANK(Table2[[#This Row],[device_model]]), "", Table2[[#This Row],[device_suggested_area]])</f>
        <v>Rack</v>
      </c>
      <c r="AZ367" s="36" t="s">
        <v>1163</v>
      </c>
      <c r="BA367" s="36" t="s">
        <v>1036</v>
      </c>
      <c r="BB367" s="36" t="s">
        <v>1286</v>
      </c>
      <c r="BC367" s="36" t="s">
        <v>1005</v>
      </c>
      <c r="BD367" s="36" t="s">
        <v>28</v>
      </c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s="36" customFormat="1" ht="16" customHeight="1">
      <c r="A368" s="21">
        <v>2598</v>
      </c>
      <c r="B368" s="36" t="s">
        <v>26</v>
      </c>
      <c r="C368" s="36" t="s">
        <v>789</v>
      </c>
      <c r="D368" s="36" t="s">
        <v>27</v>
      </c>
      <c r="E368" s="36" t="s">
        <v>1106</v>
      </c>
      <c r="F368" s="38" t="str">
        <f>IF(ISBLANK(Table2[[#This Row],[unique_id]]), "", Table2[[#This Row],[unique_id]])</f>
        <v>rack_outlet_plug_energy_total</v>
      </c>
      <c r="G368" s="36" t="s">
        <v>225</v>
      </c>
      <c r="H368" s="36" t="s">
        <v>586</v>
      </c>
      <c r="I368" s="36" t="s">
        <v>295</v>
      </c>
      <c r="O368" s="39"/>
      <c r="T368" s="37"/>
      <c r="V368" s="39"/>
      <c r="W368" s="39"/>
      <c r="X368" s="39"/>
      <c r="Y368" s="39"/>
      <c r="Z368" s="39"/>
      <c r="AA368" s="39"/>
      <c r="AB368" s="36" t="s">
        <v>76</v>
      </c>
      <c r="AC368" s="36" t="s">
        <v>333</v>
      </c>
      <c r="AD368" s="36" t="s">
        <v>1019</v>
      </c>
      <c r="AF368" s="36">
        <v>10</v>
      </c>
      <c r="AG368" s="39" t="s">
        <v>34</v>
      </c>
      <c r="AH368" s="39" t="s">
        <v>1017</v>
      </c>
      <c r="AJ368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6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6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8" s="36" t="s">
        <v>1037</v>
      </c>
      <c r="AO368" s="36" t="s">
        <v>1038</v>
      </c>
      <c r="AP368" s="36" t="s">
        <v>1026</v>
      </c>
      <c r="AQ368" s="36" t="s">
        <v>1027</v>
      </c>
      <c r="AR368" s="36" t="s">
        <v>1281</v>
      </c>
      <c r="AS368" s="36">
        <v>1</v>
      </c>
      <c r="AT368" s="41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8" s="21" t="str">
        <f>IF(ISBLANK(Table2[[#This Row],[device_model]]), "", Table2[[#This Row],[device_suggested_area]])</f>
        <v>Rack</v>
      </c>
      <c r="AZ368" s="36" t="s">
        <v>1163</v>
      </c>
      <c r="BA368" s="36" t="s">
        <v>1036</v>
      </c>
      <c r="BB368" s="36" t="s">
        <v>1286</v>
      </c>
      <c r="BC368" s="36" t="s">
        <v>1005</v>
      </c>
      <c r="BD368" s="36" t="s">
        <v>28</v>
      </c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s="31" customFormat="1" ht="16" customHeight="1">
      <c r="A369" s="21">
        <v>2599</v>
      </c>
      <c r="B369" s="31" t="s">
        <v>26</v>
      </c>
      <c r="C369" s="31" t="s">
        <v>912</v>
      </c>
      <c r="D369" s="31" t="s">
        <v>149</v>
      </c>
      <c r="E369" s="32" t="s">
        <v>1119</v>
      </c>
      <c r="F369" s="33" t="str">
        <f>IF(ISBLANK(Table2[[#This Row],[unique_id]]), "", Table2[[#This Row],[unique_id]])</f>
        <v>template_old_roof_network_switch_plug_proxy</v>
      </c>
      <c r="G369" s="31" t="s">
        <v>223</v>
      </c>
      <c r="H369" s="31" t="s">
        <v>586</v>
      </c>
      <c r="I369" s="31" t="s">
        <v>295</v>
      </c>
      <c r="O369" s="34" t="s">
        <v>889</v>
      </c>
      <c r="T369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9" s="34"/>
      <c r="W369" s="34"/>
      <c r="X369" s="34"/>
      <c r="Y369" s="34"/>
      <c r="Z369" s="34"/>
      <c r="AA369" s="34"/>
      <c r="AG369" s="34"/>
      <c r="AH369" s="34"/>
      <c r="AT369" s="35"/>
      <c r="AU369" s="31" t="s">
        <v>134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9" s="21" t="str">
        <f>IF(ISBLANK(Table2[[#This Row],[device_model]]), "", Table2[[#This Row],[device_suggested_area]])</f>
        <v>Ceiling</v>
      </c>
      <c r="AZ369" s="31" t="s">
        <v>223</v>
      </c>
      <c r="BA369" s="31" t="s">
        <v>365</v>
      </c>
      <c r="BB369" s="31" t="s">
        <v>236</v>
      </c>
      <c r="BC369" s="31" t="s">
        <v>368</v>
      </c>
      <c r="BD369" s="31" t="s">
        <v>416</v>
      </c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s="31" customFormat="1" ht="16" customHeight="1">
      <c r="A370" s="21">
        <v>2600</v>
      </c>
      <c r="B370" s="31" t="s">
        <v>26</v>
      </c>
      <c r="C370" s="31" t="s">
        <v>236</v>
      </c>
      <c r="D370" s="31" t="s">
        <v>134</v>
      </c>
      <c r="E370" s="31" t="s">
        <v>1120</v>
      </c>
      <c r="F370" s="33" t="str">
        <f>IF(ISBLANK(Table2[[#This Row],[unique_id]]), "", Table2[[#This Row],[unique_id]])</f>
        <v>old_roof_network_switch_plug</v>
      </c>
      <c r="G370" s="31" t="s">
        <v>223</v>
      </c>
      <c r="H370" s="31" t="s">
        <v>586</v>
      </c>
      <c r="I370" s="31" t="s">
        <v>295</v>
      </c>
      <c r="O370" s="34" t="s">
        <v>889</v>
      </c>
      <c r="T370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0" s="34"/>
      <c r="W370" s="34"/>
      <c r="X370" s="34"/>
      <c r="Y370" s="34"/>
      <c r="Z370" s="34"/>
      <c r="AA370" s="34"/>
      <c r="AE370" s="31" t="s">
        <v>257</v>
      </c>
      <c r="AG370" s="34"/>
      <c r="AH370" s="34"/>
      <c r="AT370" s="35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0" s="21" t="str">
        <f>IF(ISBLANK(Table2[[#This Row],[device_model]]), "", Table2[[#This Row],[device_suggested_area]])</f>
        <v>Ceiling</v>
      </c>
      <c r="AZ370" s="31" t="s">
        <v>223</v>
      </c>
      <c r="BA370" s="31" t="s">
        <v>365</v>
      </c>
      <c r="BB370" s="31" t="s">
        <v>236</v>
      </c>
      <c r="BC370" s="31" t="s">
        <v>368</v>
      </c>
      <c r="BD370" s="31" t="s">
        <v>416</v>
      </c>
      <c r="BG370" s="31" t="s">
        <v>1116</v>
      </c>
      <c r="BH370" s="31" t="s">
        <v>446</v>
      </c>
      <c r="BI370" s="31" t="s">
        <v>359</v>
      </c>
      <c r="BJ370" s="31" t="s">
        <v>442</v>
      </c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1" spans="1:63" s="36" customFormat="1" ht="16" customHeight="1">
      <c r="A371" s="21">
        <v>2601</v>
      </c>
      <c r="B371" s="36" t="s">
        <v>26</v>
      </c>
      <c r="C371" s="36" t="s">
        <v>912</v>
      </c>
      <c r="D371" s="36" t="s">
        <v>149</v>
      </c>
      <c r="E371" s="37" t="s">
        <v>1270</v>
      </c>
      <c r="F371" s="38" t="str">
        <f>IF(ISBLANK(Table2[[#This Row],[unique_id]]), "", Table2[[#This Row],[unique_id]])</f>
        <v>template_ceiling_network_switch_plug_proxy</v>
      </c>
      <c r="G371" s="36" t="s">
        <v>223</v>
      </c>
      <c r="H371" s="36" t="s">
        <v>586</v>
      </c>
      <c r="I371" s="36" t="s">
        <v>295</v>
      </c>
      <c r="O371" s="39" t="s">
        <v>889</v>
      </c>
      <c r="P371" s="36" t="s">
        <v>166</v>
      </c>
      <c r="Q371" s="36" t="s">
        <v>859</v>
      </c>
      <c r="R371" s="36" t="s">
        <v>861</v>
      </c>
      <c r="S371" s="36" t="str">
        <f>Table2[[#This Row],[friendly_name]]</f>
        <v>Network Switch</v>
      </c>
      <c r="T371" s="37" t="s">
        <v>1239</v>
      </c>
      <c r="V371" s="39"/>
      <c r="W371" s="39"/>
      <c r="X371" s="39"/>
      <c r="Y371" s="39"/>
      <c r="Z371" s="39"/>
      <c r="AA371" s="39"/>
      <c r="AG371" s="39"/>
      <c r="AH371" s="39"/>
      <c r="AT371" s="40"/>
      <c r="AU371" s="36" t="s">
        <v>134</v>
      </c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1" s="21" t="str">
        <f>IF(ISBLANK(Table2[[#This Row],[device_model]]), "", Table2[[#This Row],[device_suggested_area]])</f>
        <v>Ceiling</v>
      </c>
      <c r="AZ371" s="36" t="s">
        <v>223</v>
      </c>
      <c r="BA371" s="36" t="s">
        <v>1036</v>
      </c>
      <c r="BB371" s="36" t="s">
        <v>1286</v>
      </c>
      <c r="BC371" s="36" t="s">
        <v>1005</v>
      </c>
      <c r="BD371" s="36" t="s">
        <v>416</v>
      </c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s="36" customFormat="1" ht="16" customHeight="1">
      <c r="A372" s="21">
        <v>2602</v>
      </c>
      <c r="B372" s="36" t="s">
        <v>26</v>
      </c>
      <c r="C372" s="36" t="s">
        <v>789</v>
      </c>
      <c r="D372" s="36" t="s">
        <v>134</v>
      </c>
      <c r="E372" s="36" t="s">
        <v>1271</v>
      </c>
      <c r="F372" s="38" t="str">
        <f>IF(ISBLANK(Table2[[#This Row],[unique_id]]), "", Table2[[#This Row],[unique_id]])</f>
        <v>ceiling_network_switch_plug</v>
      </c>
      <c r="G372" s="36" t="s">
        <v>223</v>
      </c>
      <c r="H372" s="36" t="s">
        <v>586</v>
      </c>
      <c r="I372" s="36" t="s">
        <v>295</v>
      </c>
      <c r="M372" s="36" t="s">
        <v>261</v>
      </c>
      <c r="O372" s="39" t="s">
        <v>889</v>
      </c>
      <c r="P372" s="36" t="s">
        <v>166</v>
      </c>
      <c r="Q372" s="36" t="s">
        <v>859</v>
      </c>
      <c r="R372" s="36" t="s">
        <v>861</v>
      </c>
      <c r="S372" s="36" t="str">
        <f>Table2[[#This Row],[friendly_name]]</f>
        <v>Network Switch</v>
      </c>
      <c r="T37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2" s="39"/>
      <c r="W372" s="39"/>
      <c r="X372" s="39"/>
      <c r="Y372" s="39"/>
      <c r="Z372" s="39"/>
      <c r="AA372" s="55" t="s">
        <v>1284</v>
      </c>
      <c r="AE372" s="36" t="s">
        <v>257</v>
      </c>
      <c r="AF372" s="36">
        <v>10</v>
      </c>
      <c r="AG372" s="39" t="s">
        <v>34</v>
      </c>
      <c r="AH372" s="39" t="s">
        <v>1017</v>
      </c>
      <c r="AJ372" s="36" t="str">
        <f>_xlfn.CONCAT("homeassistant/entity/", Table2[[#This Row],[entity_namespace]], "/tasmota/",Table2[[#This Row],[unique_id]], "/config")</f>
        <v>homeassistant/entity/switch/tasmota/ceiling_network_switch_plug/config</v>
      </c>
      <c r="AK372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2" s="36" t="str">
        <f>_xlfn.CONCAT("tasmota/device/",Table2[[#This Row],[unique_id]], "/cmnd/POWER")</f>
        <v>tasmota/device/ceiling_network_switch_plug/cmnd/POWER</v>
      </c>
      <c r="AM372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2" s="36" t="s">
        <v>1037</v>
      </c>
      <c r="AO372" s="36" t="s">
        <v>1038</v>
      </c>
      <c r="AP372" s="36" t="s">
        <v>1026</v>
      </c>
      <c r="AQ372" s="36" t="s">
        <v>1027</v>
      </c>
      <c r="AR372" s="36" t="s">
        <v>1108</v>
      </c>
      <c r="AS372" s="36">
        <v>1</v>
      </c>
      <c r="AT372" s="41" t="str">
        <f>HYPERLINK(_xlfn.CONCAT("http://", Table2[[#This Row],[connection_ip]], "/?"))</f>
        <v>http://10.0.6.105/?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2" s="21" t="str">
        <f>IF(ISBLANK(Table2[[#This Row],[device_model]]), "", Table2[[#This Row],[device_suggested_area]])</f>
        <v>Ceiling</v>
      </c>
      <c r="AZ372" s="36" t="s">
        <v>223</v>
      </c>
      <c r="BA372" s="36" t="s">
        <v>1036</v>
      </c>
      <c r="BB372" s="36" t="s">
        <v>1286</v>
      </c>
      <c r="BC372" s="36" t="s">
        <v>1005</v>
      </c>
      <c r="BD372" s="36" t="s">
        <v>416</v>
      </c>
      <c r="BH372" s="36" t="s">
        <v>446</v>
      </c>
      <c r="BI372" s="56" t="s">
        <v>1122</v>
      </c>
      <c r="BJ372" s="36" t="s">
        <v>1121</v>
      </c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3" spans="1:63" s="36" customFormat="1" ht="16" customHeight="1">
      <c r="A373" s="21">
        <v>2603</v>
      </c>
      <c r="B373" s="36" t="s">
        <v>26</v>
      </c>
      <c r="C373" s="36" t="s">
        <v>789</v>
      </c>
      <c r="D373" s="36" t="s">
        <v>27</v>
      </c>
      <c r="E373" s="36" t="s">
        <v>1272</v>
      </c>
      <c r="F373" s="38" t="str">
        <f>IF(ISBLANK(Table2[[#This Row],[unique_id]]), "", Table2[[#This Row],[unique_id]])</f>
        <v>ceiling_network_switch_plug_energy_power</v>
      </c>
      <c r="G373" s="36" t="s">
        <v>223</v>
      </c>
      <c r="H373" s="36" t="s">
        <v>586</v>
      </c>
      <c r="I373" s="36" t="s">
        <v>295</v>
      </c>
      <c r="O373" s="39"/>
      <c r="T373" s="37"/>
      <c r="V373" s="39"/>
      <c r="W373" s="39"/>
      <c r="X373" s="39"/>
      <c r="Y373" s="39"/>
      <c r="Z373" s="39"/>
      <c r="AA373" s="39"/>
      <c r="AB373" s="36" t="s">
        <v>31</v>
      </c>
      <c r="AC373" s="36" t="s">
        <v>332</v>
      </c>
      <c r="AD373" s="36" t="s">
        <v>1018</v>
      </c>
      <c r="AF373" s="36">
        <v>10</v>
      </c>
      <c r="AG373" s="39" t="s">
        <v>34</v>
      </c>
      <c r="AH373" s="39" t="s">
        <v>1017</v>
      </c>
      <c r="AJ373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73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3" s="36" t="s">
        <v>1037</v>
      </c>
      <c r="AO373" s="36" t="s">
        <v>1038</v>
      </c>
      <c r="AP373" s="36" t="s">
        <v>1026</v>
      </c>
      <c r="AQ373" s="36" t="s">
        <v>1027</v>
      </c>
      <c r="AR373" s="36" t="s">
        <v>1280</v>
      </c>
      <c r="AS373" s="36">
        <v>1</v>
      </c>
      <c r="AT373" s="41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3" s="21" t="str">
        <f>IF(ISBLANK(Table2[[#This Row],[device_model]]), "", Table2[[#This Row],[device_suggested_area]])</f>
        <v>Ceiling</v>
      </c>
      <c r="AZ373" s="36" t="s">
        <v>223</v>
      </c>
      <c r="BA373" s="36" t="s">
        <v>1036</v>
      </c>
      <c r="BB373" s="36" t="s">
        <v>1286</v>
      </c>
      <c r="BC373" s="36" t="s">
        <v>1005</v>
      </c>
      <c r="BD373" s="36" t="s">
        <v>416</v>
      </c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s="36" customFormat="1" ht="16" customHeight="1">
      <c r="A374" s="21">
        <v>2604</v>
      </c>
      <c r="B374" s="36" t="s">
        <v>26</v>
      </c>
      <c r="C374" s="36" t="s">
        <v>789</v>
      </c>
      <c r="D374" s="36" t="s">
        <v>27</v>
      </c>
      <c r="E374" s="36" t="s">
        <v>1273</v>
      </c>
      <c r="F374" s="38" t="str">
        <f>IF(ISBLANK(Table2[[#This Row],[unique_id]]), "", Table2[[#This Row],[unique_id]])</f>
        <v>ceiling_network_switch_plug_energy_total</v>
      </c>
      <c r="G374" s="36" t="s">
        <v>223</v>
      </c>
      <c r="H374" s="36" t="s">
        <v>586</v>
      </c>
      <c r="I374" s="36" t="s">
        <v>295</v>
      </c>
      <c r="O374" s="39"/>
      <c r="T374" s="37"/>
      <c r="V374" s="39"/>
      <c r="W374" s="39"/>
      <c r="X374" s="39"/>
      <c r="Y374" s="39"/>
      <c r="Z374" s="39"/>
      <c r="AA374" s="39"/>
      <c r="AB374" s="36" t="s">
        <v>76</v>
      </c>
      <c r="AC374" s="36" t="s">
        <v>333</v>
      </c>
      <c r="AD374" s="36" t="s">
        <v>1019</v>
      </c>
      <c r="AF374" s="36">
        <v>10</v>
      </c>
      <c r="AG374" s="39" t="s">
        <v>34</v>
      </c>
      <c r="AH374" s="39" t="s">
        <v>1017</v>
      </c>
      <c r="AJ374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7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4" s="36" t="s">
        <v>1037</v>
      </c>
      <c r="AO374" s="36" t="s">
        <v>1038</v>
      </c>
      <c r="AP374" s="36" t="s">
        <v>1026</v>
      </c>
      <c r="AQ374" s="36" t="s">
        <v>1027</v>
      </c>
      <c r="AR374" s="36" t="s">
        <v>1281</v>
      </c>
      <c r="AS374" s="36">
        <v>1</v>
      </c>
      <c r="AT374" s="41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4" s="21" t="str">
        <f>IF(ISBLANK(Table2[[#This Row],[device_model]]), "", Table2[[#This Row],[device_suggested_area]])</f>
        <v>Ceiling</v>
      </c>
      <c r="AZ374" s="36" t="s">
        <v>223</v>
      </c>
      <c r="BA374" s="36" t="s">
        <v>1036</v>
      </c>
      <c r="BB374" s="36" t="s">
        <v>1286</v>
      </c>
      <c r="BC374" s="36" t="s">
        <v>1005</v>
      </c>
      <c r="BD374" s="36" t="s">
        <v>416</v>
      </c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1">
        <v>2605</v>
      </c>
      <c r="B375" s="21" t="s">
        <v>26</v>
      </c>
      <c r="C375" s="21" t="s">
        <v>912</v>
      </c>
      <c r="D375" s="21" t="s">
        <v>149</v>
      </c>
      <c r="E375" s="26" t="s">
        <v>1107</v>
      </c>
      <c r="F375" s="25" t="str">
        <f>IF(ISBLANK(Table2[[#This Row],[unique_id]]), "", Table2[[#This Row],[unique_id]])</f>
        <v>template_rack_internet_modem_plug_proxy</v>
      </c>
      <c r="G375" s="21" t="s">
        <v>224</v>
      </c>
      <c r="H375" s="21" t="s">
        <v>586</v>
      </c>
      <c r="I375" s="21" t="s">
        <v>295</v>
      </c>
      <c r="O375" s="22" t="s">
        <v>889</v>
      </c>
      <c r="R375" s="21" t="s">
        <v>905</v>
      </c>
      <c r="S375" s="21" t="str">
        <f>Table2[[#This Row],[friendly_name]]</f>
        <v>Internet Modem</v>
      </c>
      <c r="T375" s="26" t="s">
        <v>1237</v>
      </c>
      <c r="V375" s="22"/>
      <c r="W375" s="22"/>
      <c r="X375" s="22"/>
      <c r="Y375" s="22"/>
      <c r="AG375" s="22"/>
      <c r="AH375" s="22"/>
      <c r="AS375" s="21"/>
      <c r="AT375" s="23"/>
      <c r="AU375" s="21" t="s">
        <v>134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75" s="21" t="str">
        <f>IF(ISBLANK(Table2[[#This Row],[device_model]]), "", Table2[[#This Row],[device_suggested_area]])</f>
        <v>Rack</v>
      </c>
      <c r="AZ375" s="21" t="s">
        <v>1169</v>
      </c>
      <c r="BA375" s="24" t="s">
        <v>366</v>
      </c>
      <c r="BB375" s="21" t="s">
        <v>236</v>
      </c>
      <c r="BC375" s="21" t="s">
        <v>367</v>
      </c>
      <c r="BD375" s="21" t="s">
        <v>28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s="36" customFormat="1" ht="16" customHeight="1">
      <c r="A376" s="21">
        <v>2606</v>
      </c>
      <c r="B376" s="21" t="s">
        <v>26</v>
      </c>
      <c r="C376" s="21" t="s">
        <v>236</v>
      </c>
      <c r="D376" s="21" t="s">
        <v>134</v>
      </c>
      <c r="E376" s="21" t="s">
        <v>956</v>
      </c>
      <c r="F376" s="25" t="str">
        <f>IF(ISBLANK(Table2[[#This Row],[unique_id]]), "", Table2[[#This Row],[unique_id]])</f>
        <v>rack_internet_modem_plug</v>
      </c>
      <c r="G376" s="21" t="s">
        <v>224</v>
      </c>
      <c r="H376" s="21" t="s">
        <v>586</v>
      </c>
      <c r="I376" s="21" t="s">
        <v>295</v>
      </c>
      <c r="J376" s="21"/>
      <c r="K376" s="21"/>
      <c r="L376" s="21"/>
      <c r="M376" s="21" t="s">
        <v>261</v>
      </c>
      <c r="N376" s="21"/>
      <c r="O376" s="22" t="s">
        <v>889</v>
      </c>
      <c r="P376" s="21"/>
      <c r="Q376" s="21"/>
      <c r="R376" s="21" t="s">
        <v>905</v>
      </c>
      <c r="S376" s="21" t="str">
        <f>Table2[[#This Row],[friendly_name]]</f>
        <v>Internet Modem</v>
      </c>
      <c r="T376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6" s="21"/>
      <c r="V376" s="22"/>
      <c r="W376" s="22"/>
      <c r="X376" s="22"/>
      <c r="Y376" s="22"/>
      <c r="Z376" s="22"/>
      <c r="AA376" s="22"/>
      <c r="AB376" s="21"/>
      <c r="AC376" s="21"/>
      <c r="AD376" s="21"/>
      <c r="AE376" s="21" t="s">
        <v>258</v>
      </c>
      <c r="AF376" s="21"/>
      <c r="AG376" s="22"/>
      <c r="AH376" s="22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3"/>
      <c r="AU376" s="2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6" s="21"/>
      <c r="AY376" s="21" t="str">
        <f>IF(ISBLANK(Table2[[#This Row],[device_model]]), "", Table2[[#This Row],[device_suggested_area]])</f>
        <v>Rack</v>
      </c>
      <c r="AZ376" s="21" t="s">
        <v>1169</v>
      </c>
      <c r="BA376" s="24" t="s">
        <v>366</v>
      </c>
      <c r="BB376" s="21" t="s">
        <v>236</v>
      </c>
      <c r="BC376" s="21" t="s">
        <v>367</v>
      </c>
      <c r="BD376" s="21" t="s">
        <v>28</v>
      </c>
      <c r="BE376" s="21"/>
      <c r="BF376" s="21"/>
      <c r="BG376" s="21" t="s">
        <v>1116</v>
      </c>
      <c r="BH376" s="21" t="s">
        <v>446</v>
      </c>
      <c r="BI376" s="21" t="s">
        <v>360</v>
      </c>
      <c r="BJ376" s="21" t="s">
        <v>443</v>
      </c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77" spans="1:63" ht="16" customHeight="1">
      <c r="A377" s="21">
        <v>2607</v>
      </c>
      <c r="B377" s="36" t="s">
        <v>26</v>
      </c>
      <c r="C377" s="36" t="s">
        <v>789</v>
      </c>
      <c r="D377" s="36" t="s">
        <v>129</v>
      </c>
      <c r="E377" s="36" t="s">
        <v>1007</v>
      </c>
      <c r="F377" s="38" t="str">
        <f>IF(ISBLANK(Table2[[#This Row],[unique_id]]), "", Table2[[#This Row],[unique_id]])</f>
        <v>rack_fans_plug</v>
      </c>
      <c r="G377" s="36" t="s">
        <v>655</v>
      </c>
      <c r="H377" s="36" t="s">
        <v>586</v>
      </c>
      <c r="I377" s="36" t="s">
        <v>295</v>
      </c>
      <c r="J377" s="36"/>
      <c r="K377" s="36"/>
      <c r="L377" s="36"/>
      <c r="M377" s="36" t="s">
        <v>261</v>
      </c>
      <c r="N377" s="36"/>
      <c r="O377" s="39" t="s">
        <v>889</v>
      </c>
      <c r="P377" s="36"/>
      <c r="Q377" s="36"/>
      <c r="R377" s="36"/>
      <c r="S377" s="36"/>
      <c r="T377" s="37" t="s">
        <v>1109</v>
      </c>
      <c r="U377" s="36"/>
      <c r="V377" s="39"/>
      <c r="W377" s="39"/>
      <c r="X377" s="39"/>
      <c r="Y377" s="39"/>
      <c r="Z377" s="39"/>
      <c r="AA377" s="39" t="s">
        <v>1285</v>
      </c>
      <c r="AB377" s="36"/>
      <c r="AC377" s="36"/>
      <c r="AD377" s="36"/>
      <c r="AE377" s="36" t="s">
        <v>657</v>
      </c>
      <c r="AF377" s="36">
        <v>10</v>
      </c>
      <c r="AG377" s="39" t="s">
        <v>34</v>
      </c>
      <c r="AH377" s="39" t="s">
        <v>1017</v>
      </c>
      <c r="AI377" s="36"/>
      <c r="AJ377" s="36" t="str">
        <f>_xlfn.CONCAT("homeassistant/entity/", Table2[[#This Row],[entity_namespace]], "/tasmota/",Table2[[#This Row],[unique_id]], "/config")</f>
        <v>homeassistant/entity/fan/tasmota/rack_fans_plug/config</v>
      </c>
      <c r="AK377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77" s="36" t="str">
        <f>_xlfn.CONCAT("tasmota/device/",Table2[[#This Row],[unique_id]], "/cmnd/POWER")</f>
        <v>tasmota/device/rack_fans_plug/cmnd/POWER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77" s="36" t="s">
        <v>1037</v>
      </c>
      <c r="AO377" s="36" t="s">
        <v>1038</v>
      </c>
      <c r="AP377" s="36" t="s">
        <v>1026</v>
      </c>
      <c r="AQ377" s="36" t="s">
        <v>1027</v>
      </c>
      <c r="AR377" s="36" t="s">
        <v>1108</v>
      </c>
      <c r="AS377" s="36">
        <v>1</v>
      </c>
      <c r="AT377" s="41" t="str">
        <f>HYPERLINK(_xlfn.CONCAT("http://", Table2[[#This Row],[connection_ip]], "/?"))</f>
        <v>http://10.0.6.101/?</v>
      </c>
      <c r="AU377" s="36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77" s="36"/>
      <c r="AY377" s="21" t="str">
        <f>IF(ISBLANK(Table2[[#This Row],[device_model]]), "", Table2[[#This Row],[device_suggested_area]])</f>
        <v>Rack</v>
      </c>
      <c r="AZ377" s="36" t="s">
        <v>131</v>
      </c>
      <c r="BA377" s="42" t="s">
        <v>866</v>
      </c>
      <c r="BB377" s="36" t="s">
        <v>1286</v>
      </c>
      <c r="BC377" s="36" t="s">
        <v>1005</v>
      </c>
      <c r="BD377" s="36" t="s">
        <v>28</v>
      </c>
      <c r="BE377" s="36"/>
      <c r="BF377" s="36"/>
      <c r="BG377" s="36"/>
      <c r="BH377" s="36" t="s">
        <v>446</v>
      </c>
      <c r="BI377" s="36" t="s">
        <v>656</v>
      </c>
      <c r="BJ377" s="36" t="s">
        <v>1008</v>
      </c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78" spans="1:63" ht="16" customHeight="1">
      <c r="A378" s="21">
        <v>2608</v>
      </c>
      <c r="B378" s="21" t="s">
        <v>26</v>
      </c>
      <c r="C378" s="21" t="s">
        <v>383</v>
      </c>
      <c r="D378" s="21" t="s">
        <v>134</v>
      </c>
      <c r="E378" s="24" t="s">
        <v>700</v>
      </c>
      <c r="F378" s="25" t="str">
        <f>IF(ISBLANK(Table2[[#This Row],[unique_id]]), "", Table2[[#This Row],[unique_id]])</f>
        <v>deck_fans_outlet</v>
      </c>
      <c r="G378" s="21" t="s">
        <v>703</v>
      </c>
      <c r="H378" s="21" t="s">
        <v>586</v>
      </c>
      <c r="I378" s="21" t="s">
        <v>295</v>
      </c>
      <c r="M378" s="21" t="s">
        <v>261</v>
      </c>
      <c r="O378" s="22" t="s">
        <v>889</v>
      </c>
      <c r="P378" s="21" t="s">
        <v>166</v>
      </c>
      <c r="Q378" s="21" t="s">
        <v>859</v>
      </c>
      <c r="R378" s="21" t="s">
        <v>861</v>
      </c>
      <c r="S378" s="21" t="s">
        <v>923</v>
      </c>
      <c r="T378" s="26" t="s">
        <v>922</v>
      </c>
      <c r="V378" s="22"/>
      <c r="W378" s="22" t="s">
        <v>549</v>
      </c>
      <c r="X378" s="22"/>
      <c r="Y378" s="29" t="s">
        <v>856</v>
      </c>
      <c r="AE378" s="21" t="s">
        <v>255</v>
      </c>
      <c r="AG378" s="22"/>
      <c r="AH378" s="22"/>
      <c r="AS378" s="21"/>
      <c r="AT3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78" s="26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78" s="21" t="str">
        <f>Table2[[#This Row],[device_suggested_area]]</f>
        <v>Deck</v>
      </c>
      <c r="AY378" s="21" t="str">
        <f>IF(ISBLANK(Table2[[#This Row],[device_model]]), "", Table2[[#This Row],[device_suggested_area]])</f>
        <v>Deck</v>
      </c>
      <c r="AZ378" s="26" t="s">
        <v>1158</v>
      </c>
      <c r="BA378" s="26" t="s">
        <v>705</v>
      </c>
      <c r="BB378" s="21" t="s">
        <v>383</v>
      </c>
      <c r="BC378" s="26" t="s">
        <v>706</v>
      </c>
      <c r="BD378" s="21" t="s">
        <v>363</v>
      </c>
      <c r="BI378" s="21" t="s">
        <v>707</v>
      </c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79" spans="1:63" ht="16" customHeight="1">
      <c r="A379" s="21">
        <v>2609</v>
      </c>
      <c r="B379" s="21" t="s">
        <v>26</v>
      </c>
      <c r="C379" s="21" t="s">
        <v>383</v>
      </c>
      <c r="D379" s="21" t="s">
        <v>134</v>
      </c>
      <c r="E379" s="24" t="s">
        <v>701</v>
      </c>
      <c r="F379" s="25" t="str">
        <f>IF(ISBLANK(Table2[[#This Row],[unique_id]]), "", Table2[[#This Row],[unique_id]])</f>
        <v>kitchen_fan_outlet</v>
      </c>
      <c r="G379" s="21" t="s">
        <v>702</v>
      </c>
      <c r="H379" s="21" t="s">
        <v>586</v>
      </c>
      <c r="I379" s="21" t="s">
        <v>295</v>
      </c>
      <c r="M379" s="21" t="s">
        <v>261</v>
      </c>
      <c r="O379" s="22" t="s">
        <v>889</v>
      </c>
      <c r="P379" s="21" t="s">
        <v>166</v>
      </c>
      <c r="Q379" s="21" t="s">
        <v>859</v>
      </c>
      <c r="R379" s="21" t="s">
        <v>861</v>
      </c>
      <c r="S379" s="21" t="s">
        <v>923</v>
      </c>
      <c r="T379" s="26" t="s">
        <v>922</v>
      </c>
      <c r="V379" s="22"/>
      <c r="W379" s="22" t="s">
        <v>549</v>
      </c>
      <c r="X379" s="22"/>
      <c r="Y379" s="29" t="s">
        <v>856</v>
      </c>
      <c r="AE379" s="21" t="s">
        <v>255</v>
      </c>
      <c r="AG379" s="22"/>
      <c r="AH379" s="22"/>
      <c r="AS379" s="21"/>
      <c r="AT3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79" s="26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79" s="21" t="str">
        <f>Table2[[#This Row],[device_suggested_area]]</f>
        <v>Kitchen</v>
      </c>
      <c r="AY379" s="21" t="str">
        <f>IF(ISBLANK(Table2[[#This Row],[device_model]]), "", Table2[[#This Row],[device_suggested_area]])</f>
        <v>Kitchen</v>
      </c>
      <c r="AZ379" s="26" t="s">
        <v>1159</v>
      </c>
      <c r="BA379" s="26" t="s">
        <v>705</v>
      </c>
      <c r="BB379" s="21" t="s">
        <v>383</v>
      </c>
      <c r="BC379" s="26" t="s">
        <v>706</v>
      </c>
      <c r="BD379" s="21" t="s">
        <v>208</v>
      </c>
      <c r="BI379" s="21" t="s">
        <v>708</v>
      </c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0" spans="1:63" ht="16" customHeight="1">
      <c r="A380" s="21">
        <v>2610</v>
      </c>
      <c r="B380" s="21" t="s">
        <v>26</v>
      </c>
      <c r="C380" s="21" t="s">
        <v>383</v>
      </c>
      <c r="D380" s="21" t="s">
        <v>134</v>
      </c>
      <c r="E380" s="24" t="s">
        <v>699</v>
      </c>
      <c r="F380" s="25" t="str">
        <f>IF(ISBLANK(Table2[[#This Row],[unique_id]]), "", Table2[[#This Row],[unique_id]])</f>
        <v>edwin_wardrobe_outlet</v>
      </c>
      <c r="G380" s="21" t="s">
        <v>709</v>
      </c>
      <c r="H380" s="21" t="s">
        <v>586</v>
      </c>
      <c r="I380" s="21" t="s">
        <v>295</v>
      </c>
      <c r="M380" s="21" t="s">
        <v>261</v>
      </c>
      <c r="O380" s="22" t="s">
        <v>889</v>
      </c>
      <c r="P380" s="21" t="s">
        <v>166</v>
      </c>
      <c r="Q380" s="21" t="s">
        <v>859</v>
      </c>
      <c r="R380" s="21" t="s">
        <v>861</v>
      </c>
      <c r="S380" s="21" t="s">
        <v>923</v>
      </c>
      <c r="T380" s="26" t="s">
        <v>922</v>
      </c>
      <c r="V380" s="22"/>
      <c r="W380" s="22" t="s">
        <v>549</v>
      </c>
      <c r="X380" s="22"/>
      <c r="Y380" s="29" t="s">
        <v>856</v>
      </c>
      <c r="Z380" s="29"/>
      <c r="AA380" s="29"/>
      <c r="AE380" s="21" t="s">
        <v>255</v>
      </c>
      <c r="AG380" s="22"/>
      <c r="AH380" s="22"/>
      <c r="AS380" s="21"/>
      <c r="AT38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0" s="2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0" s="21" t="str">
        <f>Table2[[#This Row],[device_suggested_area]]</f>
        <v>Edwin</v>
      </c>
      <c r="AY380" s="21" t="str">
        <f>IF(ISBLANK(Table2[[#This Row],[device_model]]), "", Table2[[#This Row],[device_suggested_area]])</f>
        <v>Edwin</v>
      </c>
      <c r="AZ380" s="26" t="s">
        <v>1160</v>
      </c>
      <c r="BA380" s="26" t="s">
        <v>705</v>
      </c>
      <c r="BB380" s="21" t="s">
        <v>383</v>
      </c>
      <c r="BC380" s="26" t="s">
        <v>706</v>
      </c>
      <c r="BD380" s="21" t="s">
        <v>127</v>
      </c>
      <c r="BI380" s="21" t="s">
        <v>704</v>
      </c>
      <c r="BJ380" s="21"/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1" spans="1:63" ht="16" customHeight="1">
      <c r="A381" s="21">
        <v>2611</v>
      </c>
      <c r="B381" s="21" t="s">
        <v>26</v>
      </c>
      <c r="C381" s="21" t="s">
        <v>510</v>
      </c>
      <c r="D381" s="21" t="s">
        <v>27</v>
      </c>
      <c r="E381" s="21" t="s">
        <v>918</v>
      </c>
      <c r="F381" s="25" t="str">
        <f>IF(ISBLANK(Table2[[#This Row],[unique_id]]), "", Table2[[#This Row],[unique_id]])</f>
        <v>garden_repeater_linkquality</v>
      </c>
      <c r="G381" s="21" t="s">
        <v>793</v>
      </c>
      <c r="H381" s="21" t="s">
        <v>586</v>
      </c>
      <c r="I381" s="21" t="s">
        <v>295</v>
      </c>
      <c r="O381" s="22" t="s">
        <v>889</v>
      </c>
      <c r="P381" s="21" t="s">
        <v>166</v>
      </c>
      <c r="Q381" s="21" t="s">
        <v>859</v>
      </c>
      <c r="R381" s="21" t="s">
        <v>861</v>
      </c>
      <c r="S381" s="21" t="s">
        <v>923</v>
      </c>
      <c r="T381" s="26" t="s">
        <v>921</v>
      </c>
      <c r="V381" s="22"/>
      <c r="W381" s="22" t="s">
        <v>549</v>
      </c>
      <c r="X381" s="22"/>
      <c r="Y381" s="29" t="s">
        <v>856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1" s="21" t="str">
        <f>Table2[[#This Row],[device_suggested_area]]</f>
        <v>Garden</v>
      </c>
      <c r="AY381" s="21" t="str">
        <f>IF(ISBLANK(Table2[[#This Row],[device_model]]), "", Table2[[#This Row],[device_suggested_area]])</f>
        <v>Garden</v>
      </c>
      <c r="AZ381" s="21" t="s">
        <v>1132</v>
      </c>
      <c r="BA381" s="24" t="s">
        <v>791</v>
      </c>
      <c r="BB381" s="21" t="s">
        <v>510</v>
      </c>
      <c r="BC381" s="21" t="s">
        <v>790</v>
      </c>
      <c r="BD381" s="21" t="s">
        <v>639</v>
      </c>
      <c r="BI381" s="21" t="s">
        <v>792</v>
      </c>
      <c r="BJ381" s="21"/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2" spans="1:63" ht="16" customHeight="1">
      <c r="A382" s="21">
        <v>2612</v>
      </c>
      <c r="B382" s="21" t="s">
        <v>26</v>
      </c>
      <c r="C382" s="21" t="s">
        <v>510</v>
      </c>
      <c r="D382" s="21" t="s">
        <v>27</v>
      </c>
      <c r="E382" s="21" t="s">
        <v>919</v>
      </c>
      <c r="F382" s="25" t="str">
        <f>IF(ISBLANK(Table2[[#This Row],[unique_id]]), "", Table2[[#This Row],[unique_id]])</f>
        <v>landing_repeater_linkquality</v>
      </c>
      <c r="G382" s="21" t="s">
        <v>795</v>
      </c>
      <c r="H382" s="21" t="s">
        <v>586</v>
      </c>
      <c r="I382" s="21" t="s">
        <v>295</v>
      </c>
      <c r="O382" s="22" t="s">
        <v>889</v>
      </c>
      <c r="P382" s="21" t="s">
        <v>166</v>
      </c>
      <c r="Q382" s="21" t="s">
        <v>859</v>
      </c>
      <c r="R382" s="21" t="s">
        <v>861</v>
      </c>
      <c r="S382" s="21" t="s">
        <v>923</v>
      </c>
      <c r="T382" s="26" t="s">
        <v>921</v>
      </c>
      <c r="V382" s="22"/>
      <c r="W382" s="22" t="s">
        <v>549</v>
      </c>
      <c r="X382" s="22"/>
      <c r="Y382" s="29" t="s">
        <v>856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2" s="21" t="str">
        <f>Table2[[#This Row],[device_suggested_area]]</f>
        <v>Landing</v>
      </c>
      <c r="AY382" s="21" t="str">
        <f>IF(ISBLANK(Table2[[#This Row],[device_model]]), "", Table2[[#This Row],[device_suggested_area]])</f>
        <v>Landing</v>
      </c>
      <c r="AZ382" s="21" t="s">
        <v>1132</v>
      </c>
      <c r="BA382" s="24" t="s">
        <v>791</v>
      </c>
      <c r="BB382" s="21" t="s">
        <v>510</v>
      </c>
      <c r="BC382" s="21" t="s">
        <v>790</v>
      </c>
      <c r="BD382" s="21" t="s">
        <v>620</v>
      </c>
      <c r="BI382" s="21" t="s">
        <v>797</v>
      </c>
      <c r="BJ382" s="21"/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3" spans="1:63" ht="16" customHeight="1">
      <c r="A383" s="21">
        <v>2613</v>
      </c>
      <c r="B383" s="21" t="s">
        <v>26</v>
      </c>
      <c r="C383" s="21" t="s">
        <v>510</v>
      </c>
      <c r="D383" s="21" t="s">
        <v>27</v>
      </c>
      <c r="E383" s="21" t="s">
        <v>920</v>
      </c>
      <c r="F383" s="25" t="str">
        <f>IF(ISBLANK(Table2[[#This Row],[unique_id]]), "", Table2[[#This Row],[unique_id]])</f>
        <v>driveway_repeater_linkquality</v>
      </c>
      <c r="G383" s="21" t="s">
        <v>794</v>
      </c>
      <c r="H383" s="21" t="s">
        <v>586</v>
      </c>
      <c r="I383" s="21" t="s">
        <v>295</v>
      </c>
      <c r="O383" s="22" t="s">
        <v>889</v>
      </c>
      <c r="P383" s="21" t="s">
        <v>166</v>
      </c>
      <c r="Q383" s="21" t="s">
        <v>859</v>
      </c>
      <c r="R383" s="21" t="s">
        <v>861</v>
      </c>
      <c r="S383" s="21" t="s">
        <v>923</v>
      </c>
      <c r="T383" s="26" t="s">
        <v>921</v>
      </c>
      <c r="V383" s="22"/>
      <c r="W383" s="22" t="s">
        <v>549</v>
      </c>
      <c r="X383" s="22"/>
      <c r="Y383" s="29" t="s">
        <v>856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3" s="21" t="str">
        <f>Table2[[#This Row],[device_suggested_area]]</f>
        <v>Driveway</v>
      </c>
      <c r="AY383" s="21" t="str">
        <f>IF(ISBLANK(Table2[[#This Row],[device_model]]), "", Table2[[#This Row],[device_suggested_area]])</f>
        <v>Driveway</v>
      </c>
      <c r="AZ383" s="21" t="s">
        <v>1132</v>
      </c>
      <c r="BA383" s="24" t="s">
        <v>791</v>
      </c>
      <c r="BB383" s="21" t="s">
        <v>510</v>
      </c>
      <c r="BC383" s="21" t="s">
        <v>790</v>
      </c>
      <c r="BD383" s="21" t="s">
        <v>796</v>
      </c>
      <c r="BI383" s="21" t="s">
        <v>798</v>
      </c>
      <c r="BJ383" s="21"/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4" spans="1:63" ht="16" customHeight="1">
      <c r="A384" s="21">
        <v>2614</v>
      </c>
      <c r="B384" s="21" t="s">
        <v>26</v>
      </c>
      <c r="C384" s="21" t="s">
        <v>500</v>
      </c>
      <c r="D384" s="21" t="s">
        <v>338</v>
      </c>
      <c r="E384" s="21" t="s">
        <v>337</v>
      </c>
      <c r="F384" s="25" t="str">
        <f>IF(ISBLANK(Table2[[#This Row],[unique_id]]), "", Table2[[#This Row],[unique_id]])</f>
        <v>column_break</v>
      </c>
      <c r="G384" s="21" t="s">
        <v>334</v>
      </c>
      <c r="H384" s="21" t="s">
        <v>586</v>
      </c>
      <c r="I384" s="21" t="s">
        <v>295</v>
      </c>
      <c r="M384" s="21" t="s">
        <v>335</v>
      </c>
      <c r="N384" s="21" t="s">
        <v>336</v>
      </c>
      <c r="T384" s="26"/>
      <c r="V384" s="22"/>
      <c r="W384" s="22"/>
      <c r="X384" s="22"/>
      <c r="Y384" s="22"/>
      <c r="AG384" s="22"/>
      <c r="AH384" s="22"/>
      <c r="AS384" s="21"/>
      <c r="AT384" s="23"/>
      <c r="AU384" s="22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4" s="21" t="str">
        <f>IF(ISBLANK(Table2[[#This Row],[device_model]]), "", Table2[[#This Row],[device_suggested_area]])</f>
        <v/>
      </c>
      <c r="BC384" s="22"/>
      <c r="BI384" s="21"/>
      <c r="BJ384" s="21"/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3" ht="16" customHeight="1">
      <c r="A385" s="21">
        <v>2615</v>
      </c>
      <c r="B385" s="21" t="s">
        <v>26</v>
      </c>
      <c r="C385" s="21" t="s">
        <v>151</v>
      </c>
      <c r="D385" s="21" t="s">
        <v>314</v>
      </c>
      <c r="E385" s="21" t="s">
        <v>1004</v>
      </c>
      <c r="F385" s="25" t="str">
        <f>IF(ISBLANK(Table2[[#This Row],[unique_id]]), "", Table2[[#This Row],[unique_id]])</f>
        <v>lighting_reset_adaptive_lighting_all</v>
      </c>
      <c r="G385" s="21" t="s">
        <v>891</v>
      </c>
      <c r="H385" s="21" t="s">
        <v>605</v>
      </c>
      <c r="I385" s="21" t="s">
        <v>295</v>
      </c>
      <c r="M385" s="21" t="s">
        <v>261</v>
      </c>
      <c r="T385" s="26"/>
      <c r="V385" s="22"/>
      <c r="W385" s="22"/>
      <c r="X385" s="22"/>
      <c r="Y385" s="22"/>
      <c r="AE385" s="21" t="s">
        <v>296</v>
      </c>
      <c r="AG385" s="22"/>
      <c r="AH385" s="22"/>
      <c r="AS385" s="21"/>
      <c r="AT385" s="23"/>
      <c r="AU385" s="22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5" s="21" t="str">
        <f>IF(ISBLANK(Table2[[#This Row],[device_model]]), "", Table2[[#This Row],[device_suggested_area]])</f>
        <v/>
      </c>
      <c r="BC385" s="22"/>
      <c r="BD385" s="21" t="s">
        <v>166</v>
      </c>
      <c r="BI385" s="21"/>
      <c r="BJ385" s="21"/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3" ht="16" customHeight="1">
      <c r="A386" s="21">
        <v>2616</v>
      </c>
      <c r="B386" s="21" t="s">
        <v>26</v>
      </c>
      <c r="C386" s="21" t="s">
        <v>151</v>
      </c>
      <c r="D386" s="21" t="s">
        <v>314</v>
      </c>
      <c r="E386" t="s">
        <v>591</v>
      </c>
      <c r="F386" s="25" t="str">
        <f>IF(ISBLANK(Table2[[#This Row],[unique_id]]), "", Table2[[#This Row],[unique_id]])</f>
        <v>lighting_reset_adaptive_lighting_ada_lamp</v>
      </c>
      <c r="G386" t="s">
        <v>197</v>
      </c>
      <c r="H386" s="21" t="s">
        <v>605</v>
      </c>
      <c r="I386" s="21" t="s">
        <v>295</v>
      </c>
      <c r="J386" s="21" t="s">
        <v>590</v>
      </c>
      <c r="M386" s="21" t="s">
        <v>261</v>
      </c>
      <c r="T386" s="26"/>
      <c r="V386" s="22"/>
      <c r="W386" s="22"/>
      <c r="X386" s="22"/>
      <c r="Y386" s="22"/>
      <c r="AE386" s="21" t="s">
        <v>296</v>
      </c>
      <c r="AG386" s="22"/>
      <c r="AH386" s="22"/>
      <c r="AS386" s="21"/>
      <c r="AT386" s="15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D386" s="21" t="s">
        <v>130</v>
      </c>
      <c r="BF386" s="21" t="s">
        <v>781</v>
      </c>
      <c r="BI386" s="21"/>
      <c r="BJ386" s="21"/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3" ht="16" customHeight="1">
      <c r="A387" s="21">
        <v>2617</v>
      </c>
      <c r="B387" s="21" t="s">
        <v>26</v>
      </c>
      <c r="C387" s="21" t="s">
        <v>151</v>
      </c>
      <c r="D387" s="21" t="s">
        <v>314</v>
      </c>
      <c r="E387" t="s">
        <v>585</v>
      </c>
      <c r="F387" s="25" t="str">
        <f>IF(ISBLANK(Table2[[#This Row],[unique_id]]), "", Table2[[#This Row],[unique_id]])</f>
        <v>lighting_reset_adaptive_lighting_edwin_lamp</v>
      </c>
      <c r="G387" t="s">
        <v>207</v>
      </c>
      <c r="H387" s="21" t="s">
        <v>605</v>
      </c>
      <c r="I387" s="21" t="s">
        <v>295</v>
      </c>
      <c r="J387" s="21" t="s">
        <v>590</v>
      </c>
      <c r="M387" s="21" t="s">
        <v>261</v>
      </c>
      <c r="T387" s="26"/>
      <c r="V387" s="22"/>
      <c r="W387" s="22"/>
      <c r="X387" s="22"/>
      <c r="Y387" s="22"/>
      <c r="AE387" s="21" t="s">
        <v>296</v>
      </c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D387" s="21" t="s">
        <v>127</v>
      </c>
      <c r="BF387" s="21" t="s">
        <v>781</v>
      </c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t="s">
        <v>592</v>
      </c>
      <c r="F388" s="25" t="str">
        <f>IF(ISBLANK(Table2[[#This Row],[unique_id]]), "", Table2[[#This Row],[unique_id]])</f>
        <v>lighting_reset_adaptive_lighting_edwin_night_light</v>
      </c>
      <c r="G388" t="s">
        <v>447</v>
      </c>
      <c r="H388" s="21" t="s">
        <v>605</v>
      </c>
      <c r="I388" s="21" t="s">
        <v>295</v>
      </c>
      <c r="J388" s="21" t="s">
        <v>603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D388" s="21" t="s">
        <v>127</v>
      </c>
      <c r="BF388" s="21" t="s">
        <v>781</v>
      </c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593</v>
      </c>
      <c r="F389" s="25" t="str">
        <f>IF(ISBLANK(Table2[[#This Row],[unique_id]]), "", Table2[[#This Row],[unique_id]])</f>
        <v>lighting_reset_adaptive_lighting_hallway_main</v>
      </c>
      <c r="G389" t="s">
        <v>202</v>
      </c>
      <c r="H389" s="21" t="s">
        <v>605</v>
      </c>
      <c r="I389" s="21" t="s">
        <v>295</v>
      </c>
      <c r="J389" s="21" t="s">
        <v>612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23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IF(ISBLANK(Table2[[#This Row],[device_model]]), "", Table2[[#This Row],[device_suggested_area]])</f>
        <v/>
      </c>
      <c r="BC389" s="22"/>
      <c r="BD389" s="21" t="s">
        <v>417</v>
      </c>
      <c r="BI389" s="21"/>
      <c r="BJ389" s="21"/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3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988</v>
      </c>
      <c r="F390" s="25" t="str">
        <f>IF(ISBLANK(Table2[[#This Row],[unique_id]]), "", Table2[[#This Row],[unique_id]])</f>
        <v>lighting_reset_adaptive_lighting_hallway_sconces</v>
      </c>
      <c r="G390" t="s">
        <v>973</v>
      </c>
      <c r="H390" s="21" t="s">
        <v>605</v>
      </c>
      <c r="I390" s="21" t="s">
        <v>295</v>
      </c>
      <c r="J390" s="21" t="s">
        <v>989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IF(ISBLANK(Table2[[#This Row],[device_model]]), "", Table2[[#This Row],[device_suggested_area]])</f>
        <v/>
      </c>
      <c r="BC390" s="22"/>
      <c r="BD390" s="21" t="s">
        <v>417</v>
      </c>
      <c r="BI390" s="21"/>
      <c r="BJ390" s="21"/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3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594</v>
      </c>
      <c r="F391" s="25" t="str">
        <f>IF(ISBLANK(Table2[[#This Row],[unique_id]]), "", Table2[[#This Row],[unique_id]])</f>
        <v>lighting_reset_adaptive_lighting_dining_main</v>
      </c>
      <c r="G391" t="s">
        <v>138</v>
      </c>
      <c r="H391" s="21" t="s">
        <v>605</v>
      </c>
      <c r="I391" s="21" t="s">
        <v>295</v>
      </c>
      <c r="J391" s="21" t="s">
        <v>612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D391" s="21" t="s">
        <v>195</v>
      </c>
      <c r="BI391" s="21"/>
      <c r="BJ391" s="21"/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3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595</v>
      </c>
      <c r="F392" s="25" t="str">
        <f>IF(ISBLANK(Table2[[#This Row],[unique_id]]), "", Table2[[#This Row],[unique_id]])</f>
        <v>lighting_reset_adaptive_lighting_lounge_main</v>
      </c>
      <c r="G392" t="s">
        <v>209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D392" s="21" t="s">
        <v>196</v>
      </c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652</v>
      </c>
      <c r="F393" s="25" t="str">
        <f>IF(ISBLANK(Table2[[#This Row],[unique_id]]), "", Table2[[#This Row],[unique_id]])</f>
        <v>lighting_reset_adaptive_lighting_lounge_lamp</v>
      </c>
      <c r="G393" t="s">
        <v>617</v>
      </c>
      <c r="H393" s="21" t="s">
        <v>605</v>
      </c>
      <c r="I393" s="21" t="s">
        <v>295</v>
      </c>
      <c r="J393" s="21" t="s">
        <v>590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D393" s="21" t="s">
        <v>166</v>
      </c>
      <c r="BF393" s="21" t="s">
        <v>781</v>
      </c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596</v>
      </c>
      <c r="F394" s="25" t="str">
        <f>IF(ISBLANK(Table2[[#This Row],[unique_id]]), "", Table2[[#This Row],[unique_id]])</f>
        <v>lighting_reset_adaptive_lighting_parents_main</v>
      </c>
      <c r="G394" t="s">
        <v>198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D394" s="21" t="s">
        <v>194</v>
      </c>
      <c r="BI394" s="21"/>
      <c r="BJ394" s="21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990</v>
      </c>
      <c r="F395" s="25" t="str">
        <f>IF(ISBLANK(Table2[[#This Row],[unique_id]]), "", Table2[[#This Row],[unique_id]])</f>
        <v>lighting_reset_adaptive_lighting_parents_jane_bedside</v>
      </c>
      <c r="G395" t="s">
        <v>982</v>
      </c>
      <c r="H395" s="21" t="s">
        <v>605</v>
      </c>
      <c r="I395" s="21" t="s">
        <v>295</v>
      </c>
      <c r="J395" s="21" t="s">
        <v>992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D395" s="21" t="s">
        <v>194</v>
      </c>
      <c r="BI395" s="21"/>
      <c r="BJ395" s="21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991</v>
      </c>
      <c r="F396" s="25" t="str">
        <f>IF(ISBLANK(Table2[[#This Row],[unique_id]]), "", Table2[[#This Row],[unique_id]])</f>
        <v>lighting_reset_adaptive_lighting_parents_graham_bedside</v>
      </c>
      <c r="G396" t="s">
        <v>983</v>
      </c>
      <c r="H396" s="21" t="s">
        <v>605</v>
      </c>
      <c r="I396" s="21" t="s">
        <v>295</v>
      </c>
      <c r="J396" s="21" t="s">
        <v>993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D396" s="21" t="s">
        <v>194</v>
      </c>
      <c r="BI396" s="21"/>
      <c r="BJ396" s="21"/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3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994</v>
      </c>
      <c r="F397" s="25" t="str">
        <f>IF(ISBLANK(Table2[[#This Row],[unique_id]]), "", Table2[[#This Row],[unique_id]])</f>
        <v>lighting_reset_adaptive_lighting_study_lamp</v>
      </c>
      <c r="G397" t="s">
        <v>841</v>
      </c>
      <c r="H397" s="21" t="s">
        <v>605</v>
      </c>
      <c r="I397" s="21" t="s">
        <v>295</v>
      </c>
      <c r="J397" s="21" t="s">
        <v>590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D397" s="21" t="s">
        <v>362</v>
      </c>
      <c r="BI397" s="21"/>
      <c r="BJ397" s="21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597</v>
      </c>
      <c r="F398" s="25" t="str">
        <f>IF(ISBLANK(Table2[[#This Row],[unique_id]]), "", Table2[[#This Row],[unique_id]])</f>
        <v>lighting_reset_adaptive_lighting_kitchen_main</v>
      </c>
      <c r="G398" t="s">
        <v>204</v>
      </c>
      <c r="H398" s="21" t="s">
        <v>605</v>
      </c>
      <c r="I398" s="21" t="s">
        <v>295</v>
      </c>
      <c r="J398" s="21" t="s">
        <v>612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D398" s="21" t="s">
        <v>208</v>
      </c>
      <c r="BI398" s="21"/>
      <c r="BJ398" s="21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598</v>
      </c>
      <c r="F399" s="25" t="str">
        <f>IF(ISBLANK(Table2[[#This Row],[unique_id]]), "", Table2[[#This Row],[unique_id]])</f>
        <v>lighting_reset_adaptive_lighting_laundry_main</v>
      </c>
      <c r="G399" t="s">
        <v>206</v>
      </c>
      <c r="H399" s="21" t="s">
        <v>605</v>
      </c>
      <c r="I399" s="21" t="s">
        <v>295</v>
      </c>
      <c r="J399" s="21" t="s">
        <v>612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D399" s="21" t="s">
        <v>216</v>
      </c>
      <c r="BI399" s="21"/>
      <c r="BJ399" s="21"/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3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599</v>
      </c>
      <c r="F400" s="25" t="str">
        <f>IF(ISBLANK(Table2[[#This Row],[unique_id]]), "", Table2[[#This Row],[unique_id]])</f>
        <v>lighting_reset_adaptive_lighting_pantry_main</v>
      </c>
      <c r="G400" t="s">
        <v>205</v>
      </c>
      <c r="H400" s="21" t="s">
        <v>605</v>
      </c>
      <c r="I400" s="21" t="s">
        <v>295</v>
      </c>
      <c r="J400" s="21" t="s">
        <v>612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D400" s="21" t="s">
        <v>214</v>
      </c>
      <c r="BI400" s="21"/>
      <c r="BJ400" s="21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613</v>
      </c>
      <c r="F401" s="25" t="str">
        <f>IF(ISBLANK(Table2[[#This Row],[unique_id]]), "", Table2[[#This Row],[unique_id]])</f>
        <v>lighting_reset_adaptive_lighting_office_main</v>
      </c>
      <c r="G401" t="s">
        <v>201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D401" s="21" t="s">
        <v>215</v>
      </c>
      <c r="BI401" s="21"/>
      <c r="BJ401" s="21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600</v>
      </c>
      <c r="F402" s="25" t="str">
        <f>IF(ISBLANK(Table2[[#This Row],[unique_id]]), "", Table2[[#This Row],[unique_id]])</f>
        <v>lighting_reset_adaptive_lighting_bathroom_main</v>
      </c>
      <c r="G402" t="s">
        <v>200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D402" s="21" t="s">
        <v>364</v>
      </c>
      <c r="BI402" s="21"/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3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995</v>
      </c>
      <c r="F403" s="25" t="str">
        <f>IF(ISBLANK(Table2[[#This Row],[unique_id]]), "", Table2[[#This Row],[unique_id]])</f>
        <v>lighting_reset_adaptive_lighting_bathroom_sconces</v>
      </c>
      <c r="G403" t="s">
        <v>979</v>
      </c>
      <c r="H403" s="21" t="s">
        <v>605</v>
      </c>
      <c r="I403" s="21" t="s">
        <v>295</v>
      </c>
      <c r="J403" s="21" t="s">
        <v>989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D403" s="21" t="s">
        <v>364</v>
      </c>
      <c r="BI403" s="21"/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3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601</v>
      </c>
      <c r="F404" s="25" t="str">
        <f>IF(ISBLANK(Table2[[#This Row],[unique_id]]), "", Table2[[#This Row],[unique_id]])</f>
        <v>lighting_reset_adaptive_lighting_ensuite_main</v>
      </c>
      <c r="G404" t="s">
        <v>199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D404" s="21" t="s">
        <v>402</v>
      </c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996</v>
      </c>
      <c r="F405" s="25" t="str">
        <f>IF(ISBLANK(Table2[[#This Row],[unique_id]]), "", Table2[[#This Row],[unique_id]])</f>
        <v>lighting_reset_adaptive_lighting_ensuite_sconces</v>
      </c>
      <c r="G405" t="s">
        <v>962</v>
      </c>
      <c r="H405" s="21" t="s">
        <v>605</v>
      </c>
      <c r="I405" s="21" t="s">
        <v>295</v>
      </c>
      <c r="J405" s="21" t="s">
        <v>989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D405" s="21" t="s">
        <v>402</v>
      </c>
      <c r="BI405" s="21"/>
      <c r="BJ405" s="21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602</v>
      </c>
      <c r="F406" s="25" t="str">
        <f>IF(ISBLANK(Table2[[#This Row],[unique_id]]), "", Table2[[#This Row],[unique_id]])</f>
        <v>lighting_reset_adaptive_lighting_wardrobe_main</v>
      </c>
      <c r="G406" t="s">
        <v>203</v>
      </c>
      <c r="H406" s="21" t="s">
        <v>605</v>
      </c>
      <c r="I406" s="21" t="s">
        <v>295</v>
      </c>
      <c r="J406" s="21" t="s">
        <v>612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D406" s="21" t="s">
        <v>555</v>
      </c>
      <c r="BI406" s="21"/>
      <c r="BJ406" s="21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2670</v>
      </c>
      <c r="B407" s="21" t="s">
        <v>26</v>
      </c>
      <c r="C407" s="21" t="s">
        <v>238</v>
      </c>
      <c r="D407" s="21" t="s">
        <v>145</v>
      </c>
      <c r="E407" s="21" t="s">
        <v>146</v>
      </c>
      <c r="F407" s="25" t="str">
        <f>IF(ISBLANK(Table2[[#This Row],[unique_id]]), "", Table2[[#This Row],[unique_id]])</f>
        <v>ada_home</v>
      </c>
      <c r="G407" s="21" t="s">
        <v>187</v>
      </c>
      <c r="H407" s="21" t="s">
        <v>844</v>
      </c>
      <c r="I407" s="21" t="s">
        <v>144</v>
      </c>
      <c r="M407" s="21" t="s">
        <v>136</v>
      </c>
      <c r="N407" s="21" t="s">
        <v>274</v>
      </c>
      <c r="O407" s="22" t="s">
        <v>889</v>
      </c>
      <c r="P407" s="21" t="s">
        <v>166</v>
      </c>
      <c r="Q407" s="21" t="s">
        <v>859</v>
      </c>
      <c r="R407" s="45" t="s">
        <v>844</v>
      </c>
      <c r="S407" s="21" t="str">
        <f>_xlfn.CONCAT( Table2[[#This Row],[friendly_name]], " Devices")</f>
        <v>Ada Home Devices</v>
      </c>
      <c r="T407" s="26"/>
      <c r="V407" s="22"/>
      <c r="W407" s="22"/>
      <c r="X407" s="22"/>
      <c r="Y407" s="22"/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407" s="21" t="str">
        <f>IF(ISBLANK(Table2[[#This Row],[device_model]]), "", Table2[[#This Row],[device_suggested_area]])</f>
        <v>Ada</v>
      </c>
      <c r="AZ407" s="21" t="s">
        <v>166</v>
      </c>
      <c r="BA407" s="21" t="s">
        <v>399</v>
      </c>
      <c r="BB407" s="21" t="s">
        <v>238</v>
      </c>
      <c r="BC407" s="21" t="s">
        <v>1200</v>
      </c>
      <c r="BD407" s="21" t="s">
        <v>130</v>
      </c>
      <c r="BH407" s="21" t="s">
        <v>426</v>
      </c>
      <c r="BI407" s="27" t="s">
        <v>470</v>
      </c>
      <c r="BJ407" s="24" t="s">
        <v>462</v>
      </c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08" spans="1:63" ht="16" customHeight="1">
      <c r="A408" s="21">
        <v>2671</v>
      </c>
      <c r="B408" s="21" t="s">
        <v>26</v>
      </c>
      <c r="C408" s="21" t="s">
        <v>238</v>
      </c>
      <c r="D408" s="21" t="s">
        <v>145</v>
      </c>
      <c r="E408" s="21" t="s">
        <v>262</v>
      </c>
      <c r="F408" s="25" t="str">
        <f>IF(ISBLANK(Table2[[#This Row],[unique_id]]), "", Table2[[#This Row],[unique_id]])</f>
        <v>edwin_home</v>
      </c>
      <c r="G408" s="21" t="s">
        <v>263</v>
      </c>
      <c r="H408" s="21" t="s">
        <v>844</v>
      </c>
      <c r="I408" s="21" t="s">
        <v>144</v>
      </c>
      <c r="M408" s="21" t="s">
        <v>136</v>
      </c>
      <c r="N408" s="21" t="s">
        <v>274</v>
      </c>
      <c r="O408" s="22" t="s">
        <v>889</v>
      </c>
      <c r="P408" s="21" t="s">
        <v>166</v>
      </c>
      <c r="Q408" s="21" t="s">
        <v>859</v>
      </c>
      <c r="R408" s="45" t="s">
        <v>844</v>
      </c>
      <c r="S408" s="21" t="str">
        <f>_xlfn.CONCAT( Table2[[#This Row],[friendly_name]], " Devices")</f>
        <v>Edwin Home Devices</v>
      </c>
      <c r="T408" s="26"/>
      <c r="V408" s="22"/>
      <c r="W408" s="22"/>
      <c r="X408" s="22"/>
      <c r="Y408" s="22"/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08" s="21" t="str">
        <f>IF(ISBLANK(Table2[[#This Row],[device_model]]), "", Table2[[#This Row],[device_suggested_area]])</f>
        <v>Edwin</v>
      </c>
      <c r="AZ408" s="21" t="s">
        <v>166</v>
      </c>
      <c r="BA408" s="21" t="s">
        <v>399</v>
      </c>
      <c r="BB408" s="21" t="s">
        <v>238</v>
      </c>
      <c r="BC408" s="21" t="s">
        <v>1200</v>
      </c>
      <c r="BD408" s="21" t="s">
        <v>127</v>
      </c>
      <c r="BH408" s="21" t="s">
        <v>426</v>
      </c>
      <c r="BI408" s="27" t="s">
        <v>469</v>
      </c>
      <c r="BJ408" s="24" t="s">
        <v>463</v>
      </c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09" spans="1:63" ht="16" customHeight="1">
      <c r="A409" s="21">
        <v>2672</v>
      </c>
      <c r="B409" s="21" t="s">
        <v>26</v>
      </c>
      <c r="C409" s="21" t="s">
        <v>238</v>
      </c>
      <c r="D409" s="21" t="s">
        <v>145</v>
      </c>
      <c r="E409" s="21" t="s">
        <v>270</v>
      </c>
      <c r="F409" s="25" t="str">
        <f>IF(ISBLANK(Table2[[#This Row],[unique_id]]), "", Table2[[#This Row],[unique_id]])</f>
        <v>parents_home</v>
      </c>
      <c r="G409" s="21" t="s">
        <v>264</v>
      </c>
      <c r="H409" s="21" t="s">
        <v>844</v>
      </c>
      <c r="I409" s="21" t="s">
        <v>144</v>
      </c>
      <c r="M409" s="21" t="s">
        <v>136</v>
      </c>
      <c r="N409" s="21" t="s">
        <v>274</v>
      </c>
      <c r="O409" s="22" t="s">
        <v>889</v>
      </c>
      <c r="P409" s="21" t="s">
        <v>166</v>
      </c>
      <c r="Q409" s="21" t="s">
        <v>859</v>
      </c>
      <c r="R409" s="45" t="s">
        <v>844</v>
      </c>
      <c r="S409" s="21" t="str">
        <f>_xlfn.CONCAT( Table2[[#This Row],[friendly_name]], " Devices")</f>
        <v>Parents Home Devices</v>
      </c>
      <c r="T409" s="26" t="s">
        <v>869</v>
      </c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09" s="21" t="str">
        <f>IF(ISBLANK(Table2[[#This Row],[device_model]]), "", Table2[[#This Row],[device_suggested_area]])</f>
        <v>Parents</v>
      </c>
      <c r="AZ409" s="21" t="s">
        <v>166</v>
      </c>
      <c r="BA409" s="21" t="s">
        <v>1194</v>
      </c>
      <c r="BB409" s="21" t="s">
        <v>238</v>
      </c>
      <c r="BC409" s="21" t="s">
        <v>1201</v>
      </c>
      <c r="BD409" s="21" t="s">
        <v>194</v>
      </c>
      <c r="BH409" s="21" t="s">
        <v>426</v>
      </c>
      <c r="BI409" s="27" t="s">
        <v>727</v>
      </c>
      <c r="BJ409" s="24" t="s">
        <v>726</v>
      </c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0" spans="1:63" ht="16" customHeight="1">
      <c r="A410" s="21">
        <v>2673</v>
      </c>
      <c r="B410" s="21" t="s">
        <v>26</v>
      </c>
      <c r="C410" s="21" t="s">
        <v>238</v>
      </c>
      <c r="D410" s="21" t="s">
        <v>145</v>
      </c>
      <c r="E410" s="21" t="s">
        <v>266</v>
      </c>
      <c r="F410" s="25" t="str">
        <f>IF(ISBLANK(Table2[[#This Row],[unique_id]]), "", Table2[[#This Row],[unique_id]])</f>
        <v>kitchen_home</v>
      </c>
      <c r="G410" s="21" t="s">
        <v>265</v>
      </c>
      <c r="H410" s="21" t="s">
        <v>844</v>
      </c>
      <c r="I410" s="21" t="s">
        <v>144</v>
      </c>
      <c r="M410" s="21" t="s">
        <v>136</v>
      </c>
      <c r="N410" s="21" t="s">
        <v>274</v>
      </c>
      <c r="O410" s="22" t="s">
        <v>889</v>
      </c>
      <c r="P410" s="21" t="s">
        <v>166</v>
      </c>
      <c r="Q410" s="21" t="s">
        <v>859</v>
      </c>
      <c r="R410" s="45" t="s">
        <v>844</v>
      </c>
      <c r="S410" s="21" t="str">
        <f>_xlfn.CONCAT( Table2[[#This Row],[friendly_name]], " Devices")</f>
        <v>Kitchen Home Devices</v>
      </c>
      <c r="T410" s="26" t="s">
        <v>869</v>
      </c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10" s="21" t="str">
        <f>IF(ISBLANK(Table2[[#This Row],[device_model]]), "", Table2[[#This Row],[device_suggested_area]])</f>
        <v>Kitchen</v>
      </c>
      <c r="AZ410" s="21" t="s">
        <v>166</v>
      </c>
      <c r="BA410" s="21" t="s">
        <v>1194</v>
      </c>
      <c r="BB410" s="21" t="s">
        <v>238</v>
      </c>
      <c r="BC410" s="21" t="s">
        <v>1201</v>
      </c>
      <c r="BD410" s="21" t="s">
        <v>208</v>
      </c>
      <c r="BH410" s="21" t="s">
        <v>426</v>
      </c>
      <c r="BI410" s="27" t="s">
        <v>829</v>
      </c>
      <c r="BJ410" s="24" t="s">
        <v>828</v>
      </c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1" spans="1:63" ht="16" customHeight="1">
      <c r="A411" s="21">
        <v>2674</v>
      </c>
      <c r="B411" s="21" t="s">
        <v>26</v>
      </c>
      <c r="C411" s="21" t="s">
        <v>238</v>
      </c>
      <c r="D411" s="21" t="s">
        <v>145</v>
      </c>
      <c r="E411" s="21" t="s">
        <v>694</v>
      </c>
      <c r="F411" s="25" t="str">
        <f>IF(ISBLANK(Table2[[#This Row],[unique_id]]), "", Table2[[#This Row],[unique_id]])</f>
        <v>office_home</v>
      </c>
      <c r="G411" s="21" t="s">
        <v>695</v>
      </c>
      <c r="H411" s="21" t="s">
        <v>844</v>
      </c>
      <c r="I411" s="21" t="s">
        <v>144</v>
      </c>
      <c r="M411" s="21" t="s">
        <v>136</v>
      </c>
      <c r="N411" s="21" t="s">
        <v>274</v>
      </c>
      <c r="O411" s="22" t="s">
        <v>889</v>
      </c>
      <c r="P411" s="21" t="s">
        <v>166</v>
      </c>
      <c r="Q411" s="21" t="s">
        <v>859</v>
      </c>
      <c r="R411" s="45" t="s">
        <v>844</v>
      </c>
      <c r="S411" s="21" t="str">
        <f>_xlfn.CONCAT( Table2[[#This Row],[friendly_name]], " Devices")</f>
        <v>Office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11" s="21" t="str">
        <f>IF(ISBLANK(Table2[[#This Row],[device_model]]), "", Table2[[#This Row],[device_suggested_area]])</f>
        <v>Office</v>
      </c>
      <c r="AZ411" s="21" t="s">
        <v>166</v>
      </c>
      <c r="BA411" s="21" t="s">
        <v>399</v>
      </c>
      <c r="BB411" s="21" t="s">
        <v>238</v>
      </c>
      <c r="BC411" s="21" t="s">
        <v>1200</v>
      </c>
      <c r="BD411" s="21" t="s">
        <v>215</v>
      </c>
      <c r="BH411" s="21" t="s">
        <v>426</v>
      </c>
      <c r="BI411" s="27" t="s">
        <v>467</v>
      </c>
      <c r="BJ411" s="24" t="s">
        <v>466</v>
      </c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2" spans="1:63" ht="16" customHeight="1">
      <c r="A412" s="21">
        <v>2675</v>
      </c>
      <c r="B412" s="21" t="s">
        <v>26</v>
      </c>
      <c r="C412" s="21" t="s">
        <v>238</v>
      </c>
      <c r="D412" s="21" t="s">
        <v>145</v>
      </c>
      <c r="E412" s="21" t="s">
        <v>732</v>
      </c>
      <c r="F412" s="25" t="str">
        <f>IF(ISBLANK(Table2[[#This Row],[unique_id]]), "", Table2[[#This Row],[unique_id]])</f>
        <v>lounge_home</v>
      </c>
      <c r="G412" s="21" t="s">
        <v>733</v>
      </c>
      <c r="H412" s="21" t="s">
        <v>844</v>
      </c>
      <c r="I412" s="21" t="s">
        <v>144</v>
      </c>
      <c r="M412" s="21" t="s">
        <v>136</v>
      </c>
      <c r="N412" s="21" t="s">
        <v>274</v>
      </c>
      <c r="O412" s="22" t="s">
        <v>889</v>
      </c>
      <c r="P412" s="21" t="s">
        <v>166</v>
      </c>
      <c r="Q412" s="21" t="s">
        <v>859</v>
      </c>
      <c r="R412" s="45" t="s">
        <v>844</v>
      </c>
      <c r="S412" s="21" t="str">
        <f>_xlfn.CONCAT( Table2[[#This Row],[friendly_name]], " Devices")</f>
        <v>Lounge Home Devices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12" s="21" t="str">
        <f>IF(ISBLANK(Table2[[#This Row],[device_model]]), "", Table2[[#This Row],[device_suggested_area]])</f>
        <v>Lounge</v>
      </c>
      <c r="AZ412" s="21" t="s">
        <v>166</v>
      </c>
      <c r="BA412" s="21" t="s">
        <v>399</v>
      </c>
      <c r="BB412" s="21" t="s">
        <v>238</v>
      </c>
      <c r="BC412" s="21" t="s">
        <v>1200</v>
      </c>
      <c r="BD412" s="21" t="s">
        <v>196</v>
      </c>
      <c r="BH412" s="21" t="s">
        <v>426</v>
      </c>
      <c r="BI412" s="27" t="s">
        <v>468</v>
      </c>
      <c r="BJ412" s="24" t="s">
        <v>464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3" spans="1:63" ht="16" customHeight="1">
      <c r="A413" s="21">
        <v>2676</v>
      </c>
      <c r="B413" s="21" t="s">
        <v>26</v>
      </c>
      <c r="C413" s="21" t="s">
        <v>238</v>
      </c>
      <c r="D413" s="21" t="s">
        <v>145</v>
      </c>
      <c r="E413" s="21" t="s">
        <v>924</v>
      </c>
      <c r="F413" s="25" t="str">
        <f>IF(ISBLANK(Table2[[#This Row],[unique_id]]), "", Table2[[#This Row],[unique_id]])</f>
        <v>ada_tablet</v>
      </c>
      <c r="G413" s="21" t="s">
        <v>925</v>
      </c>
      <c r="H413" s="21" t="s">
        <v>844</v>
      </c>
      <c r="I413" s="21" t="s">
        <v>144</v>
      </c>
      <c r="M413" s="21" t="s">
        <v>136</v>
      </c>
      <c r="N413" s="21" t="s">
        <v>274</v>
      </c>
      <c r="R413" s="45"/>
      <c r="T413" s="26"/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13" s="21" t="str">
        <f>IF(ISBLANK(Table2[[#This Row],[device_model]]), "", Table2[[#This Row],[device_suggested_area]])</f>
        <v>Lounge</v>
      </c>
      <c r="AZ413" s="21" t="s">
        <v>925</v>
      </c>
      <c r="BA413" s="21" t="s">
        <v>1202</v>
      </c>
      <c r="BB413" s="21" t="s">
        <v>238</v>
      </c>
      <c r="BC413" s="21" t="s">
        <v>930</v>
      </c>
      <c r="BD413" s="21" t="s">
        <v>196</v>
      </c>
      <c r="BH413" s="21" t="s">
        <v>426</v>
      </c>
      <c r="BI413" s="27" t="s">
        <v>927</v>
      </c>
      <c r="BJ413" s="24" t="s">
        <v>928</v>
      </c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4" spans="1:63" ht="16" customHeight="1">
      <c r="A414" s="21">
        <v>2677</v>
      </c>
      <c r="B414" s="21" t="s">
        <v>26</v>
      </c>
      <c r="C414" s="21" t="s">
        <v>500</v>
      </c>
      <c r="D414" s="21" t="s">
        <v>338</v>
      </c>
      <c r="E414" s="21" t="s">
        <v>337</v>
      </c>
      <c r="F414" s="25" t="str">
        <f>IF(ISBLANK(Table2[[#This Row],[unique_id]]), "", Table2[[#This Row],[unique_id]])</f>
        <v>column_break</v>
      </c>
      <c r="G414" s="21" t="s">
        <v>334</v>
      </c>
      <c r="H414" s="21" t="s">
        <v>844</v>
      </c>
      <c r="I414" s="21" t="s">
        <v>144</v>
      </c>
      <c r="M414" s="21" t="s">
        <v>335</v>
      </c>
      <c r="N414" s="21" t="s">
        <v>336</v>
      </c>
      <c r="O414" s="46"/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2678</v>
      </c>
      <c r="B415" s="21" t="s">
        <v>26</v>
      </c>
      <c r="C415" s="21" t="s">
        <v>644</v>
      </c>
      <c r="D415" s="21" t="s">
        <v>145</v>
      </c>
      <c r="E415" s="21" t="s">
        <v>690</v>
      </c>
      <c r="F415" s="25" t="str">
        <f>IF(ISBLANK(Table2[[#This Row],[unique_id]]), "", Table2[[#This Row],[unique_id]])</f>
        <v>lg_webos_smart_tv</v>
      </c>
      <c r="G415" s="21" t="s">
        <v>181</v>
      </c>
      <c r="H415" s="21" t="s">
        <v>844</v>
      </c>
      <c r="I415" s="21" t="s">
        <v>144</v>
      </c>
      <c r="M415" s="21" t="s">
        <v>136</v>
      </c>
      <c r="N415" s="21" t="s">
        <v>274</v>
      </c>
      <c r="R415" s="45"/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15" s="21" t="str">
        <f>IF(ISBLANK(Table2[[#This Row],[device_model]]), "", Table2[[#This Row],[device_suggested_area]])</f>
        <v>Lounge</v>
      </c>
      <c r="AZ415" s="21" t="s">
        <v>1123</v>
      </c>
      <c r="BA415" s="21" t="s">
        <v>648</v>
      </c>
      <c r="BB415" s="21" t="s">
        <v>644</v>
      </c>
      <c r="BC415" s="21" t="s">
        <v>647</v>
      </c>
      <c r="BD415" s="21" t="s">
        <v>196</v>
      </c>
      <c r="BH415" s="21" t="s">
        <v>426</v>
      </c>
      <c r="BI415" s="27" t="s">
        <v>645</v>
      </c>
      <c r="BJ415" s="24" t="s">
        <v>646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6" spans="1:63" ht="16" customHeight="1">
      <c r="A416" s="21">
        <v>2679</v>
      </c>
      <c r="B416" s="21" t="s">
        <v>643</v>
      </c>
      <c r="C416" s="21" t="s">
        <v>268</v>
      </c>
      <c r="D416" s="21" t="s">
        <v>145</v>
      </c>
      <c r="E416" s="21" t="s">
        <v>269</v>
      </c>
      <c r="F416" s="25" t="str">
        <f>IF(ISBLANK(Table2[[#This Row],[unique_id]]), "", Table2[[#This Row],[unique_id]])</f>
        <v>parents_tv</v>
      </c>
      <c r="G416" s="21" t="s">
        <v>267</v>
      </c>
      <c r="H416" s="21" t="s">
        <v>844</v>
      </c>
      <c r="I416" s="21" t="s">
        <v>144</v>
      </c>
      <c r="M416" s="21" t="s">
        <v>136</v>
      </c>
      <c r="N416" s="21" t="s">
        <v>274</v>
      </c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16" s="21" t="str">
        <f>IF(ISBLANK(Table2[[#This Row],[device_model]]), "", Table2[[#This Row],[device_suggested_area]])</f>
        <v>Parents</v>
      </c>
      <c r="AZ416" s="21" t="s">
        <v>1123</v>
      </c>
      <c r="BA416" s="21" t="s">
        <v>1195</v>
      </c>
      <c r="BB416" s="21" t="s">
        <v>268</v>
      </c>
      <c r="BC416" s="21" t="s">
        <v>405</v>
      </c>
      <c r="BD416" s="21" t="s">
        <v>194</v>
      </c>
      <c r="BH416" s="21" t="s">
        <v>426</v>
      </c>
      <c r="BI416" s="27" t="s">
        <v>407</v>
      </c>
      <c r="BJ416" s="24" t="s">
        <v>472</v>
      </c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17" spans="1:63" ht="16" customHeight="1">
      <c r="A417" s="21">
        <v>2680</v>
      </c>
      <c r="B417" s="21" t="s">
        <v>26</v>
      </c>
      <c r="C417" s="21" t="s">
        <v>238</v>
      </c>
      <c r="D417" s="21" t="s">
        <v>145</v>
      </c>
      <c r="E417" s="21" t="s">
        <v>931</v>
      </c>
      <c r="F417" s="25" t="str">
        <f>IF(ISBLANK(Table2[[#This Row],[unique_id]]), "", Table2[[#This Row],[unique_id]])</f>
        <v>edwin_tablet</v>
      </c>
      <c r="G417" s="21" t="s">
        <v>932</v>
      </c>
      <c r="H417" s="21" t="s">
        <v>844</v>
      </c>
      <c r="I417" s="21" t="s">
        <v>144</v>
      </c>
      <c r="M417" s="21" t="s">
        <v>136</v>
      </c>
      <c r="N417" s="21" t="s">
        <v>274</v>
      </c>
      <c r="R417" s="45"/>
      <c r="T417" s="26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17" s="21" t="str">
        <f>IF(ISBLANK(Table2[[#This Row],[device_model]]), "", Table2[[#This Row],[device_suggested_area]])</f>
        <v>Kitchen</v>
      </c>
      <c r="AZ417" s="21" t="s">
        <v>932</v>
      </c>
      <c r="BA417" s="21" t="s">
        <v>1202</v>
      </c>
      <c r="BB417" s="21" t="s">
        <v>238</v>
      </c>
      <c r="BC417" s="21" t="s">
        <v>930</v>
      </c>
      <c r="BD417" s="21" t="s">
        <v>208</v>
      </c>
      <c r="BH417" s="21" t="s">
        <v>426</v>
      </c>
      <c r="BI417" s="27" t="s">
        <v>938</v>
      </c>
      <c r="BJ417" s="24" t="s">
        <v>929</v>
      </c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18" spans="1:63" ht="16" customHeight="1">
      <c r="A418" s="21">
        <v>2681</v>
      </c>
      <c r="B418" s="21" t="s">
        <v>643</v>
      </c>
      <c r="C418" s="21" t="s">
        <v>238</v>
      </c>
      <c r="D418" s="21" t="s">
        <v>145</v>
      </c>
      <c r="E418" s="21" t="s">
        <v>779</v>
      </c>
      <c r="F418" s="25" t="str">
        <f>IF(ISBLANK(Table2[[#This Row],[unique_id]]), "", Table2[[#This Row],[unique_id]])</f>
        <v>office_tv</v>
      </c>
      <c r="G418" s="21" t="s">
        <v>780</v>
      </c>
      <c r="H418" s="21" t="s">
        <v>844</v>
      </c>
      <c r="I418" s="21" t="s">
        <v>144</v>
      </c>
      <c r="M418" s="21" t="s">
        <v>136</v>
      </c>
      <c r="N418" s="21" t="s">
        <v>274</v>
      </c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18" s="21" t="str">
        <f>IF(ISBLANK(Table2[[#This Row],[device_model]]), "", Table2[[#This Row],[device_suggested_area]])</f>
        <v>Office</v>
      </c>
      <c r="AZ418" s="21" t="s">
        <v>1123</v>
      </c>
      <c r="BA418" s="21" t="s">
        <v>400</v>
      </c>
      <c r="BB418" s="21" t="s">
        <v>238</v>
      </c>
      <c r="BC418" s="21" t="s">
        <v>401</v>
      </c>
      <c r="BD418" s="21" t="s">
        <v>215</v>
      </c>
      <c r="BH418" s="21" t="s">
        <v>426</v>
      </c>
      <c r="BI418" s="27" t="s">
        <v>471</v>
      </c>
      <c r="BJ418" s="24" t="s">
        <v>465</v>
      </c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19" spans="1:63" ht="16" customHeight="1">
      <c r="A419" s="21">
        <v>2682</v>
      </c>
      <c r="B419" s="21" t="s">
        <v>26</v>
      </c>
      <c r="C419" s="21" t="s">
        <v>500</v>
      </c>
      <c r="D419" s="21" t="s">
        <v>338</v>
      </c>
      <c r="E419" s="21" t="s">
        <v>337</v>
      </c>
      <c r="F419" s="25" t="str">
        <f>IF(ISBLANK(Table2[[#This Row],[unique_id]]), "", Table2[[#This Row],[unique_id]])</f>
        <v>column_break</v>
      </c>
      <c r="G419" s="21" t="s">
        <v>334</v>
      </c>
      <c r="H419" s="21" t="s">
        <v>844</v>
      </c>
      <c r="I419" s="21" t="s">
        <v>144</v>
      </c>
      <c r="M419" s="21" t="s">
        <v>335</v>
      </c>
      <c r="N419" s="21" t="s">
        <v>336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2683</v>
      </c>
      <c r="B420" s="21" t="s">
        <v>26</v>
      </c>
      <c r="C420" s="21" t="s">
        <v>183</v>
      </c>
      <c r="D420" s="21" t="s">
        <v>145</v>
      </c>
      <c r="E420" s="21" t="s">
        <v>833</v>
      </c>
      <c r="F420" s="25" t="str">
        <f>IF(ISBLANK(Table2[[#This Row],[unique_id]]), "", Table2[[#This Row],[unique_id]])</f>
        <v>lounge_arc</v>
      </c>
      <c r="G420" s="21" t="s">
        <v>836</v>
      </c>
      <c r="H420" s="21" t="s">
        <v>844</v>
      </c>
      <c r="I420" s="21" t="s">
        <v>144</v>
      </c>
      <c r="M420" s="21" t="s">
        <v>136</v>
      </c>
      <c r="N420" s="21" t="s">
        <v>274</v>
      </c>
      <c r="O420" s="22" t="s">
        <v>889</v>
      </c>
      <c r="R420" s="45"/>
      <c r="T420" s="26" t="str">
        <f>_xlfn.CONCAT("name: ", Table2[[#This Row],[friendly_name]])</f>
        <v>name: Lounge Arc</v>
      </c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20" s="21" t="str">
        <f>IF(ISBLANK(Table2[[#This Row],[device_model]]), "", Table2[[#This Row],[device_suggested_area]])</f>
        <v>Lounge</v>
      </c>
      <c r="AZ420" s="21" t="s">
        <v>649</v>
      </c>
      <c r="BA420" s="21" t="s">
        <v>1198</v>
      </c>
      <c r="BB420" s="21" t="s">
        <v>183</v>
      </c>
      <c r="BC420" s="21">
        <v>15.4</v>
      </c>
      <c r="BD420" s="21" t="s">
        <v>196</v>
      </c>
      <c r="BH420" s="21" t="s">
        <v>426</v>
      </c>
      <c r="BI420" s="21" t="s">
        <v>650</v>
      </c>
      <c r="BJ420" s="24" t="s">
        <v>651</v>
      </c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1" spans="1:63" ht="16" customHeight="1">
      <c r="A421" s="21">
        <v>2684</v>
      </c>
      <c r="B421" s="21" t="s">
        <v>643</v>
      </c>
      <c r="C421" s="21" t="s">
        <v>912</v>
      </c>
      <c r="D421" s="21" t="s">
        <v>149</v>
      </c>
      <c r="E421" s="21" t="s">
        <v>914</v>
      </c>
      <c r="F421" s="25" t="str">
        <f>IF(ISBLANK(Table2[[#This Row],[unique_id]]), "", Table2[[#This Row],[unique_id]])</f>
        <v>template_kitchen_move_proxy</v>
      </c>
      <c r="G421" s="21" t="s">
        <v>837</v>
      </c>
      <c r="H421" s="21" t="s">
        <v>844</v>
      </c>
      <c r="I421" s="21" t="s">
        <v>144</v>
      </c>
      <c r="O421" s="22" t="s">
        <v>889</v>
      </c>
      <c r="P421" s="21" t="s">
        <v>166</v>
      </c>
      <c r="Q421" s="21" t="s">
        <v>859</v>
      </c>
      <c r="R421" s="45" t="s">
        <v>844</v>
      </c>
      <c r="S421" s="21" t="str">
        <f>_xlfn.CONCAT( Table2[[#This Row],[friendly_name]], " Devices")</f>
        <v>Kitchen Move Devices</v>
      </c>
      <c r="T421" s="26" t="s">
        <v>917</v>
      </c>
      <c r="V421" s="22"/>
      <c r="W421" s="22"/>
      <c r="X421" s="22"/>
      <c r="Y421" s="22"/>
      <c r="AG421" s="22"/>
      <c r="AH421" s="22"/>
      <c r="AS421" s="21"/>
      <c r="AT421" s="23"/>
      <c r="AU421" s="21" t="s">
        <v>145</v>
      </c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1" s="21" t="str">
        <f>IF(ISBLANK(Table2[[#This Row],[device_model]]), "", Table2[[#This Row],[device_suggested_area]])</f>
        <v>Kitchen</v>
      </c>
      <c r="AZ421" s="21" t="s">
        <v>371</v>
      </c>
      <c r="BA421" s="21" t="s">
        <v>1196</v>
      </c>
      <c r="BB421" s="21" t="s">
        <v>183</v>
      </c>
      <c r="BC421" s="21">
        <v>15.4</v>
      </c>
      <c r="BD421" s="21" t="s">
        <v>208</v>
      </c>
      <c r="BI421" s="21"/>
      <c r="BJ421" s="24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2685</v>
      </c>
      <c r="B422" s="21" t="s">
        <v>26</v>
      </c>
      <c r="C422" s="21" t="s">
        <v>183</v>
      </c>
      <c r="D422" s="21" t="s">
        <v>145</v>
      </c>
      <c r="E422" s="21" t="s">
        <v>832</v>
      </c>
      <c r="F422" s="25" t="str">
        <f>IF(ISBLANK(Table2[[#This Row],[unique_id]]), "", Table2[[#This Row],[unique_id]])</f>
        <v>kitchen_move</v>
      </c>
      <c r="G422" s="21" t="s">
        <v>837</v>
      </c>
      <c r="H422" s="21" t="s">
        <v>844</v>
      </c>
      <c r="I422" s="21" t="s">
        <v>144</v>
      </c>
      <c r="M422" s="21" t="s">
        <v>136</v>
      </c>
      <c r="N422" s="21" t="s">
        <v>274</v>
      </c>
      <c r="O422" s="22" t="s">
        <v>889</v>
      </c>
      <c r="P422" s="21" t="s">
        <v>166</v>
      </c>
      <c r="Q422" s="21" t="s">
        <v>859</v>
      </c>
      <c r="R422" s="45" t="s">
        <v>844</v>
      </c>
      <c r="S422" s="21" t="str">
        <f>_xlfn.CONCAT( Table2[[#This Row],[friendly_name]], " Devices")</f>
        <v>Kitchen Move Devices</v>
      </c>
      <c r="T422" s="26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2" s="21" t="str">
        <f>IF(ISBLANK(Table2[[#This Row],[device_model]]), "", Table2[[#This Row],[device_suggested_area]])</f>
        <v>Kitchen</v>
      </c>
      <c r="AZ422" s="21" t="s">
        <v>371</v>
      </c>
      <c r="BA422" s="21" t="s">
        <v>1196</v>
      </c>
      <c r="BB422" s="21" t="s">
        <v>183</v>
      </c>
      <c r="BC422" s="21">
        <v>15.4</v>
      </c>
      <c r="BD422" s="21" t="s">
        <v>208</v>
      </c>
      <c r="BH422" s="21" t="s">
        <v>426</v>
      </c>
      <c r="BI422" s="21" t="s">
        <v>374</v>
      </c>
      <c r="BJ422" s="24" t="s">
        <v>494</v>
      </c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3" spans="1:63" ht="16" customHeight="1">
      <c r="A423" s="21">
        <v>2686</v>
      </c>
      <c r="B423" s="21" t="s">
        <v>26</v>
      </c>
      <c r="C423" s="21" t="s">
        <v>183</v>
      </c>
      <c r="D423" s="21" t="s">
        <v>145</v>
      </c>
      <c r="E423" s="21" t="s">
        <v>831</v>
      </c>
      <c r="F423" s="25" t="str">
        <f>IF(ISBLANK(Table2[[#This Row],[unique_id]]), "", Table2[[#This Row],[unique_id]])</f>
        <v>kitchen_five</v>
      </c>
      <c r="G423" s="21" t="s">
        <v>838</v>
      </c>
      <c r="H423" s="21" t="s">
        <v>844</v>
      </c>
      <c r="I423" s="21" t="s">
        <v>144</v>
      </c>
      <c r="M423" s="21" t="s">
        <v>136</v>
      </c>
      <c r="N423" s="21" t="s">
        <v>274</v>
      </c>
      <c r="O423" s="22" t="s">
        <v>889</v>
      </c>
      <c r="P423" s="21" t="s">
        <v>166</v>
      </c>
      <c r="Q423" s="21" t="s">
        <v>859</v>
      </c>
      <c r="R423" s="45" t="s">
        <v>844</v>
      </c>
      <c r="S423" s="21" t="str">
        <f>_xlfn.CONCAT( Table2[[#This Row],[friendly_name]], " Devices")</f>
        <v>Kitchen Five Devices</v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23" s="21" t="str">
        <f>IF(ISBLANK(Table2[[#This Row],[device_model]]), "", Table2[[#This Row],[device_suggested_area]])</f>
        <v>Kitchen</v>
      </c>
      <c r="AZ423" s="21" t="s">
        <v>916</v>
      </c>
      <c r="BA423" s="21" t="s">
        <v>1197</v>
      </c>
      <c r="BB423" s="21" t="s">
        <v>183</v>
      </c>
      <c r="BC423" s="21">
        <v>15.4</v>
      </c>
      <c r="BD423" s="21" t="s">
        <v>208</v>
      </c>
      <c r="BH423" s="21" t="s">
        <v>426</v>
      </c>
      <c r="BI423" s="26" t="s">
        <v>373</v>
      </c>
      <c r="BJ423" s="24" t="s">
        <v>495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4" spans="1:63" ht="16" customHeight="1">
      <c r="A424" s="21">
        <v>2687</v>
      </c>
      <c r="B424" s="21" t="s">
        <v>643</v>
      </c>
      <c r="C424" s="21" t="s">
        <v>912</v>
      </c>
      <c r="D424" s="21" t="s">
        <v>149</v>
      </c>
      <c r="E424" s="21" t="s">
        <v>915</v>
      </c>
      <c r="F424" s="25" t="str">
        <f>IF(ISBLANK(Table2[[#This Row],[unique_id]]), "", Table2[[#This Row],[unique_id]])</f>
        <v>template_parents_move_proxy</v>
      </c>
      <c r="G424" s="21" t="s">
        <v>839</v>
      </c>
      <c r="H424" s="21" t="s">
        <v>844</v>
      </c>
      <c r="I424" s="21" t="s">
        <v>144</v>
      </c>
      <c r="O424" s="22" t="s">
        <v>889</v>
      </c>
      <c r="P424" s="21" t="s">
        <v>166</v>
      </c>
      <c r="Q424" s="21" t="s">
        <v>859</v>
      </c>
      <c r="R424" s="45" t="s">
        <v>844</v>
      </c>
      <c r="S424" s="21" t="str">
        <f>_xlfn.CONCAT( Table2[[#This Row],[friendly_name]], " Devices")</f>
        <v>Parents Move Devices</v>
      </c>
      <c r="T424" s="26" t="s">
        <v>917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4" s="21" t="str">
        <f>IF(ISBLANK(Table2[[#This Row],[device_model]]), "", Table2[[#This Row],[device_suggested_area]])</f>
        <v>Parents</v>
      </c>
      <c r="AZ424" s="21" t="s">
        <v>371</v>
      </c>
      <c r="BA424" s="21" t="s">
        <v>1196</v>
      </c>
      <c r="BB424" s="21" t="s">
        <v>183</v>
      </c>
      <c r="BC424" s="21">
        <v>15.4</v>
      </c>
      <c r="BD424" s="21" t="s">
        <v>194</v>
      </c>
      <c r="BI424" s="21"/>
      <c r="BJ424" s="24"/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3" ht="16" customHeight="1">
      <c r="A425" s="21">
        <v>2688</v>
      </c>
      <c r="B425" s="21" t="s">
        <v>26</v>
      </c>
      <c r="C425" s="21" t="s">
        <v>183</v>
      </c>
      <c r="D425" s="21" t="s">
        <v>145</v>
      </c>
      <c r="E425" s="21" t="s">
        <v>830</v>
      </c>
      <c r="F425" s="25" t="str">
        <f>IF(ISBLANK(Table2[[#This Row],[unique_id]]), "", Table2[[#This Row],[unique_id]])</f>
        <v>parents_move</v>
      </c>
      <c r="G425" s="21" t="s">
        <v>839</v>
      </c>
      <c r="H425" s="21" t="s">
        <v>844</v>
      </c>
      <c r="I425" s="21" t="s">
        <v>144</v>
      </c>
      <c r="M425" s="21" t="s">
        <v>136</v>
      </c>
      <c r="N425" s="21" t="s">
        <v>274</v>
      </c>
      <c r="O425" s="22" t="s">
        <v>889</v>
      </c>
      <c r="P425" s="21" t="s">
        <v>166</v>
      </c>
      <c r="Q425" s="21" t="s">
        <v>859</v>
      </c>
      <c r="R425" s="45" t="s">
        <v>844</v>
      </c>
      <c r="S425" s="21" t="str">
        <f>_xlfn.CONCAT( Table2[[#This Row],[friendly_name]], " Devices")</f>
        <v>Parents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5" s="21" t="str">
        <f>IF(ISBLANK(Table2[[#This Row],[device_model]]), "", Table2[[#This Row],[device_suggested_area]])</f>
        <v>Parents</v>
      </c>
      <c r="AZ425" s="21" t="s">
        <v>371</v>
      </c>
      <c r="BA425" s="21" t="s">
        <v>1196</v>
      </c>
      <c r="BB425" s="21" t="s">
        <v>183</v>
      </c>
      <c r="BC425" s="21">
        <v>15.4</v>
      </c>
      <c r="BD425" s="21" t="s">
        <v>194</v>
      </c>
      <c r="BH425" s="21" t="s">
        <v>426</v>
      </c>
      <c r="BI425" s="21" t="s">
        <v>372</v>
      </c>
      <c r="BJ425" s="24" t="s">
        <v>493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6" spans="1:63" ht="16" customHeight="1">
      <c r="A426" s="21">
        <v>2689</v>
      </c>
      <c r="B426" s="21" t="s">
        <v>643</v>
      </c>
      <c r="C426" s="21" t="s">
        <v>268</v>
      </c>
      <c r="D426" s="21" t="s">
        <v>145</v>
      </c>
      <c r="E426" s="21" t="s">
        <v>728</v>
      </c>
      <c r="F426" s="25" t="str">
        <f>IF(ISBLANK(Table2[[#This Row],[unique_id]]), "", Table2[[#This Row],[unique_id]])</f>
        <v>parents_tv_speaker</v>
      </c>
      <c r="G426" s="21" t="s">
        <v>729</v>
      </c>
      <c r="H426" s="21" t="s">
        <v>844</v>
      </c>
      <c r="I426" s="21" t="s">
        <v>144</v>
      </c>
      <c r="M426" s="21" t="s">
        <v>136</v>
      </c>
      <c r="N426" s="21" t="s">
        <v>274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26" s="21" t="str">
        <f>IF(ISBLANK(Table2[[#This Row],[device_model]]), "", Table2[[#This Row],[device_suggested_area]])</f>
        <v>Parents</v>
      </c>
      <c r="AZ426" s="21" t="s">
        <v>1126</v>
      </c>
      <c r="BA426" s="21" t="s">
        <v>1199</v>
      </c>
      <c r="BB426" s="21" t="s">
        <v>268</v>
      </c>
      <c r="BC426" s="21" t="s">
        <v>405</v>
      </c>
      <c r="BD426" s="21" t="s">
        <v>194</v>
      </c>
      <c r="BH426" s="21" t="s">
        <v>426</v>
      </c>
      <c r="BI426" s="27" t="s">
        <v>408</v>
      </c>
      <c r="BJ426" s="24" t="s">
        <v>473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27" spans="1:63" ht="16" customHeight="1">
      <c r="A427" s="21">
        <v>2700</v>
      </c>
      <c r="B427" s="21" t="s">
        <v>26</v>
      </c>
      <c r="C427" s="21" t="s">
        <v>151</v>
      </c>
      <c r="D427" s="21" t="s">
        <v>314</v>
      </c>
      <c r="E427" s="21" t="s">
        <v>745</v>
      </c>
      <c r="F427" s="25" t="str">
        <f>IF(ISBLANK(Table2[[#This Row],[unique_id]]), "", Table2[[#This Row],[unique_id]])</f>
        <v>back_door_lock_security</v>
      </c>
      <c r="G427" s="21" t="s">
        <v>741</v>
      </c>
      <c r="H427" s="21" t="s">
        <v>720</v>
      </c>
      <c r="I427" s="21" t="s">
        <v>212</v>
      </c>
      <c r="M427" s="21" t="s">
        <v>136</v>
      </c>
      <c r="T427" s="26"/>
      <c r="V427" s="22"/>
      <c r="W427" s="22"/>
      <c r="X427" s="22"/>
      <c r="Y427" s="22"/>
      <c r="AE427" s="21" t="s">
        <v>756</v>
      </c>
      <c r="AG427" s="22"/>
      <c r="AH427" s="22"/>
      <c r="AS427" s="21"/>
      <c r="AT427" s="23"/>
      <c r="AU427" s="22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7" s="21" t="str">
        <f>IF(ISBLANK(Table2[[#This Row],[device_model]]), "", Table2[[#This Row],[device_suggested_area]])</f>
        <v/>
      </c>
      <c r="BC427" s="22"/>
      <c r="BI427" s="27"/>
      <c r="BJ427" s="24"/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3" ht="16" customHeight="1">
      <c r="A428" s="21">
        <v>2701</v>
      </c>
      <c r="B428" s="21" t="s">
        <v>26</v>
      </c>
      <c r="C428" s="21" t="s">
        <v>151</v>
      </c>
      <c r="D428" s="21" t="s">
        <v>149</v>
      </c>
      <c r="E428" s="21" t="s">
        <v>758</v>
      </c>
      <c r="F428" s="25" t="str">
        <f>IF(ISBLANK(Table2[[#This Row],[unique_id]]), "", Table2[[#This Row],[unique_id]])</f>
        <v>template_back_door_state</v>
      </c>
      <c r="G428" s="21" t="s">
        <v>289</v>
      </c>
      <c r="H428" s="21" t="s">
        <v>720</v>
      </c>
      <c r="I428" s="21" t="s">
        <v>212</v>
      </c>
      <c r="T428" s="26"/>
      <c r="V428" s="22"/>
      <c r="W428" s="22"/>
      <c r="X428" s="22"/>
      <c r="Y428" s="22"/>
      <c r="AG428" s="22"/>
      <c r="AH428" s="22"/>
      <c r="AS428" s="21"/>
      <c r="AT428" s="23"/>
      <c r="AU428" s="22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8" s="21" t="str">
        <f>IF(ISBLANK(Table2[[#This Row],[device_model]]), "", Table2[[#This Row],[device_suggested_area]])</f>
        <v/>
      </c>
      <c r="BC428" s="22"/>
      <c r="BI428" s="27"/>
      <c r="BJ428" s="24"/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3" ht="16" customHeight="1">
      <c r="A429" s="21">
        <v>2702</v>
      </c>
      <c r="B429" s="21" t="s">
        <v>26</v>
      </c>
      <c r="C429" s="21" t="s">
        <v>711</v>
      </c>
      <c r="D429" s="21" t="s">
        <v>714</v>
      </c>
      <c r="E429" s="21" t="s">
        <v>715</v>
      </c>
      <c r="F429" s="25" t="str">
        <f>IF(ISBLANK(Table2[[#This Row],[unique_id]]), "", Table2[[#This Row],[unique_id]])</f>
        <v>back_door_lock</v>
      </c>
      <c r="G429" s="21" t="s">
        <v>760</v>
      </c>
      <c r="H429" s="21" t="s">
        <v>720</v>
      </c>
      <c r="I429" s="21" t="s">
        <v>212</v>
      </c>
      <c r="M429" s="21" t="s">
        <v>136</v>
      </c>
      <c r="T429" s="26"/>
      <c r="V429" s="22"/>
      <c r="W429" s="22" t="s">
        <v>549</v>
      </c>
      <c r="X429" s="22"/>
      <c r="Y429" s="29" t="s">
        <v>855</v>
      </c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29" s="21" t="str">
        <f>Table2[[#This Row],[device_suggested_area]]</f>
        <v>Back Door</v>
      </c>
      <c r="AY429" s="21" t="str">
        <f>IF(ISBLANK(Table2[[#This Row],[device_model]]), "", Table2[[#This Row],[device_suggested_area]])</f>
        <v>Back Door</v>
      </c>
      <c r="AZ429" s="21" t="s">
        <v>1180</v>
      </c>
      <c r="BA429" s="21" t="s">
        <v>712</v>
      </c>
      <c r="BB429" s="21" t="s">
        <v>711</v>
      </c>
      <c r="BC429" s="21" t="s">
        <v>713</v>
      </c>
      <c r="BD429" s="21" t="s">
        <v>720</v>
      </c>
      <c r="BI429" s="21" t="s">
        <v>710</v>
      </c>
      <c r="BJ429" s="21"/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0" spans="1:63" ht="16" customHeight="1">
      <c r="A430" s="21">
        <v>2703</v>
      </c>
      <c r="B430" s="21" t="s">
        <v>26</v>
      </c>
      <c r="C430" s="21" t="s">
        <v>339</v>
      </c>
      <c r="D430" s="21" t="s">
        <v>149</v>
      </c>
      <c r="E430" s="21" t="s">
        <v>751</v>
      </c>
      <c r="F430" s="25" t="str">
        <f>IF(ISBLANK(Table2[[#This Row],[unique_id]]), "", Table2[[#This Row],[unique_id]])</f>
        <v>template_back_door_sensor_contact_last</v>
      </c>
      <c r="G430" s="21" t="s">
        <v>759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 t="s">
        <v>549</v>
      </c>
      <c r="X430" s="22"/>
      <c r="Y430" s="29" t="s">
        <v>855</v>
      </c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0" s="26" t="str">
        <f>Table2[[#This Row],[device_suggested_area]]</f>
        <v>Back Door</v>
      </c>
      <c r="AY430" s="21" t="str">
        <f>IF(ISBLANK(Table2[[#This Row],[device_model]]), "", Table2[[#This Row],[device_suggested_area]])</f>
        <v>Back Door</v>
      </c>
      <c r="AZ430" s="26" t="s">
        <v>1193</v>
      </c>
      <c r="BA430" s="26" t="s">
        <v>734</v>
      </c>
      <c r="BB430" s="21" t="s">
        <v>1286</v>
      </c>
      <c r="BC430" s="21" t="s">
        <v>713</v>
      </c>
      <c r="BD430" s="21" t="s">
        <v>720</v>
      </c>
      <c r="BI430" s="21" t="s">
        <v>736</v>
      </c>
      <c r="BJ430" s="21"/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1" spans="1:63" ht="16" customHeight="1">
      <c r="A431" s="21">
        <v>2704</v>
      </c>
      <c r="B431" s="21" t="s">
        <v>643</v>
      </c>
      <c r="C431" s="21" t="s">
        <v>237</v>
      </c>
      <c r="D431" s="21" t="s">
        <v>147</v>
      </c>
      <c r="F431" s="25" t="str">
        <f>IF(ISBLANK(Table2[[#This Row],[unique_id]]), "", Table2[[#This Row],[unique_id]])</f>
        <v/>
      </c>
      <c r="G431" s="21" t="s">
        <v>720</v>
      </c>
      <c r="H431" s="21" t="s">
        <v>731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1" s="21" t="str">
        <f>IF(ISBLANK(Table2[[#This Row],[device_model]]), "", Table2[[#This Row],[device_suggested_area]])</f>
        <v/>
      </c>
      <c r="BA431" s="26"/>
      <c r="BC431" s="22"/>
      <c r="BI431" s="21"/>
      <c r="BJ431" s="21"/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3" ht="16" customHeight="1">
      <c r="A432" s="21">
        <v>2705</v>
      </c>
      <c r="B432" s="21" t="s">
        <v>26</v>
      </c>
      <c r="C432" s="21" t="s">
        <v>151</v>
      </c>
      <c r="D432" s="21" t="s">
        <v>314</v>
      </c>
      <c r="E432" s="21" t="s">
        <v>746</v>
      </c>
      <c r="F432" s="25" t="str">
        <f>IF(ISBLANK(Table2[[#This Row],[unique_id]]), "", Table2[[#This Row],[unique_id]])</f>
        <v>front_door_lock_security</v>
      </c>
      <c r="G432" s="21" t="s">
        <v>741</v>
      </c>
      <c r="H432" s="21" t="s">
        <v>719</v>
      </c>
      <c r="I432" s="21" t="s">
        <v>212</v>
      </c>
      <c r="M432" s="21" t="s">
        <v>136</v>
      </c>
      <c r="T432" s="26"/>
      <c r="V432" s="22"/>
      <c r="W432" s="22"/>
      <c r="X432" s="22"/>
      <c r="Y432" s="22"/>
      <c r="AE432" s="21" t="s">
        <v>756</v>
      </c>
      <c r="AG432" s="22"/>
      <c r="AH432" s="22"/>
      <c r="AS432" s="21"/>
      <c r="AT432" s="23"/>
      <c r="AU432" s="22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2" s="21" t="str">
        <f>IF(ISBLANK(Table2[[#This Row],[device_model]]), "", Table2[[#This Row],[device_suggested_area]])</f>
        <v/>
      </c>
      <c r="BC432" s="22"/>
      <c r="BI432" s="27"/>
      <c r="BJ432" s="24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3" ht="16" customHeight="1">
      <c r="A433" s="21">
        <v>2706</v>
      </c>
      <c r="B433" s="21" t="s">
        <v>26</v>
      </c>
      <c r="C433" s="21" t="s">
        <v>151</v>
      </c>
      <c r="D433" s="21" t="s">
        <v>149</v>
      </c>
      <c r="E433" s="21" t="s">
        <v>757</v>
      </c>
      <c r="F433" s="25" t="str">
        <f>IF(ISBLANK(Table2[[#This Row],[unique_id]]), "", Table2[[#This Row],[unique_id]])</f>
        <v>template_front_door_state</v>
      </c>
      <c r="G433" s="21" t="s">
        <v>289</v>
      </c>
      <c r="H433" s="21" t="s">
        <v>719</v>
      </c>
      <c r="I433" s="21" t="s">
        <v>212</v>
      </c>
      <c r="T433" s="26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3" s="21" t="str">
        <f>IF(ISBLANK(Table2[[#This Row],[device_model]]), "", Table2[[#This Row],[device_suggested_area]])</f>
        <v/>
      </c>
      <c r="BC433" s="22"/>
      <c r="BI433" s="27"/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3" ht="16" customHeight="1">
      <c r="A434" s="21">
        <v>2707</v>
      </c>
      <c r="B434" s="21" t="s">
        <v>26</v>
      </c>
      <c r="C434" s="21" t="s">
        <v>711</v>
      </c>
      <c r="D434" s="21" t="s">
        <v>714</v>
      </c>
      <c r="E434" s="21" t="s">
        <v>716</v>
      </c>
      <c r="F434" s="25" t="str">
        <f>IF(ISBLANK(Table2[[#This Row],[unique_id]]), "", Table2[[#This Row],[unique_id]])</f>
        <v>front_door_lock</v>
      </c>
      <c r="G434" s="21" t="s">
        <v>760</v>
      </c>
      <c r="H434" s="21" t="s">
        <v>719</v>
      </c>
      <c r="I434" s="21" t="s">
        <v>212</v>
      </c>
      <c r="M434" s="21" t="s">
        <v>136</v>
      </c>
      <c r="T434" s="26"/>
      <c r="V434" s="22"/>
      <c r="W434" s="22" t="s">
        <v>549</v>
      </c>
      <c r="X434" s="22"/>
      <c r="Y434" s="29" t="s">
        <v>855</v>
      </c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4" s="21" t="str">
        <f>Table2[[#This Row],[device_suggested_area]]</f>
        <v>Front Door</v>
      </c>
      <c r="AY434" s="21" t="str">
        <f>IF(ISBLANK(Table2[[#This Row],[device_model]]), "", Table2[[#This Row],[device_suggested_area]])</f>
        <v>Front Door</v>
      </c>
      <c r="AZ434" s="21" t="s">
        <v>1180</v>
      </c>
      <c r="BA434" s="21" t="s">
        <v>712</v>
      </c>
      <c r="BB434" s="21" t="s">
        <v>711</v>
      </c>
      <c r="BC434" s="21" t="s">
        <v>713</v>
      </c>
      <c r="BD434" s="21" t="s">
        <v>719</v>
      </c>
      <c r="BI434" s="21" t="s">
        <v>717</v>
      </c>
      <c r="BJ434" s="21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5" spans="1:63" ht="16" customHeight="1">
      <c r="A435" s="21">
        <v>2708</v>
      </c>
      <c r="B435" s="21" t="s">
        <v>26</v>
      </c>
      <c r="C435" s="21" t="s">
        <v>339</v>
      </c>
      <c r="D435" s="21" t="s">
        <v>149</v>
      </c>
      <c r="E435" s="21" t="s">
        <v>750</v>
      </c>
      <c r="F435" s="25" t="str">
        <f>IF(ISBLANK(Table2[[#This Row],[unique_id]]), "", Table2[[#This Row],[unique_id]])</f>
        <v>template_front_door_sensor_contact_last</v>
      </c>
      <c r="G435" s="21" t="s">
        <v>759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 t="s">
        <v>549</v>
      </c>
      <c r="X435" s="22"/>
      <c r="Y435" s="29" t="s">
        <v>855</v>
      </c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5" s="26" t="str">
        <f>Table2[[#This Row],[device_suggested_area]]</f>
        <v>Front Door</v>
      </c>
      <c r="AY435" s="21" t="str">
        <f>IF(ISBLANK(Table2[[#This Row],[device_model]]), "", Table2[[#This Row],[device_suggested_area]])</f>
        <v>Front Door</v>
      </c>
      <c r="AZ435" s="26" t="s">
        <v>1193</v>
      </c>
      <c r="BA435" s="26" t="s">
        <v>734</v>
      </c>
      <c r="BB435" s="21" t="s">
        <v>1286</v>
      </c>
      <c r="BC435" s="21" t="s">
        <v>713</v>
      </c>
      <c r="BD435" s="21" t="s">
        <v>719</v>
      </c>
      <c r="BI435" s="21" t="s">
        <v>735</v>
      </c>
      <c r="BJ435" s="21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6" spans="1:63" ht="16" customHeight="1">
      <c r="A436" s="21">
        <v>2709</v>
      </c>
      <c r="B436" s="21" t="s">
        <v>643</v>
      </c>
      <c r="C436" s="21" t="s">
        <v>237</v>
      </c>
      <c r="D436" s="21" t="s">
        <v>147</v>
      </c>
      <c r="F436" s="25" t="str">
        <f>IF(ISBLANK(Table2[[#This Row],[unique_id]]), "", Table2[[#This Row],[unique_id]])</f>
        <v/>
      </c>
      <c r="G436" s="21" t="s">
        <v>719</v>
      </c>
      <c r="H436" s="21" t="s">
        <v>730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6" s="21" t="str">
        <f>IF(ISBLANK(Table2[[#This Row],[device_model]]), "", Table2[[#This Row],[device_suggested_area]])</f>
        <v/>
      </c>
      <c r="BA436" s="26"/>
      <c r="BC436" s="22"/>
      <c r="BI436" s="21"/>
      <c r="BJ436" s="21"/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3" ht="16" customHeight="1">
      <c r="A437" s="21">
        <v>2710</v>
      </c>
      <c r="B437" s="21" t="s">
        <v>26</v>
      </c>
      <c r="C437" s="21" t="s">
        <v>500</v>
      </c>
      <c r="D437" s="21" t="s">
        <v>338</v>
      </c>
      <c r="E437" s="21" t="s">
        <v>337</v>
      </c>
      <c r="F437" s="25" t="str">
        <f>IF(ISBLANK(Table2[[#This Row],[unique_id]]), "", Table2[[#This Row],[unique_id]])</f>
        <v>column_break</v>
      </c>
      <c r="G437" s="21" t="s">
        <v>334</v>
      </c>
      <c r="H437" s="21" t="s">
        <v>722</v>
      </c>
      <c r="I437" s="21" t="s">
        <v>212</v>
      </c>
      <c r="M437" s="21" t="s">
        <v>335</v>
      </c>
      <c r="N437" s="21" t="s">
        <v>336</v>
      </c>
      <c r="T437" s="26"/>
      <c r="V437" s="22"/>
      <c r="W437" s="22"/>
      <c r="X437" s="22"/>
      <c r="Y437" s="22"/>
      <c r="AG437" s="22"/>
      <c r="AH437" s="22"/>
      <c r="AS437" s="21"/>
      <c r="AT437" s="23"/>
      <c r="AU437" s="22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7" s="21" t="str">
        <f>IF(ISBLANK(Table2[[#This Row],[device_model]]), "", Table2[[#This Row],[device_suggested_area]])</f>
        <v/>
      </c>
      <c r="BC437" s="22"/>
      <c r="BI437" s="21"/>
      <c r="BJ437" s="21"/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3" ht="16" customHeight="1">
      <c r="A438" s="21">
        <v>2711</v>
      </c>
      <c r="B438" s="21" t="s">
        <v>26</v>
      </c>
      <c r="C438" s="21" t="s">
        <v>237</v>
      </c>
      <c r="D438" s="21" t="s">
        <v>149</v>
      </c>
      <c r="E438" s="21" t="s">
        <v>150</v>
      </c>
      <c r="F438" s="25" t="str">
        <f>IF(ISBLANK(Table2[[#This Row],[unique_id]]), "", Table2[[#This Row],[unique_id]])</f>
        <v>uvc_ada_motion</v>
      </c>
      <c r="G438" s="21" t="s">
        <v>718</v>
      </c>
      <c r="H438" s="21" t="s">
        <v>722</v>
      </c>
      <c r="I438" s="21" t="s">
        <v>212</v>
      </c>
      <c r="M438" s="21" t="s">
        <v>136</v>
      </c>
      <c r="T438" s="26"/>
      <c r="V438" s="22"/>
      <c r="W438" s="22"/>
      <c r="X438" s="22"/>
      <c r="Y438" s="22"/>
      <c r="AG438" s="22"/>
      <c r="AH438" s="22"/>
      <c r="AS438" s="21"/>
      <c r="AT438" s="23"/>
      <c r="AU438" s="22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8" s="21" t="str">
        <f>IF(ISBLANK(Table2[[#This Row],[device_model]]), "", Table2[[#This Row],[device_suggested_area]])</f>
        <v/>
      </c>
      <c r="BC438" s="22"/>
      <c r="BI438" s="21"/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3" ht="16" customHeight="1">
      <c r="A439" s="21">
        <v>2712</v>
      </c>
      <c r="B439" s="21" t="s">
        <v>26</v>
      </c>
      <c r="C439" s="21" t="s">
        <v>237</v>
      </c>
      <c r="D439" s="21" t="s">
        <v>147</v>
      </c>
      <c r="E439" s="21" t="s">
        <v>148</v>
      </c>
      <c r="F439" s="25" t="str">
        <f>IF(ISBLANK(Table2[[#This Row],[unique_id]]), "", Table2[[#This Row],[unique_id]])</f>
        <v>uvc_ada_medium</v>
      </c>
      <c r="G439" s="21" t="s">
        <v>130</v>
      </c>
      <c r="H439" s="21" t="s">
        <v>724</v>
      </c>
      <c r="I439" s="21" t="s">
        <v>212</v>
      </c>
      <c r="M439" s="21" t="s">
        <v>136</v>
      </c>
      <c r="N439" s="21" t="s">
        <v>275</v>
      </c>
      <c r="T439" s="26"/>
      <c r="V439" s="22"/>
      <c r="W439" s="22"/>
      <c r="X439" s="22"/>
      <c r="Y439" s="22"/>
      <c r="AG439" s="22"/>
      <c r="AH439" s="22"/>
      <c r="AS439" s="21"/>
      <c r="AT439" s="23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39" s="21" t="s">
        <v>394</v>
      </c>
      <c r="AY439" s="21" t="str">
        <f>IF(ISBLANK(Table2[[#This Row],[device_model]]), "", Table2[[#This Row],[device_suggested_area]])</f>
        <v>Ada</v>
      </c>
      <c r="AZ439" s="21" t="str">
        <f>Table2[[#This Row],[device_suggested_area]]</f>
        <v>Ada</v>
      </c>
      <c r="BA439" s="21" t="s">
        <v>392</v>
      </c>
      <c r="BB439" s="21" t="s">
        <v>237</v>
      </c>
      <c r="BC439" s="21" t="s">
        <v>393</v>
      </c>
      <c r="BD439" s="21" t="s">
        <v>130</v>
      </c>
      <c r="BH439" s="21" t="s">
        <v>446</v>
      </c>
      <c r="BI439" s="21" t="s">
        <v>390</v>
      </c>
      <c r="BJ439" s="21" t="s">
        <v>411</v>
      </c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0" spans="1:63" ht="16" customHeight="1">
      <c r="A440" s="21">
        <v>2713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Table2[[#This Row],[unique_id]])</f>
        <v>column_break</v>
      </c>
      <c r="G440" s="21" t="s">
        <v>334</v>
      </c>
      <c r="H440" s="21" t="s">
        <v>724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IF(ISBLANK(Table2[[#This Row],[device_model]]), "", Table2[[#This Row],[device_suggested_area]])</f>
        <v/>
      </c>
      <c r="BC440" s="22"/>
      <c r="BI440" s="21"/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3" ht="16" customHeight="1">
      <c r="A441" s="21">
        <v>2714</v>
      </c>
      <c r="B441" s="21" t="s">
        <v>26</v>
      </c>
      <c r="C441" s="21" t="s">
        <v>237</v>
      </c>
      <c r="D441" s="21" t="s">
        <v>149</v>
      </c>
      <c r="E441" s="21" t="s">
        <v>211</v>
      </c>
      <c r="F441" s="25" t="str">
        <f>IF(ISBLANK(Table2[[#This Row],[unique_id]]), "", Table2[[#This Row],[unique_id]])</f>
        <v>uvc_edwin_motion</v>
      </c>
      <c r="G441" s="21" t="s">
        <v>718</v>
      </c>
      <c r="H441" s="21" t="s">
        <v>721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IF(ISBLANK(Table2[[#This Row],[device_model]]), "", Table2[[#This Row],[device_suggested_area]])</f>
        <v/>
      </c>
      <c r="BC441" s="22"/>
      <c r="BI441" s="21"/>
      <c r="BJ441" s="21"/>
      <c r="BK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3" ht="16" customHeight="1">
      <c r="A442" s="21">
        <v>2715</v>
      </c>
      <c r="B442" s="21" t="s">
        <v>26</v>
      </c>
      <c r="C442" s="21" t="s">
        <v>237</v>
      </c>
      <c r="D442" s="21" t="s">
        <v>147</v>
      </c>
      <c r="E442" s="21" t="s">
        <v>210</v>
      </c>
      <c r="F442" s="25" t="str">
        <f>IF(ISBLANK(Table2[[#This Row],[unique_id]]), "", Table2[[#This Row],[unique_id]])</f>
        <v>uvc_edwin_medium</v>
      </c>
      <c r="G442" s="21" t="s">
        <v>127</v>
      </c>
      <c r="H442" s="21" t="s">
        <v>723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2" s="21" t="s">
        <v>394</v>
      </c>
      <c r="AY442" s="21" t="str">
        <f>IF(ISBLANK(Table2[[#This Row],[device_model]]), "", Table2[[#This Row],[device_suggested_area]])</f>
        <v>Edwin</v>
      </c>
      <c r="AZ442" s="21" t="str">
        <f>Table2[[#This Row],[device_suggested_area]]</f>
        <v>Edwin</v>
      </c>
      <c r="BA442" s="21" t="s">
        <v>392</v>
      </c>
      <c r="BB442" s="21" t="s">
        <v>237</v>
      </c>
      <c r="BC442" s="21" t="s">
        <v>393</v>
      </c>
      <c r="BD442" s="21" t="s">
        <v>127</v>
      </c>
      <c r="BH442" s="21" t="s">
        <v>446</v>
      </c>
      <c r="BI442" s="21" t="s">
        <v>391</v>
      </c>
      <c r="BJ442" s="21" t="s">
        <v>412</v>
      </c>
      <c r="BK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3" spans="1:63" ht="16" customHeight="1">
      <c r="A443" s="21">
        <v>2716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Table2[[#This Row],[unique_id]])</f>
        <v>column_break</v>
      </c>
      <c r="G443" s="21" t="s">
        <v>334</v>
      </c>
      <c r="H443" s="21" t="s">
        <v>723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3" s="21" t="str">
        <f>IF(ISBLANK(Table2[[#This Row],[device_model]]), "", Table2[[#This Row],[device_suggested_area]])</f>
        <v/>
      </c>
      <c r="BC443" s="22"/>
      <c r="BI443" s="21"/>
      <c r="BJ443" s="21"/>
      <c r="BK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3" ht="16" customHeight="1">
      <c r="A444" s="21">
        <v>2717</v>
      </c>
      <c r="B444" s="21" t="s">
        <v>26</v>
      </c>
      <c r="C444" s="21" t="s">
        <v>133</v>
      </c>
      <c r="D444" s="21" t="s">
        <v>149</v>
      </c>
      <c r="E444" s="21" t="s">
        <v>685</v>
      </c>
      <c r="F444" s="25" t="str">
        <f>IF(ISBLANK(Table2[[#This Row],[unique_id]]), "", Table2[[#This Row],[unique_id]])</f>
        <v>ada_fan_occupancy</v>
      </c>
      <c r="G444" s="21" t="s">
        <v>130</v>
      </c>
      <c r="H444" s="21" t="s">
        <v>725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4" s="21" t="str">
        <f>IF(ISBLANK(Table2[[#This Row],[device_model]]), "", Table2[[#This Row],[device_suggested_area]])</f>
        <v/>
      </c>
      <c r="BC444" s="22"/>
      <c r="BI444" s="21"/>
      <c r="BJ444" s="21"/>
      <c r="BK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3" ht="16" customHeight="1">
      <c r="A445" s="21">
        <v>2718</v>
      </c>
      <c r="B445" s="21" t="s">
        <v>26</v>
      </c>
      <c r="C445" s="21" t="s">
        <v>133</v>
      </c>
      <c r="D445" s="21" t="s">
        <v>149</v>
      </c>
      <c r="E445" s="21" t="s">
        <v>684</v>
      </c>
      <c r="F445" s="25" t="str">
        <f>IF(ISBLANK(Table2[[#This Row],[unique_id]]), "", Table2[[#This Row],[unique_id]])</f>
        <v>edwin_fan_occupancy</v>
      </c>
      <c r="G445" s="21" t="s">
        <v>127</v>
      </c>
      <c r="H445" s="21" t="s">
        <v>725</v>
      </c>
      <c r="I445" s="21" t="s">
        <v>212</v>
      </c>
      <c r="M445" s="21" t="s">
        <v>136</v>
      </c>
      <c r="T445" s="26"/>
      <c r="V445" s="22"/>
      <c r="W445" s="22"/>
      <c r="X445" s="22"/>
      <c r="Y445" s="22"/>
      <c r="AG445" s="22"/>
      <c r="AH445" s="22"/>
      <c r="AS445" s="21"/>
      <c r="AT445" s="23"/>
      <c r="AU445" s="22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5" s="21" t="str">
        <f>IF(ISBLANK(Table2[[#This Row],[device_model]]), "", Table2[[#This Row],[device_suggested_area]])</f>
        <v/>
      </c>
      <c r="BC445" s="22"/>
      <c r="BI445" s="21"/>
      <c r="BJ445" s="21"/>
      <c r="BK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3" ht="16" customHeight="1">
      <c r="A446" s="21">
        <v>2719</v>
      </c>
      <c r="B446" s="21" t="s">
        <v>26</v>
      </c>
      <c r="C446" s="21" t="s">
        <v>133</v>
      </c>
      <c r="D446" s="21" t="s">
        <v>149</v>
      </c>
      <c r="E446" s="21" t="s">
        <v>686</v>
      </c>
      <c r="F446" s="25" t="str">
        <f>IF(ISBLANK(Table2[[#This Row],[unique_id]]), "", Table2[[#This Row],[unique_id]])</f>
        <v>parents_fan_occupancy</v>
      </c>
      <c r="G446" s="21" t="s">
        <v>194</v>
      </c>
      <c r="H446" s="21" t="s">
        <v>725</v>
      </c>
      <c r="I446" s="21" t="s">
        <v>212</v>
      </c>
      <c r="M446" s="21" t="s">
        <v>136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6" s="21" t="str">
        <f>IF(ISBLANK(Table2[[#This Row],[device_model]]), "", Table2[[#This Row],[device_suggested_area]])</f>
        <v/>
      </c>
      <c r="BC446" s="22"/>
      <c r="BI446" s="21"/>
      <c r="BJ446" s="21"/>
      <c r="BK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3" ht="16" customHeight="1">
      <c r="A447" s="21">
        <v>2720</v>
      </c>
      <c r="B447" s="21" t="s">
        <v>26</v>
      </c>
      <c r="C447" s="21" t="s">
        <v>133</v>
      </c>
      <c r="D447" s="21" t="s">
        <v>149</v>
      </c>
      <c r="E447" s="21" t="s">
        <v>687</v>
      </c>
      <c r="F447" s="25" t="str">
        <f>IF(ISBLANK(Table2[[#This Row],[unique_id]]), "", Table2[[#This Row],[unique_id]])</f>
        <v>lounge_fan_occupancy</v>
      </c>
      <c r="G447" s="21" t="s">
        <v>196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7" s="21" t="str">
        <f>IF(ISBLANK(Table2[[#This Row],[device_model]]), "", Table2[[#This Row],[device_suggested_area]])</f>
        <v/>
      </c>
      <c r="BC447" s="22"/>
      <c r="BI447" s="21"/>
      <c r="BJ447" s="21"/>
      <c r="BK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3" ht="16" customHeight="1">
      <c r="A448" s="21">
        <v>2721</v>
      </c>
      <c r="B448" s="21" t="s">
        <v>26</v>
      </c>
      <c r="C448" s="21" t="s">
        <v>133</v>
      </c>
      <c r="D448" s="21" t="s">
        <v>149</v>
      </c>
      <c r="E448" s="21" t="s">
        <v>688</v>
      </c>
      <c r="F448" s="25" t="str">
        <f>IF(ISBLANK(Table2[[#This Row],[unique_id]]), "", Table2[[#This Row],[unique_id]])</f>
        <v>deck_east_fan_occupancy</v>
      </c>
      <c r="G448" s="21" t="s">
        <v>218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8" s="21" t="str">
        <f>IF(ISBLANK(Table2[[#This Row],[device_model]]), "", Table2[[#This Row],[device_suggested_area]])</f>
        <v/>
      </c>
      <c r="BC448" s="22"/>
      <c r="BI448" s="21"/>
      <c r="BJ448" s="21"/>
      <c r="BK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3" ht="16" customHeight="1">
      <c r="A449" s="21">
        <v>2722</v>
      </c>
      <c r="B449" s="21" t="s">
        <v>26</v>
      </c>
      <c r="C449" s="21" t="s">
        <v>133</v>
      </c>
      <c r="D449" s="21" t="s">
        <v>149</v>
      </c>
      <c r="E449" s="21" t="s">
        <v>689</v>
      </c>
      <c r="F449" s="25" t="str">
        <f>IF(ISBLANK(Table2[[#This Row],[unique_id]]), "", Table2[[#This Row],[unique_id]])</f>
        <v>deck_west_fan_occupancy</v>
      </c>
      <c r="G449" s="21" t="s">
        <v>217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9" s="21" t="str">
        <f>IF(ISBLANK(Table2[[#This Row],[device_model]]), "", Table2[[#This Row],[device_suggested_area]])</f>
        <v/>
      </c>
      <c r="BC449" s="22"/>
      <c r="BI449" s="21"/>
      <c r="BJ449" s="21"/>
      <c r="BK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3" ht="16" customHeight="1">
      <c r="A450" s="21">
        <v>5000</v>
      </c>
      <c r="B450" s="24" t="s">
        <v>26</v>
      </c>
      <c r="C450" s="21" t="s">
        <v>237</v>
      </c>
      <c r="F450" s="25" t="str">
        <f>IF(ISBLANK(Table2[[#This Row],[unique_id]]), "", Table2[[#This Row],[unique_id]])</f>
        <v/>
      </c>
      <c r="T450" s="26"/>
      <c r="V450" s="22"/>
      <c r="W450" s="22"/>
      <c r="X450" s="22"/>
      <c r="Y450" s="22"/>
      <c r="AG450" s="22"/>
      <c r="AH450" s="22"/>
      <c r="AS450" s="21"/>
      <c r="AT450" s="23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0" s="21" t="s">
        <v>1175</v>
      </c>
      <c r="AY450" s="21" t="str">
        <f>IF(ISBLANK(Table2[[#This Row],[device_model]]), "", Table2[[#This Row],[device_suggested_area]])</f>
        <v>Rack</v>
      </c>
      <c r="AZ450" s="21" t="s">
        <v>1230</v>
      </c>
      <c r="BA450" s="21" t="s">
        <v>1174</v>
      </c>
      <c r="BB450" s="21" t="s">
        <v>237</v>
      </c>
      <c r="BC450" s="21" t="s">
        <v>415</v>
      </c>
      <c r="BD450" s="21" t="s">
        <v>28</v>
      </c>
      <c r="BH450" s="21" t="s">
        <v>413</v>
      </c>
      <c r="BI450" s="21" t="s">
        <v>422</v>
      </c>
      <c r="BJ450" s="21" t="s">
        <v>418</v>
      </c>
      <c r="BK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1" spans="1:63" ht="16" customHeight="1">
      <c r="A451" s="21">
        <v>5001</v>
      </c>
      <c r="B451" s="24" t="s">
        <v>26</v>
      </c>
      <c r="C451" s="21" t="s">
        <v>237</v>
      </c>
      <c r="F451" s="25" t="str">
        <f>IF(ISBLANK(Table2[[#This Row],[unique_id]]), "", Table2[[#This Row],[unique_id]])</f>
        <v/>
      </c>
      <c r="T451" s="26"/>
      <c r="V451" s="22"/>
      <c r="W451" s="22"/>
      <c r="X451" s="22"/>
      <c r="Y451" s="22"/>
      <c r="AG451" s="22"/>
      <c r="AH451" s="22"/>
      <c r="AS451" s="21"/>
      <c r="AT451" s="23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1" s="21" t="s">
        <v>1176</v>
      </c>
      <c r="AY451" s="21" t="str">
        <f>IF(ISBLANK(Table2[[#This Row],[device_model]]), "", Table2[[#This Row],[device_suggested_area]])</f>
        <v>Rack</v>
      </c>
      <c r="AZ451" s="21" t="str">
        <f>Table2[[#This Row],[device_suggested_area]]</f>
        <v>Rack</v>
      </c>
      <c r="BA451" s="21" t="s">
        <v>1170</v>
      </c>
      <c r="BB451" s="21" t="s">
        <v>237</v>
      </c>
      <c r="BC451" s="21" t="s">
        <v>697</v>
      </c>
      <c r="BD451" s="21" t="s">
        <v>28</v>
      </c>
      <c r="BH451" s="21" t="s">
        <v>413</v>
      </c>
      <c r="BI451" s="21" t="s">
        <v>698</v>
      </c>
      <c r="BJ451" s="21" t="s">
        <v>419</v>
      </c>
      <c r="BK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2" spans="1:63" ht="16" customHeight="1">
      <c r="A452" s="21">
        <v>5002</v>
      </c>
      <c r="B452" s="24" t="s">
        <v>26</v>
      </c>
      <c r="C452" s="21" t="s">
        <v>237</v>
      </c>
      <c r="F452" s="25" t="str">
        <f>IF(ISBLANK(Table2[[#This Row],[unique_id]]), "", Table2[[#This Row],[unique_id]])</f>
        <v/>
      </c>
      <c r="T452" s="26"/>
      <c r="V452" s="22"/>
      <c r="W452" s="22"/>
      <c r="X452" s="22"/>
      <c r="Y452" s="22"/>
      <c r="AG452" s="22"/>
      <c r="AH452" s="22"/>
      <c r="AS452" s="21"/>
      <c r="AT452" s="23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2" s="21" t="s">
        <v>1176</v>
      </c>
      <c r="AY452" s="21" t="str">
        <f>IF(ISBLANK(Table2[[#This Row],[device_model]]), "", Table2[[#This Row],[device_suggested_area]])</f>
        <v>Ceiling</v>
      </c>
      <c r="AZ452" s="21" t="str">
        <f>Table2[[#This Row],[device_suggested_area]]</f>
        <v>Ceiling</v>
      </c>
      <c r="BA452" s="21" t="s">
        <v>1171</v>
      </c>
      <c r="BB452" s="21" t="s">
        <v>237</v>
      </c>
      <c r="BC452" s="21" t="s">
        <v>1236</v>
      </c>
      <c r="BD452" s="21" t="s">
        <v>416</v>
      </c>
      <c r="BH452" s="21" t="s">
        <v>413</v>
      </c>
      <c r="BI452" s="21" t="s">
        <v>423</v>
      </c>
      <c r="BJ452" s="21" t="s">
        <v>420</v>
      </c>
      <c r="BK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3" spans="1:63" ht="16" customHeight="1">
      <c r="A453" s="21">
        <v>5003</v>
      </c>
      <c r="B453" s="24" t="s">
        <v>26</v>
      </c>
      <c r="C453" s="21" t="s">
        <v>237</v>
      </c>
      <c r="F453" s="25" t="str">
        <f>IF(ISBLANK(Table2[[#This Row],[unique_id]]), "", Table2[[#This Row],[unique_id]])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3" s="21" t="s">
        <v>1177</v>
      </c>
      <c r="AY453" s="21" t="str">
        <f>IF(ISBLANK(Table2[[#This Row],[device_model]]), "", Table2[[#This Row],[device_suggested_area]])</f>
        <v>Deck</v>
      </c>
      <c r="AZ453" s="21" t="str">
        <f>Table2[[#This Row],[device_suggested_area]]</f>
        <v>Deck</v>
      </c>
      <c r="BA453" s="21" t="s">
        <v>1172</v>
      </c>
      <c r="BB453" s="21" t="s">
        <v>237</v>
      </c>
      <c r="BC453" s="21" t="s">
        <v>1235</v>
      </c>
      <c r="BD453" s="21" t="s">
        <v>363</v>
      </c>
      <c r="BH453" s="21" t="s">
        <v>413</v>
      </c>
      <c r="BI453" s="21" t="s">
        <v>424</v>
      </c>
      <c r="BJ453" s="21" t="s">
        <v>421</v>
      </c>
      <c r="BK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4" spans="1:63" ht="16" customHeight="1">
      <c r="A454" s="21">
        <v>5004</v>
      </c>
      <c r="B454" s="24" t="s">
        <v>26</v>
      </c>
      <c r="C454" s="21" t="s">
        <v>237</v>
      </c>
      <c r="F454" s="25" t="str">
        <f>IF(ISBLANK(Table2[[#This Row],[unique_id]]), "", Table2[[#This Row],[unique_id]])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4" s="21" t="s">
        <v>1177</v>
      </c>
      <c r="AY454" s="21" t="str">
        <f>IF(ISBLANK(Table2[[#This Row],[device_model]]), "", Table2[[#This Row],[device_suggested_area]])</f>
        <v>Hallway</v>
      </c>
      <c r="AZ454" s="21" t="str">
        <f>Table2[[#This Row],[device_suggested_area]]</f>
        <v>Hallway</v>
      </c>
      <c r="BA454" s="21" t="s">
        <v>1173</v>
      </c>
      <c r="BB454" s="21" t="s">
        <v>237</v>
      </c>
      <c r="BC454" s="21" t="s">
        <v>1235</v>
      </c>
      <c r="BD454" s="21" t="s">
        <v>417</v>
      </c>
      <c r="BH454" s="21" t="s">
        <v>413</v>
      </c>
      <c r="BI454" s="21" t="s">
        <v>425</v>
      </c>
      <c r="BJ454" s="21" t="s">
        <v>696</v>
      </c>
      <c r="BK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5" spans="1:63" ht="16" customHeight="1">
      <c r="A455" s="21">
        <v>5005</v>
      </c>
      <c r="B455" s="24" t="s">
        <v>26</v>
      </c>
      <c r="C455" s="24" t="s">
        <v>395</v>
      </c>
      <c r="D455" s="24"/>
      <c r="E455" s="24"/>
      <c r="F455" s="25" t="str">
        <f>IF(ISBLANK(Table2[[#This Row],[unique_id]]), "", Table2[[#This Row],[unique_id]])</f>
        <v/>
      </c>
      <c r="G455" s="24"/>
      <c r="H455" s="24"/>
      <c r="I455" s="24"/>
      <c r="K455" s="24"/>
      <c r="L455" s="24"/>
      <c r="M455" s="24"/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5" s="21" t="s">
        <v>1175</v>
      </c>
      <c r="AY455" s="21" t="str">
        <f>IF(ISBLANK(Table2[[#This Row],[device_model]]), "", Table2[[#This Row],[device_suggested_area]])</f>
        <v>Rack</v>
      </c>
      <c r="AZ455" s="21" t="s">
        <v>395</v>
      </c>
      <c r="BA455" s="21" t="s">
        <v>396</v>
      </c>
      <c r="BB455" s="21" t="s">
        <v>398</v>
      </c>
      <c r="BC455" s="21" t="s">
        <v>397</v>
      </c>
      <c r="BD455" s="21" t="s">
        <v>28</v>
      </c>
      <c r="BH455" s="21" t="s">
        <v>426</v>
      </c>
      <c r="BI455" s="27" t="s">
        <v>488</v>
      </c>
      <c r="BJ455" s="21" t="s">
        <v>427</v>
      </c>
      <c r="BK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6" spans="1:63" ht="16" customHeight="1">
      <c r="A456" s="21">
        <v>5006</v>
      </c>
      <c r="B456" s="24" t="s">
        <v>26</v>
      </c>
      <c r="C456" s="24" t="s">
        <v>384</v>
      </c>
      <c r="D456" s="24"/>
      <c r="E456" s="24"/>
      <c r="F456" s="25" t="str">
        <f>IF(ISBLANK(Table2[[#This Row],[unique_id]]), "", Table2[[#This Row],[unique_id]])</f>
        <v/>
      </c>
      <c r="G456" s="24"/>
      <c r="H456" s="24"/>
      <c r="I456" s="24"/>
      <c r="K456" s="24"/>
      <c r="L456" s="24"/>
      <c r="M456" s="24"/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6" s="21" t="s">
        <v>1219</v>
      </c>
      <c r="AY456" s="21" t="str">
        <f>IF(ISBLANK(Table2[[#This Row],[device_model]]), "", Table2[[#This Row],[device_suggested_area]])</f>
        <v>Rack</v>
      </c>
      <c r="AZ456" s="21" t="s">
        <v>1182</v>
      </c>
      <c r="BA456" s="21" t="s">
        <v>1181</v>
      </c>
      <c r="BB456" s="21" t="s">
        <v>268</v>
      </c>
      <c r="BC456" s="21">
        <v>12.1</v>
      </c>
      <c r="BD456" s="21" t="s">
        <v>28</v>
      </c>
      <c r="BH456" s="21" t="s">
        <v>426</v>
      </c>
      <c r="BI456" s="21" t="s">
        <v>659</v>
      </c>
      <c r="BJ456" s="21" t="s">
        <v>484</v>
      </c>
      <c r="BK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57" spans="1:63" ht="16" customHeight="1">
      <c r="A457" s="21">
        <v>5007</v>
      </c>
      <c r="B457" s="24" t="s">
        <v>26</v>
      </c>
      <c r="C457" s="24" t="s">
        <v>384</v>
      </c>
      <c r="D457" s="24"/>
      <c r="E457" s="24"/>
      <c r="F457" s="25" t="str">
        <f>IF(ISBLANK(Table2[[#This Row],[unique_id]]), "", Table2[[#This Row],[unique_id]])</f>
        <v/>
      </c>
      <c r="G457" s="24"/>
      <c r="H457" s="24"/>
      <c r="I457" s="24"/>
      <c r="K457" s="24"/>
      <c r="L457" s="24"/>
      <c r="M457" s="24"/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7" s="21" t="s">
        <v>1219</v>
      </c>
      <c r="AY457" s="21" t="str">
        <f>IF(ISBLANK(Table2[[#This Row],[device_model]]), "", Table2[[#This Row],[device_suggested_area]])</f>
        <v>Rack</v>
      </c>
      <c r="AZ457" s="21" t="s">
        <v>1182</v>
      </c>
      <c r="BA457" s="21" t="s">
        <v>1181</v>
      </c>
      <c r="BB457" s="21" t="s">
        <v>268</v>
      </c>
      <c r="BC457" s="21">
        <v>12.1</v>
      </c>
      <c r="BD457" s="21" t="s">
        <v>28</v>
      </c>
      <c r="BH457" s="21" t="s">
        <v>414</v>
      </c>
      <c r="BI457" s="21" t="s">
        <v>877</v>
      </c>
      <c r="BJ457" s="21" t="s">
        <v>409</v>
      </c>
      <c r="BK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58" spans="1:63" ht="16" customHeight="1">
      <c r="A458" s="21">
        <v>5008</v>
      </c>
      <c r="B458" s="24" t="s">
        <v>26</v>
      </c>
      <c r="C458" s="24" t="s">
        <v>384</v>
      </c>
      <c r="D458" s="24"/>
      <c r="E458" s="24"/>
      <c r="F458" s="25" t="str">
        <f>IF(ISBLANK(Table2[[#This Row],[unique_id]]), "", Table2[[#This Row],[unique_id]])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8" s="21" t="s">
        <v>1219</v>
      </c>
      <c r="AY458" s="21" t="str">
        <f>IF(ISBLANK(Table2[[#This Row],[device_model]]), "", Table2[[#This Row],[device_suggested_area]])</f>
        <v>Rack</v>
      </c>
      <c r="AZ458" s="21" t="s">
        <v>1182</v>
      </c>
      <c r="BA458" s="21" t="s">
        <v>1181</v>
      </c>
      <c r="BB458" s="21" t="s">
        <v>268</v>
      </c>
      <c r="BC458" s="21">
        <v>12.1</v>
      </c>
      <c r="BD458" s="21" t="s">
        <v>28</v>
      </c>
      <c r="BH458" s="21" t="s">
        <v>446</v>
      </c>
      <c r="BI458" s="21" t="s">
        <v>487</v>
      </c>
      <c r="BJ458" s="21" t="s">
        <v>485</v>
      </c>
      <c r="BK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59" spans="1:63" ht="16" customHeight="1">
      <c r="A459" s="21">
        <v>5009</v>
      </c>
      <c r="B459" s="24" t="s">
        <v>643</v>
      </c>
      <c r="C459" s="24" t="s">
        <v>384</v>
      </c>
      <c r="D459" s="24"/>
      <c r="E459" s="24"/>
      <c r="F459" s="25" t="str">
        <f>IF(ISBLANK(Table2[[#This Row],[unique_id]]), "", Table2[[#This Row],[unique_id]])</f>
        <v/>
      </c>
      <c r="G459" s="24"/>
      <c r="H459" s="24"/>
      <c r="I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59" s="21" t="s">
        <v>1220</v>
      </c>
      <c r="AY459" s="21" t="str">
        <f>IF(ISBLANK(Table2[[#This Row],[device_model]]), "", Table2[[#This Row],[device_suggested_area]])</f>
        <v>Rack</v>
      </c>
      <c r="AZ459" s="21" t="s">
        <v>1184</v>
      </c>
      <c r="BA459" s="21" t="s">
        <v>1183</v>
      </c>
      <c r="BB459" s="21" t="s">
        <v>268</v>
      </c>
      <c r="BC459" s="21">
        <v>12.1</v>
      </c>
      <c r="BD459" s="21" t="s">
        <v>28</v>
      </c>
      <c r="BH459" s="21" t="s">
        <v>414</v>
      </c>
      <c r="BI459" s="21" t="s">
        <v>385</v>
      </c>
      <c r="BJ459" s="21"/>
      <c r="BK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0" spans="1:63" ht="16" customHeight="1">
      <c r="A460" s="21">
        <v>5010</v>
      </c>
      <c r="B460" s="24" t="s">
        <v>643</v>
      </c>
      <c r="C460" s="24" t="s">
        <v>384</v>
      </c>
      <c r="D460" s="24"/>
      <c r="E460" s="24"/>
      <c r="F460" s="25" t="str">
        <f>IF(ISBLANK(Table2[[#This Row],[unique_id]]), "", Table2[[#This Row],[unique_id]])</f>
        <v/>
      </c>
      <c r="G460" s="24"/>
      <c r="H460" s="24"/>
      <c r="I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0" s="21" t="s">
        <v>1220</v>
      </c>
      <c r="AY460" s="21" t="str">
        <f>IF(ISBLANK(Table2[[#This Row],[device_model]]), "", Table2[[#This Row],[device_suggested_area]])</f>
        <v>Rack</v>
      </c>
      <c r="AZ460" s="21" t="s">
        <v>1186</v>
      </c>
      <c r="BA460" s="21" t="s">
        <v>1185</v>
      </c>
      <c r="BB460" s="21" t="s">
        <v>268</v>
      </c>
      <c r="BC460" s="21">
        <v>12.1</v>
      </c>
      <c r="BD460" s="21" t="s">
        <v>28</v>
      </c>
      <c r="BH460" s="21" t="s">
        <v>414</v>
      </c>
      <c r="BI460" s="21" t="s">
        <v>486</v>
      </c>
      <c r="BJ460" s="24"/>
      <c r="BK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1" spans="1:63" ht="16" customHeight="1">
      <c r="A461" s="21">
        <v>5011</v>
      </c>
      <c r="B461" s="24" t="s">
        <v>643</v>
      </c>
      <c r="C461" s="24" t="s">
        <v>384</v>
      </c>
      <c r="D461" s="24"/>
      <c r="E461" s="24"/>
      <c r="F461" s="25" t="str">
        <f>IF(ISBLANK(Table2[[#This Row],[unique_id]]), "", Table2[[#This Row],[unique_id]])</f>
        <v/>
      </c>
      <c r="G461" s="24"/>
      <c r="H461" s="24"/>
      <c r="I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1" s="21" t="s">
        <v>1220</v>
      </c>
      <c r="AY461" s="21" t="str">
        <f>IF(ISBLANK(Table2[[#This Row],[device_model]]), "", Table2[[#This Row],[device_suggested_area]])</f>
        <v>Rack</v>
      </c>
      <c r="AZ461" s="21" t="s">
        <v>1190</v>
      </c>
      <c r="BA461" s="21" t="s">
        <v>1187</v>
      </c>
      <c r="BB461" s="21" t="s">
        <v>268</v>
      </c>
      <c r="BC461" s="21">
        <v>12.1</v>
      </c>
      <c r="BD461" s="21" t="s">
        <v>28</v>
      </c>
      <c r="BH461" s="21" t="s">
        <v>414</v>
      </c>
      <c r="BI461" s="21" t="s">
        <v>654</v>
      </c>
      <c r="BJ461" s="24"/>
      <c r="BK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2" spans="1:63" ht="16" customHeight="1">
      <c r="A462" s="21">
        <v>5012</v>
      </c>
      <c r="B462" s="24" t="s">
        <v>26</v>
      </c>
      <c r="C462" s="24" t="s">
        <v>384</v>
      </c>
      <c r="D462" s="24"/>
      <c r="E462" s="24"/>
      <c r="F462" s="25" t="str">
        <f>IF(ISBLANK(Table2[[#This Row],[unique_id]]), "", Table2[[#This Row],[unique_id]])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2" s="21" t="s">
        <v>1220</v>
      </c>
      <c r="AY462" s="21" t="str">
        <f>IF(ISBLANK(Table2[[#This Row],[device_model]]), "", Table2[[#This Row],[device_suggested_area]])</f>
        <v>Rack</v>
      </c>
      <c r="AZ462" s="21" t="s">
        <v>1189</v>
      </c>
      <c r="BA462" s="21" t="s">
        <v>1188</v>
      </c>
      <c r="BB462" s="21" t="s">
        <v>268</v>
      </c>
      <c r="BC462" s="21">
        <v>12.1</v>
      </c>
      <c r="BD462" s="21" t="s">
        <v>28</v>
      </c>
      <c r="BH462" s="21" t="s">
        <v>414</v>
      </c>
      <c r="BI462" s="21" t="s">
        <v>653</v>
      </c>
      <c r="BJ462" s="24" t="s">
        <v>876</v>
      </c>
      <c r="BK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3" spans="1:63" ht="16" customHeight="1">
      <c r="A463" s="21">
        <v>5013</v>
      </c>
      <c r="B463" s="24" t="s">
        <v>26</v>
      </c>
      <c r="C463" s="24" t="s">
        <v>384</v>
      </c>
      <c r="D463" s="24"/>
      <c r="E463" s="24"/>
      <c r="F463" s="25" t="str">
        <f>IF(ISBLANK(Table2[[#This Row],[unique_id]]), "", Table2[[#This Row],[unique_id]])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3" s="21" t="s">
        <v>1221</v>
      </c>
      <c r="AY463" s="21" t="str">
        <f>IF(ISBLANK(Table2[[#This Row],[device_model]]), "", Table2[[#This Row],[device_suggested_area]])</f>
        <v>Rack</v>
      </c>
      <c r="AZ463" s="21" t="s">
        <v>1192</v>
      </c>
      <c r="BA463" s="21" t="s">
        <v>1191</v>
      </c>
      <c r="BB463" s="21" t="s">
        <v>615</v>
      </c>
      <c r="BC463" s="21">
        <v>12.1</v>
      </c>
      <c r="BD463" s="21" t="s">
        <v>28</v>
      </c>
      <c r="BH463" s="21" t="s">
        <v>414</v>
      </c>
      <c r="BI463" s="21" t="s">
        <v>614</v>
      </c>
      <c r="BJ463" s="24" t="s">
        <v>410</v>
      </c>
      <c r="BK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4" spans="1:63" ht="16" customHeight="1">
      <c r="A464" s="21">
        <v>5014</v>
      </c>
      <c r="B464" s="21" t="s">
        <v>26</v>
      </c>
      <c r="C464" s="21" t="s">
        <v>389</v>
      </c>
      <c r="E464" s="24"/>
      <c r="F464" s="25" t="str">
        <f>IF(ISBLANK(Table2[[#This Row],[unique_id]]), "", Table2[[#This Row],[unique_id]])</f>
        <v/>
      </c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4" s="21" t="s">
        <v>387</v>
      </c>
      <c r="AY464" s="21" t="str">
        <f>IF(ISBLANK(Table2[[#This Row],[device_model]]), "", Table2[[#This Row],[device_suggested_area]])</f>
        <v>Rack</v>
      </c>
      <c r="AZ464" s="21" t="s">
        <v>389</v>
      </c>
      <c r="BA464" s="21" t="s">
        <v>388</v>
      </c>
      <c r="BB464" s="21" t="s">
        <v>387</v>
      </c>
      <c r="BC464" s="21" t="s">
        <v>875</v>
      </c>
      <c r="BD464" s="21" t="s">
        <v>28</v>
      </c>
      <c r="BH464" s="21" t="s">
        <v>446</v>
      </c>
      <c r="BI464" s="21" t="s">
        <v>386</v>
      </c>
      <c r="BJ464" s="21" t="s">
        <v>489</v>
      </c>
      <c r="BK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5" spans="1:63" ht="16" customHeight="1">
      <c r="A465" s="21">
        <v>5015</v>
      </c>
      <c r="B465" s="21" t="s">
        <v>26</v>
      </c>
      <c r="C465" s="21" t="s">
        <v>517</v>
      </c>
      <c r="E465" s="24"/>
      <c r="F465" s="25" t="str">
        <f>IF(ISBLANK(Table2[[#This Row],[unique_id]]), "", Table2[[#This Row],[unique_id]])</f>
        <v/>
      </c>
      <c r="I465" s="24"/>
      <c r="T465" s="26"/>
      <c r="V465" s="22"/>
      <c r="W465" s="22" t="s">
        <v>549</v>
      </c>
      <c r="X465" s="22"/>
      <c r="Y465" s="29" t="s">
        <v>855</v>
      </c>
      <c r="Z465" s="29"/>
      <c r="AA465" s="29"/>
      <c r="AG465" s="22"/>
      <c r="AH465" s="22"/>
      <c r="AS465" s="21"/>
      <c r="AT4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5" s="26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5" s="26" t="str">
        <f>Table2[[#This Row],[device_suggested_area]]</f>
        <v>Home</v>
      </c>
      <c r="AY465" s="21" t="str">
        <f>IF(ISBLANK(Table2[[#This Row],[device_model]]), "", Table2[[#This Row],[device_suggested_area]])</f>
        <v>Home</v>
      </c>
      <c r="AZ465" s="26" t="s">
        <v>1179</v>
      </c>
      <c r="BA465" s="26" t="s">
        <v>541</v>
      </c>
      <c r="BB465" s="21" t="s">
        <v>517</v>
      </c>
      <c r="BC465" s="26" t="s">
        <v>542</v>
      </c>
      <c r="BD465" s="21" t="s">
        <v>166</v>
      </c>
      <c r="BI465" s="21" t="s">
        <v>540</v>
      </c>
      <c r="BJ465" s="21"/>
      <c r="BK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6" spans="1:63" ht="16" customHeight="1">
      <c r="A466" s="21">
        <v>6000</v>
      </c>
      <c r="B466" s="21" t="s">
        <v>26</v>
      </c>
      <c r="C466" s="21" t="s">
        <v>604</v>
      </c>
      <c r="F466" s="25" t="str">
        <f>IF(ISBLANK(Table2[[#This Row],[unique_id]]), "", Table2[[#This Row],[unique_id]])</f>
        <v/>
      </c>
      <c r="T466" s="26"/>
      <c r="V466" s="22"/>
      <c r="W466" s="22"/>
      <c r="X466" s="22"/>
      <c r="Y466" s="22"/>
      <c r="AG466" s="22"/>
      <c r="AH466" s="22"/>
      <c r="AS466" s="21"/>
      <c r="AT466" s="23"/>
      <c r="AU466" s="22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6" s="21" t="s">
        <v>1227</v>
      </c>
      <c r="AY466" s="21" t="str">
        <f>IF(ISBLANK(Table2[[#This Row],[device_model]]), "", Table2[[#This Row],[device_suggested_area]])</f>
        <v>Home</v>
      </c>
      <c r="AZ466" s="21" t="s">
        <v>298</v>
      </c>
      <c r="BA466" s="21" t="s">
        <v>1228</v>
      </c>
      <c r="BB466" s="21" t="s">
        <v>268</v>
      </c>
      <c r="BC466" s="22" t="s">
        <v>1229</v>
      </c>
      <c r="BD466" s="21" t="s">
        <v>166</v>
      </c>
      <c r="BH466" s="21" t="s">
        <v>426</v>
      </c>
      <c r="BI466" s="21" t="s">
        <v>1291</v>
      </c>
      <c r="BJ466" s="21"/>
      <c r="BK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2023-08-09T04:16:46Z</dcterms:modified>
</cp:coreProperties>
</file>