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69F0F19-3488-CA4D-B4D5-35C6B5D1C64F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<sst xmlns="http://schemas.openxmlformats.org/spreadsheetml/2006/main" count="5772" uniqueCount="1250">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</sst>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zoomScale="122" zoomScaleNormal="122" workbookViewId="0">
      <selection activeCell="A275" sqref="A275:XFD310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6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1225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1209</v>
      </c>
      <c r="P2" s="17" t="s">
        <v>1215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1226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1208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1224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9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5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5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5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5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1210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1210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1210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1162</v>
      </c>
      <c r="D101" s="6" t="s">
        <v>149</v>
      </c>
      <c r="E101" s="6" t="s">
        <v>1187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1210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1210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1227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1210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1210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1210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1210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72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1210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72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72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1210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72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1210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72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1210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72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72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1210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72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1210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72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1210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72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1210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72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72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1210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72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1210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72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1210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72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1210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72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1210</v>
      </c>
      <c r="P126" s="6" t="s">
        <v>172</v>
      </c>
      <c r="Q126" s="65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72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1210</v>
      </c>
      <c r="P127" s="6" t="s">
        <v>172</v>
      </c>
      <c r="Q127" s="65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72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72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1210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72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1210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72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1210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72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1210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72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1210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72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5" t="s">
        <v>26</v>
      </c>
      <c r="C136" s="6" t="s">
        <v>478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1210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5" t="s">
        <v>26</v>
      </c>
      <c r="C137" s="6" t="s">
        <v>478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1210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1210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72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1210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72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5" t="s">
        <v>26</v>
      </c>
      <c r="C141" s="6" t="s">
        <v>478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1101</v>
      </c>
      <c r="K141" s="65" t="s">
        <v>1012</v>
      </c>
      <c r="L141" s="65"/>
      <c r="M141" s="65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1210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1210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1210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1210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1162</v>
      </c>
      <c r="D146" s="6" t="s">
        <v>149</v>
      </c>
      <c r="E146" s="6" t="s">
        <v>1188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1210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1210</v>
      </c>
      <c r="P147" s="6" t="s">
        <v>172</v>
      </c>
      <c r="Q147" s="65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1227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1210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1210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1210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1210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1210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1210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1162</v>
      </c>
      <c r="D160" s="6" t="s">
        <v>149</v>
      </c>
      <c r="E160" s="6" t="s">
        <v>1189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1210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1210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1227</v>
      </c>
      <c r="AS161" s="6" t="s">
        <v>436</v>
      </c>
      <c r="AU161" s="6" t="s">
        <v>569</v>
      </c>
      <c r="AV161" s="6" t="s">
        <v>801</v>
      </c>
      <c r="AW161" s="6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1162</v>
      </c>
      <c r="D162" s="6" t="s">
        <v>149</v>
      </c>
      <c r="E162" s="6" t="s">
        <v>1190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1210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1210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5" t="s">
        <v>439</v>
      </c>
      <c r="AQ163" s="6" t="str">
        <f>IF(OR(ISBLANK(AV163), ISBLANK(AW163)), "", Table2[[#This Row],[device_via_device]])</f>
        <v>TPLink</v>
      </c>
      <c r="AR163" s="6" t="s">
        <v>1227</v>
      </c>
      <c r="AS163" s="6" t="s">
        <v>797</v>
      </c>
      <c r="AU163" s="6" t="s">
        <v>569</v>
      </c>
      <c r="AV163" s="6" t="s">
        <v>798</v>
      </c>
      <c r="AW163" s="6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5"/>
      <c r="H165" s="6" t="s">
        <v>139</v>
      </c>
      <c r="O165" s="8" t="s">
        <v>1210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1210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1210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1210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1210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1210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1162</v>
      </c>
      <c r="D178" s="6" t="s">
        <v>149</v>
      </c>
      <c r="E178" s="6" t="s">
        <v>1191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1210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1210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1227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1237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"10.0.6.95"]]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1210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>IF(ISBLANK(AG182),  "", _xlfn.CONCAT("haas/entity/sensor/", LOWER(C182), "/", E182, "/config"))</f>
        <v/>
      </c>
      <c r="AI182" s="48" t="str">
        <f>IF(ISBLANK(AG182),  "", _xlfn.CONCAT(LOWER(C182), "/", E182))</f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>IF(ISBLANK(AG183),  "", _xlfn.CONCAT("haas/entity/sensor/", LOWER(C183), "/", E183, "/config"))</f>
        <v/>
      </c>
      <c r="AI183" s="48" t="str">
        <f>IF(ISBLANK(AG183),  "", _xlfn.CONCAT(LOWER(C183), "/", E183))</f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1247</v>
      </c>
      <c r="F188" s="6" t="str">
        <f>IF(ISBLANK(E188), "", Table2[[#This Row],[unique_id]])</f>
        <v>power_meter_power</v>
      </c>
      <c r="G188" s="6" t="s">
        <v>1232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1214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1213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1211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1163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1164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1165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1166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1167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1168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1207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1169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1170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1221</v>
      </c>
      <c r="F204" s="6" t="str">
        <f>IF(ISBLANK(E204), "", Table2[[#This Row],[unique_id]])</f>
        <v>audio_visual_devices_power</v>
      </c>
      <c r="G204" s="6" t="s">
        <v>1222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1171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1172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1173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1174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1248</v>
      </c>
      <c r="F215" s="6" t="str">
        <f>IF(ISBLANK(E215), "", Table2[[#This Row],[unique_id]])</f>
        <v>power_meter_energy_daily</v>
      </c>
      <c r="G215" s="6" t="s">
        <v>1232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1214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1213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1212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1175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1176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P220" s="65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1177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1178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1179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1180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1206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1181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1182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1183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1184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1223</v>
      </c>
      <c r="F233" s="6" t="str">
        <f>IF(ISBLANK(E233), "", Table2[[#This Row],[unique_id]])</f>
        <v>audio_visual_devices_energy_daily</v>
      </c>
      <c r="G233" s="6" t="s">
        <v>1222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1185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1186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0">
        <v>2532</v>
      </c>
      <c r="B275" s="60" t="s">
        <v>26</v>
      </c>
      <c r="C275" s="60" t="s">
        <v>189</v>
      </c>
      <c r="D275" s="60" t="s">
        <v>27</v>
      </c>
      <c r="E275" s="60" t="s">
        <v>1114</v>
      </c>
      <c r="F275" s="60" t="str">
        <f>IF(ISBLANK(E275), "", Table2[[#This Row],[unique_id]])</f>
        <v>kitchen_move_battery</v>
      </c>
      <c r="G275" s="60" t="s">
        <v>662</v>
      </c>
      <c r="H275" s="60" t="s">
        <v>751</v>
      </c>
      <c r="I275" s="60" t="s">
        <v>335</v>
      </c>
      <c r="J275" s="60"/>
      <c r="K275" s="60"/>
      <c r="L275" s="60"/>
      <c r="M275" s="60" t="s">
        <v>136</v>
      </c>
      <c r="N275" s="60"/>
      <c r="O275" s="62"/>
      <c r="P275" s="60"/>
      <c r="Q275" s="60"/>
      <c r="R275" s="60"/>
      <c r="S275" s="60"/>
      <c r="T275" s="60"/>
      <c r="U275" s="60"/>
      <c r="V275" s="62"/>
      <c r="W275" s="62"/>
      <c r="X275" s="62"/>
      <c r="Y275" s="62"/>
      <c r="Z275" s="62"/>
      <c r="AA275" s="60"/>
      <c r="AB275" s="60"/>
      <c r="AC275" s="60"/>
      <c r="AD275" s="60"/>
      <c r="AE275" s="60"/>
      <c r="AF275" s="62"/>
      <c r="AG275" s="60"/>
      <c r="AH275" s="60" t="str">
        <f>IF(ISBLANK(AG275),  "", _xlfn.CONCAT("haas/entity/sensor/", LOWER(C275), "/", E275, "/config"))</f>
        <v/>
      </c>
      <c r="AI275" s="60" t="str">
        <f>IF(ISBLANK(AG275),  "", _xlfn.CONCAT(LOWER(C275), "/", E275))</f>
        <v/>
      </c>
      <c r="AJ275" s="60"/>
      <c r="AK275" s="60"/>
      <c r="AL275" s="75"/>
      <c r="AM275" s="60"/>
      <c r="AN275" s="62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0">
        <v>2533</v>
      </c>
      <c r="B276" s="60" t="s">
        <v>26</v>
      </c>
      <c r="C276" s="60" t="s">
        <v>631</v>
      </c>
      <c r="D276" s="60" t="s">
        <v>409</v>
      </c>
      <c r="E276" s="60" t="s">
        <v>408</v>
      </c>
      <c r="F276" s="60" t="str">
        <f>IF(ISBLANK(E276), "", Table2[[#This Row],[unique_id]])</f>
        <v>column_break</v>
      </c>
      <c r="G276" s="60" t="s">
        <v>405</v>
      </c>
      <c r="H276" s="60" t="s">
        <v>751</v>
      </c>
      <c r="I276" s="60" t="s">
        <v>335</v>
      </c>
      <c r="J276" s="60"/>
      <c r="K276" s="60"/>
      <c r="L276" s="60"/>
      <c r="M276" s="60" t="s">
        <v>406</v>
      </c>
      <c r="N276" s="60" t="s">
        <v>407</v>
      </c>
      <c r="O276" s="62"/>
      <c r="P276" s="60"/>
      <c r="Q276" s="60"/>
      <c r="R276" s="60"/>
      <c r="S276" s="60"/>
      <c r="T276" s="60"/>
      <c r="U276" s="60"/>
      <c r="V276" s="62"/>
      <c r="W276" s="62"/>
      <c r="X276" s="62"/>
      <c r="Y276" s="62"/>
      <c r="Z276" s="62"/>
      <c r="AA276" s="60"/>
      <c r="AB276" s="60"/>
      <c r="AC276" s="60"/>
      <c r="AD276" s="60"/>
      <c r="AE276" s="60"/>
      <c r="AF276" s="62"/>
      <c r="AG276" s="60"/>
      <c r="AH276" s="60"/>
      <c r="AI276" s="60" t="str">
        <f>IF(ISBLANK(AG276),  "", _xlfn.CONCAT(LOWER(C276), "/", E276))</f>
        <v/>
      </c>
      <c r="AJ276" s="63"/>
      <c r="AK276" s="60"/>
      <c r="AL276" s="33"/>
      <c r="AM276" s="60"/>
      <c r="AN276" s="62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0">
        <v>2550</v>
      </c>
      <c r="B277" s="60" t="s">
        <v>26</v>
      </c>
      <c r="C277" s="60" t="s">
        <v>244</v>
      </c>
      <c r="D277" s="60" t="s">
        <v>134</v>
      </c>
      <c r="E277" s="60" t="s">
        <v>1233</v>
      </c>
      <c r="F277" s="61" t="str">
        <f>IF(ISBLANK(E277), "", Table2[[#This Row],[unique_id]])</f>
        <v>power_meter</v>
      </c>
      <c r="G277" s="60" t="s">
        <v>1232</v>
      </c>
      <c r="H277" s="60" t="s">
        <v>752</v>
      </c>
      <c r="I277" s="60" t="s">
        <v>335</v>
      </c>
      <c r="J277" s="60"/>
      <c r="K277" s="60"/>
      <c r="L277" s="60"/>
      <c r="M277" s="60" t="s">
        <v>289</v>
      </c>
      <c r="N277" s="60"/>
      <c r="O277" s="62" t="s">
        <v>1210</v>
      </c>
      <c r="P277" s="60"/>
      <c r="Q277" s="60"/>
      <c r="R277" s="60"/>
      <c r="S277" s="60" t="str">
        <f>_xlfn.CONCAT( "", "",Table2[[#This Row],[friendly_name]])</f>
        <v>Power Meter</v>
      </c>
      <c r="T27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277" s="60"/>
      <c r="V277" s="62"/>
      <c r="W277" s="62"/>
      <c r="X277" s="62"/>
      <c r="Y277" s="62"/>
      <c r="Z277" s="62"/>
      <c r="AA277" s="60"/>
      <c r="AB277" s="60"/>
      <c r="AC277" s="60"/>
      <c r="AD277" s="60" t="s">
        <v>1234</v>
      </c>
      <c r="AE277" s="60"/>
      <c r="AF277" s="62"/>
      <c r="AG277" s="60"/>
      <c r="AH277" s="60" t="str">
        <f>IF(ISBLANK(AG277),  "", _xlfn.CONCAT("haas/entity/sensor/", LOWER(C277), "/", E277, "/config"))</f>
        <v/>
      </c>
      <c r="AI277" s="60" t="str">
        <f>IF(ISBLANK(AG277),  "", _xlfn.CONCAT(LOWER(C277), "/", E277))</f>
        <v/>
      </c>
      <c r="AJ277" s="63"/>
      <c r="AK277" s="60"/>
      <c r="AL277" s="33"/>
      <c r="AM277" s="60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62" t="s">
        <v>440</v>
      </c>
      <c r="AO277" s="60" t="s">
        <v>1235</v>
      </c>
      <c r="AP277" s="63" t="s">
        <v>439</v>
      </c>
      <c r="AQ277" s="60" t="str">
        <f>IF(OR(ISBLANK(AV277), ISBLANK(AW277)), "", Table2[[#This Row],[device_via_device]])</f>
        <v>TPLink</v>
      </c>
      <c r="AR277" s="60" t="s">
        <v>1228</v>
      </c>
      <c r="AS277" s="60" t="s">
        <v>172</v>
      </c>
      <c r="AT277" s="60"/>
      <c r="AU277" s="60" t="s">
        <v>569</v>
      </c>
      <c r="AV277" s="60" t="s">
        <v>1229</v>
      </c>
      <c r="AW277" s="60" t="s">
        <v>1230</v>
      </c>
      <c r="AX277" s="60"/>
      <c r="AY277" s="60"/>
      <c r="AZ277" s="61" t="str">
        <f>IF(AND(ISBLANK(AV277), ISBLANK(AW277)), "", _xlfn.CONCAT("[", IF(ISBLANK(AV277), "", _xlfn.CONCAT("[""mac"", """, AV277, """]")), IF(ISBLANK(AW277), "", _xlfn.CONCAT(", [""ip"", """, AW277, """]")), "]"))</f>
        <v>[["mac", "5c:a6:e6:25:59:03"], ["ip", "10.0.6.91"]]</v>
      </c>
    </row>
    <row r="278" spans="1:52" ht="16" customHeight="1">
      <c r="A278" s="60">
        <v>2551</v>
      </c>
      <c r="B278" s="60" t="s">
        <v>26</v>
      </c>
      <c r="C278" s="60" t="s">
        <v>1162</v>
      </c>
      <c r="D278" s="60" t="s">
        <v>149</v>
      </c>
      <c r="E278" s="60" t="s">
        <v>1192</v>
      </c>
      <c r="F278" s="60" t="str">
        <f>IF(ISBLANK(E278), "", Table2[[#This Row],[unique_id]])</f>
        <v>template_lounge_tv_outlet_plug</v>
      </c>
      <c r="G278" s="60" t="s">
        <v>187</v>
      </c>
      <c r="H278" s="60" t="s">
        <v>752</v>
      </c>
      <c r="I278" s="60" t="s">
        <v>335</v>
      </c>
      <c r="J278" s="60"/>
      <c r="K278" s="60"/>
      <c r="L278" s="60"/>
      <c r="M278" s="60"/>
      <c r="N278" s="60"/>
      <c r="O278" s="62" t="s">
        <v>1210</v>
      </c>
      <c r="P278" s="60" t="s">
        <v>172</v>
      </c>
      <c r="Q278" s="60" t="s">
        <v>1140</v>
      </c>
      <c r="R278" s="78" t="s">
        <v>1125</v>
      </c>
      <c r="S278" s="60" t="str">
        <f>S279</f>
        <v>Lounge TV</v>
      </c>
      <c r="T27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78" s="60"/>
      <c r="V278" s="62"/>
      <c r="W278" s="62"/>
      <c r="X278" s="62"/>
      <c r="Y278" s="62"/>
      <c r="Z278" s="62"/>
      <c r="AA278" s="60"/>
      <c r="AB278" s="60"/>
      <c r="AC278" s="60"/>
      <c r="AD278" s="60"/>
      <c r="AE278" s="60"/>
      <c r="AF278" s="62"/>
      <c r="AG278" s="60"/>
      <c r="AH278" s="60" t="str">
        <f>IF(ISBLANK(AG278),  "", _xlfn.CONCAT("haas/entity/sensor/", LOWER(C278), "/", E278, "/config"))</f>
        <v/>
      </c>
      <c r="AI278" s="60" t="str">
        <f>IF(ISBLANK(AG278),  "", _xlfn.CONCAT(LOWER(C278), "/", E278))</f>
        <v/>
      </c>
      <c r="AJ278" s="63"/>
      <c r="AK278" s="60"/>
      <c r="AL278" s="33"/>
      <c r="AM278" s="60"/>
      <c r="AN278" s="62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0">
        <v>2552</v>
      </c>
      <c r="B279" s="60" t="s">
        <v>26</v>
      </c>
      <c r="C279" s="60" t="s">
        <v>244</v>
      </c>
      <c r="D279" s="60" t="s">
        <v>134</v>
      </c>
      <c r="E279" s="60" t="s">
        <v>842</v>
      </c>
      <c r="F279" s="60" t="str">
        <f>IF(ISBLANK(E279), "", Table2[[#This Row],[unique_id]])</f>
        <v>lounge_tv_outlet</v>
      </c>
      <c r="G279" s="60" t="s">
        <v>187</v>
      </c>
      <c r="H279" s="60" t="s">
        <v>752</v>
      </c>
      <c r="I279" s="60" t="s">
        <v>335</v>
      </c>
      <c r="J279" s="60"/>
      <c r="K279" s="60"/>
      <c r="L279" s="60"/>
      <c r="M279" s="60" t="s">
        <v>289</v>
      </c>
      <c r="N279" s="60"/>
      <c r="O279" s="62" t="s">
        <v>1210</v>
      </c>
      <c r="P279" s="60" t="s">
        <v>172</v>
      </c>
      <c r="Q279" s="60" t="s">
        <v>1140</v>
      </c>
      <c r="R279" s="78" t="s">
        <v>1125</v>
      </c>
      <c r="S279" s="60" t="str">
        <f>_xlfn.CONCAT( "", "",Table2[[#This Row],[friendly_name]])</f>
        <v>Lounge TV</v>
      </c>
      <c r="T27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279" s="60"/>
      <c r="V279" s="62"/>
      <c r="W279" s="62"/>
      <c r="X279" s="62"/>
      <c r="Y279" s="62"/>
      <c r="Z279" s="62"/>
      <c r="AA279" s="60"/>
      <c r="AB279" s="60"/>
      <c r="AC279" s="60"/>
      <c r="AD279" s="60" t="s">
        <v>282</v>
      </c>
      <c r="AE279" s="60"/>
      <c r="AF279" s="62"/>
      <c r="AG279" s="60"/>
      <c r="AH279" s="60" t="str">
        <f>IF(ISBLANK(AG279),  "", _xlfn.CONCAT("haas/entity/sensor/", LOWER(C279), "/", E279, "/config"))</f>
        <v/>
      </c>
      <c r="AI279" s="60" t="str">
        <f>IF(ISBLANK(AG279),  "", _xlfn.CONCAT(LOWER(C279), "/", E279))</f>
        <v/>
      </c>
      <c r="AJ279" s="60"/>
      <c r="AK279" s="60"/>
      <c r="AL279" s="75"/>
      <c r="AM279" s="60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62" t="s">
        <v>441</v>
      </c>
      <c r="AO279" s="60" t="s">
        <v>448</v>
      </c>
      <c r="AP279" s="60" t="s">
        <v>438</v>
      </c>
      <c r="AQ279" s="60" t="str">
        <f>IF(OR(ISBLANK(AV279), ISBLANK(AW279)), "", Table2[[#This Row],[device_via_device]])</f>
        <v>TPLink</v>
      </c>
      <c r="AR279" s="60" t="s">
        <v>1227</v>
      </c>
      <c r="AS279" s="60" t="s">
        <v>203</v>
      </c>
      <c r="AT279" s="60"/>
      <c r="AU279" s="60" t="s">
        <v>569</v>
      </c>
      <c r="AV279" s="60" t="s">
        <v>428</v>
      </c>
      <c r="AW279" s="60" t="s">
        <v>561</v>
      </c>
      <c r="AX279" s="60"/>
      <c r="AY279" s="60"/>
      <c r="AZ279" s="60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0">
        <v>2553</v>
      </c>
      <c r="B280" s="60" t="s">
        <v>26</v>
      </c>
      <c r="C280" s="60" t="s">
        <v>1162</v>
      </c>
      <c r="D280" s="60" t="s">
        <v>149</v>
      </c>
      <c r="E280" s="60" t="s">
        <v>1216</v>
      </c>
      <c r="F280" s="60" t="str">
        <f>IF(ISBLANK(E280), "", Table2[[#This Row],[unique_id]])</f>
        <v>template_lounge_sub_plug</v>
      </c>
      <c r="G280" s="60" t="s">
        <v>1218</v>
      </c>
      <c r="H280" s="60" t="s">
        <v>752</v>
      </c>
      <c r="I280" s="60" t="s">
        <v>335</v>
      </c>
      <c r="J280" s="60"/>
      <c r="K280" s="60"/>
      <c r="L280" s="60"/>
      <c r="M280" s="60"/>
      <c r="N280" s="60"/>
      <c r="O280" s="62" t="s">
        <v>1210</v>
      </c>
      <c r="P280" s="60" t="s">
        <v>172</v>
      </c>
      <c r="Q280" s="60" t="s">
        <v>1140</v>
      </c>
      <c r="R280" s="78" t="s">
        <v>1125</v>
      </c>
      <c r="S280" s="60" t="str">
        <f>S281</f>
        <v>Lounge Sub</v>
      </c>
      <c r="T280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80" s="60"/>
      <c r="V280" s="62"/>
      <c r="W280" s="62"/>
      <c r="X280" s="62"/>
      <c r="Y280" s="62"/>
      <c r="Z280" s="62"/>
      <c r="AA280" s="60"/>
      <c r="AB280" s="60"/>
      <c r="AC280" s="60"/>
      <c r="AD280" s="60"/>
      <c r="AE280" s="60"/>
      <c r="AF280" s="62"/>
      <c r="AG280" s="60"/>
      <c r="AH280" s="60" t="str">
        <f>IF(ISBLANK(AG280),  "", _xlfn.CONCAT("haas/entity/sensor/", LOWER(C280), "/", E280, "/config"))</f>
        <v/>
      </c>
      <c r="AI280" s="60" t="str">
        <f>IF(ISBLANK(AG280),  "", _xlfn.CONCAT(LOWER(C280), "/", E280))</f>
        <v/>
      </c>
      <c r="AJ280" s="63"/>
      <c r="AK280" s="60"/>
      <c r="AL280" s="33"/>
      <c r="AM280" s="60"/>
      <c r="AN280" s="62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0">
        <v>2554</v>
      </c>
      <c r="B281" s="60" t="s">
        <v>26</v>
      </c>
      <c r="C281" s="60" t="s">
        <v>244</v>
      </c>
      <c r="D281" s="60" t="s">
        <v>134</v>
      </c>
      <c r="E281" s="60" t="s">
        <v>1217</v>
      </c>
      <c r="F281" s="60" t="str">
        <f>IF(ISBLANK(E281), "", Table2[[#This Row],[unique_id]])</f>
        <v>lounge_sub</v>
      </c>
      <c r="G281" s="60" t="s">
        <v>1218</v>
      </c>
      <c r="H281" s="60" t="s">
        <v>752</v>
      </c>
      <c r="I281" s="60" t="s">
        <v>335</v>
      </c>
      <c r="J281" s="60"/>
      <c r="K281" s="60"/>
      <c r="L281" s="60"/>
      <c r="M281" s="60" t="s">
        <v>289</v>
      </c>
      <c r="N281" s="60"/>
      <c r="O281" s="62" t="s">
        <v>1210</v>
      </c>
      <c r="P281" s="60" t="s">
        <v>172</v>
      </c>
      <c r="Q281" s="60" t="s">
        <v>1140</v>
      </c>
      <c r="R281" s="78" t="s">
        <v>1125</v>
      </c>
      <c r="S281" s="60" t="str">
        <f>_xlfn.CONCAT( "", "",Table2[[#This Row],[friendly_name]])</f>
        <v>Lounge Sub</v>
      </c>
      <c r="T28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281" s="60"/>
      <c r="V281" s="62"/>
      <c r="W281" s="62"/>
      <c r="X281" s="62"/>
      <c r="Y281" s="62"/>
      <c r="Z281" s="62"/>
      <c r="AA281" s="60"/>
      <c r="AB281" s="60"/>
      <c r="AC281" s="60"/>
      <c r="AD281" s="60" t="s">
        <v>1219</v>
      </c>
      <c r="AE281" s="60"/>
      <c r="AF281" s="62"/>
      <c r="AG281" s="60"/>
      <c r="AH281" s="60" t="str">
        <f>IF(ISBLANK(AG281),  "", _xlfn.CONCAT("haas/entity/sensor/", LOWER(C281), "/", E281, "/config"))</f>
        <v/>
      </c>
      <c r="AI281" s="60" t="str">
        <f>IF(ISBLANK(AG281),  "", _xlfn.CONCAT(LOWER(C281), "/", E281))</f>
        <v/>
      </c>
      <c r="AJ281" s="60"/>
      <c r="AK281" s="60"/>
      <c r="AL281" s="75"/>
      <c r="AM281" s="60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62" t="s">
        <v>440</v>
      </c>
      <c r="AO281" s="60" t="s">
        <v>1220</v>
      </c>
      <c r="AP281" s="79" t="s">
        <v>439</v>
      </c>
      <c r="AQ281" s="60" t="str">
        <f>IF(OR(ISBLANK(AV281), ISBLANK(AW281)), "", Table2[[#This Row],[device_via_device]])</f>
        <v>TPLink</v>
      </c>
      <c r="AR281" s="60" t="s">
        <v>1227</v>
      </c>
      <c r="AS281" s="60" t="s">
        <v>203</v>
      </c>
      <c r="AT281" s="60"/>
      <c r="AU281" s="60" t="s">
        <v>569</v>
      </c>
      <c r="AV281" s="60" t="s">
        <v>418</v>
      </c>
      <c r="AW281" s="60" t="s">
        <v>551</v>
      </c>
      <c r="AX281" s="60"/>
      <c r="AY281" s="60"/>
      <c r="AZ281" s="60" t="str">
        <f>IF(AND(ISBLANK(AV281), ISBLANK(AW281)), "", _xlfn.CONCAT("[", IF(ISBLANK(AV281), "", _xlfn.CONCAT("[""mac"", """, AV281, """]")), IF(ISBLANK(AW281), "", _xlfn.CONCAT(", [""ip"", """, AW281, """]")), "]"))</f>
        <v>[["mac", "10:27:f5:31:f2:2b"], ["ip", "10.0.6.70"]]</v>
      </c>
    </row>
    <row r="282" spans="1:52" ht="16" customHeight="1">
      <c r="A282" s="60">
        <v>2555</v>
      </c>
      <c r="B282" s="60" t="s">
        <v>26</v>
      </c>
      <c r="C282" s="60" t="s">
        <v>1162</v>
      </c>
      <c r="D282" s="60" t="s">
        <v>149</v>
      </c>
      <c r="E282" s="60" t="s">
        <v>1193</v>
      </c>
      <c r="F282" s="60" t="str">
        <f>IF(ISBLANK(E282), "", Table2[[#This Row],[unique_id]])</f>
        <v>template_study_outlet_plug</v>
      </c>
      <c r="G282" s="60" t="s">
        <v>237</v>
      </c>
      <c r="H282" s="60" t="s">
        <v>752</v>
      </c>
      <c r="I282" s="60" t="s">
        <v>335</v>
      </c>
      <c r="J282" s="60"/>
      <c r="K282" s="60"/>
      <c r="L282" s="60"/>
      <c r="M282" s="60"/>
      <c r="N282" s="60"/>
      <c r="O282" s="62" t="s">
        <v>1210</v>
      </c>
      <c r="P282" s="60" t="s">
        <v>172</v>
      </c>
      <c r="Q282" s="60" t="s">
        <v>1140</v>
      </c>
      <c r="R282" s="60" t="s">
        <v>752</v>
      </c>
      <c r="S282" s="60" t="str">
        <f>S283</f>
        <v>Study Outlet</v>
      </c>
      <c r="T28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2" s="60"/>
      <c r="V282" s="62"/>
      <c r="W282" s="62"/>
      <c r="X282" s="62"/>
      <c r="Y282" s="62"/>
      <c r="Z282" s="62"/>
      <c r="AA282" s="60"/>
      <c r="AB282" s="60"/>
      <c r="AC282" s="60"/>
      <c r="AD282" s="60"/>
      <c r="AE282" s="60"/>
      <c r="AF282" s="62"/>
      <c r="AG282" s="60"/>
      <c r="AH282" s="60" t="str">
        <f>IF(ISBLANK(AG282),  "", _xlfn.CONCAT("haas/entity/sensor/", LOWER(C282), "/", E282, "/config"))</f>
        <v/>
      </c>
      <c r="AI282" s="60" t="str">
        <f>IF(ISBLANK(AG282),  "", _xlfn.CONCAT(LOWER(C282), "/", E282))</f>
        <v/>
      </c>
      <c r="AJ282" s="60"/>
      <c r="AK282" s="60"/>
      <c r="AL282" s="75"/>
      <c r="AM282" s="60"/>
      <c r="AN282" s="62"/>
      <c r="AO282" s="60"/>
      <c r="AP282" s="63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0">
        <v>2556</v>
      </c>
      <c r="B283" s="60" t="s">
        <v>26</v>
      </c>
      <c r="C283" s="60" t="s">
        <v>244</v>
      </c>
      <c r="D283" s="60" t="s">
        <v>134</v>
      </c>
      <c r="E283" s="60" t="s">
        <v>270</v>
      </c>
      <c r="F283" s="60" t="str">
        <f>IF(ISBLANK(E283), "", Table2[[#This Row],[unique_id]])</f>
        <v>study_outlet</v>
      </c>
      <c r="G283" s="60" t="s">
        <v>237</v>
      </c>
      <c r="H283" s="60" t="s">
        <v>752</v>
      </c>
      <c r="I283" s="60" t="s">
        <v>335</v>
      </c>
      <c r="J283" s="60"/>
      <c r="K283" s="60"/>
      <c r="L283" s="60"/>
      <c r="M283" s="60" t="s">
        <v>289</v>
      </c>
      <c r="N283" s="60"/>
      <c r="O283" s="62" t="s">
        <v>1210</v>
      </c>
      <c r="P283" s="60" t="s">
        <v>172</v>
      </c>
      <c r="Q283" s="60" t="s">
        <v>1140</v>
      </c>
      <c r="R283" s="60" t="s">
        <v>752</v>
      </c>
      <c r="S283" s="60" t="str">
        <f>_xlfn.CONCAT( "", "",Table2[[#This Row],[friendly_name]])</f>
        <v>Study Outlet</v>
      </c>
      <c r="T28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283" s="60"/>
      <c r="V283" s="62"/>
      <c r="W283" s="62"/>
      <c r="X283" s="62"/>
      <c r="Y283" s="62"/>
      <c r="Z283" s="62"/>
      <c r="AA283" s="60"/>
      <c r="AB283" s="60"/>
      <c r="AC283" s="60"/>
      <c r="AD283" s="60" t="s">
        <v>283</v>
      </c>
      <c r="AE283" s="60"/>
      <c r="AF283" s="62"/>
      <c r="AG283" s="60"/>
      <c r="AH283" s="60" t="str">
        <f>IF(ISBLANK(AG283),  "", _xlfn.CONCAT("haas/entity/sensor/", LOWER(C283), "/", E283, "/config"))</f>
        <v/>
      </c>
      <c r="AI283" s="60" t="str">
        <f>IF(ISBLANK(AG283),  "", _xlfn.CONCAT(LOWER(C283), "/", E283))</f>
        <v/>
      </c>
      <c r="AJ283" s="60"/>
      <c r="AK283" s="60"/>
      <c r="AL283" s="75"/>
      <c r="AM283" s="60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62" t="s">
        <v>440</v>
      </c>
      <c r="AO283" s="60" t="s">
        <v>450</v>
      </c>
      <c r="AP283" s="63" t="s">
        <v>439</v>
      </c>
      <c r="AQ283" s="60" t="str">
        <f>IF(OR(ISBLANK(AV283), ISBLANK(AW283)), "", Table2[[#This Row],[device_via_device]])</f>
        <v>TPLink</v>
      </c>
      <c r="AR283" s="60" t="s">
        <v>1227</v>
      </c>
      <c r="AS283" s="60" t="s">
        <v>435</v>
      </c>
      <c r="AT283" s="60"/>
      <c r="AU283" s="60" t="s">
        <v>569</v>
      </c>
      <c r="AV283" s="60" t="s">
        <v>430</v>
      </c>
      <c r="AW283" s="60" t="s">
        <v>563</v>
      </c>
      <c r="AX283" s="60"/>
      <c r="AY283" s="60"/>
      <c r="AZ283" s="60" t="str">
        <f>IF(AND(ISBLANK(AV283), ISBLANK(AW283)), "", _xlfn.CONCAT("[", IF(ISBLANK(AV283), "", _xlfn.CONCAT("[""mac"", """, AV283, """]")), IF(ISBLANK(AW283), "", _xlfn.CONCAT(", [""ip"", """, AW283, """]")), "]"))</f>
        <v>[["mac", "60:a4:b7:1f:72:0a"], ["ip", "10.0.6.82"]]</v>
      </c>
    </row>
    <row r="284" spans="1:52" ht="16" customHeight="1">
      <c r="A284" s="60">
        <v>2557</v>
      </c>
      <c r="B284" s="60" t="s">
        <v>26</v>
      </c>
      <c r="C284" s="60" t="s">
        <v>1162</v>
      </c>
      <c r="D284" s="60" t="s">
        <v>149</v>
      </c>
      <c r="E284" s="60" t="s">
        <v>1194</v>
      </c>
      <c r="F284" s="60" t="str">
        <f>IF(ISBLANK(E284), "", Table2[[#This Row],[unique_id]])</f>
        <v>template_office_outlet_plug</v>
      </c>
      <c r="G284" s="60" t="s">
        <v>236</v>
      </c>
      <c r="H284" s="60" t="s">
        <v>752</v>
      </c>
      <c r="I284" s="60" t="s">
        <v>335</v>
      </c>
      <c r="J284" s="60"/>
      <c r="K284" s="60"/>
      <c r="L284" s="60"/>
      <c r="M284" s="60"/>
      <c r="N284" s="60"/>
      <c r="O284" s="62" t="s">
        <v>1210</v>
      </c>
      <c r="P284" s="60" t="s">
        <v>172</v>
      </c>
      <c r="Q284" s="60" t="s">
        <v>1140</v>
      </c>
      <c r="R284" s="60" t="s">
        <v>752</v>
      </c>
      <c r="S284" s="60" t="str">
        <f>S285</f>
        <v>Office Outlet</v>
      </c>
      <c r="T28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4" s="60"/>
      <c r="V284" s="62"/>
      <c r="W284" s="62"/>
      <c r="X284" s="62"/>
      <c r="Y284" s="62"/>
      <c r="Z284" s="62"/>
      <c r="AA284" s="60"/>
      <c r="AB284" s="60"/>
      <c r="AC284" s="60"/>
      <c r="AD284" s="60"/>
      <c r="AE284" s="60"/>
      <c r="AF284" s="62"/>
      <c r="AG284" s="60"/>
      <c r="AH284" s="60" t="str">
        <f>IF(ISBLANK(AG284),  "", _xlfn.CONCAT("haas/entity/sensor/", LOWER(C284), "/", E284, "/config"))</f>
        <v/>
      </c>
      <c r="AI284" s="60" t="str">
        <f>IF(ISBLANK(AG284),  "", _xlfn.CONCAT(LOWER(C284), "/", E284))</f>
        <v/>
      </c>
      <c r="AJ284" s="76"/>
      <c r="AK284" s="60"/>
      <c r="AL284" s="75"/>
      <c r="AM284" s="60"/>
      <c r="AN284" s="62"/>
      <c r="AO284" s="60"/>
      <c r="AP284" s="63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0">
        <v>2558</v>
      </c>
      <c r="B285" s="60" t="s">
        <v>26</v>
      </c>
      <c r="C285" s="60" t="s">
        <v>244</v>
      </c>
      <c r="D285" s="60" t="s">
        <v>134</v>
      </c>
      <c r="E285" s="60" t="s">
        <v>271</v>
      </c>
      <c r="F285" s="60" t="str">
        <f>IF(ISBLANK(E285), "", Table2[[#This Row],[unique_id]])</f>
        <v>office_outlet</v>
      </c>
      <c r="G285" s="60" t="s">
        <v>236</v>
      </c>
      <c r="H285" s="60" t="s">
        <v>752</v>
      </c>
      <c r="I285" s="60" t="s">
        <v>335</v>
      </c>
      <c r="J285" s="60"/>
      <c r="K285" s="60"/>
      <c r="L285" s="60"/>
      <c r="M285" s="60" t="s">
        <v>289</v>
      </c>
      <c r="N285" s="60"/>
      <c r="O285" s="62" t="s">
        <v>1210</v>
      </c>
      <c r="P285" s="60" t="s">
        <v>172</v>
      </c>
      <c r="Q285" s="76" t="s">
        <v>1140</v>
      </c>
      <c r="R285" s="60" t="s">
        <v>752</v>
      </c>
      <c r="S285" s="60" t="str">
        <f>_xlfn.CONCAT( "", "",Table2[[#This Row],[friendly_name]])</f>
        <v>Office Outlet</v>
      </c>
      <c r="T28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285" s="60"/>
      <c r="V285" s="62"/>
      <c r="W285" s="62"/>
      <c r="X285" s="62"/>
      <c r="Y285" s="62"/>
      <c r="Z285" s="62"/>
      <c r="AA285" s="60"/>
      <c r="AB285" s="60"/>
      <c r="AC285" s="60"/>
      <c r="AD285" s="60" t="s">
        <v>283</v>
      </c>
      <c r="AE285" s="60"/>
      <c r="AF285" s="62"/>
      <c r="AG285" s="60"/>
      <c r="AH285" s="60" t="str">
        <f>IF(ISBLANK(AG285),  "", _xlfn.CONCAT("haas/entity/sensor/", LOWER(C285), "/", E285, "/config"))</f>
        <v/>
      </c>
      <c r="AI285" s="60" t="str">
        <f>IF(ISBLANK(AG285),  "", _xlfn.CONCAT(LOWER(C285), "/", E285))</f>
        <v/>
      </c>
      <c r="AJ285" s="60"/>
      <c r="AK285" s="60"/>
      <c r="AL285" s="75"/>
      <c r="AM285" s="60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62" t="s">
        <v>440</v>
      </c>
      <c r="AO285" s="60" t="s">
        <v>450</v>
      </c>
      <c r="AP285" s="63" t="s">
        <v>439</v>
      </c>
      <c r="AQ285" s="60" t="str">
        <f>IF(OR(ISBLANK(AV285), ISBLANK(AW285)), "", Table2[[#This Row],[device_via_device]])</f>
        <v>TPLink</v>
      </c>
      <c r="AR285" s="60" t="s">
        <v>1228</v>
      </c>
      <c r="AS285" s="60" t="s">
        <v>222</v>
      </c>
      <c r="AT285" s="60"/>
      <c r="AU285" s="60" t="s">
        <v>569</v>
      </c>
      <c r="AV285" s="60" t="s">
        <v>431</v>
      </c>
      <c r="AW285" s="60" t="s">
        <v>564</v>
      </c>
      <c r="AX285" s="60"/>
      <c r="AY285" s="60"/>
      <c r="AZ285" s="60" t="str">
        <f>IF(AND(ISBLANK(AV285), ISBLANK(AW285)), "", _xlfn.CONCAT("[", IF(ISBLANK(AV285), "", _xlfn.CONCAT("[""mac"", """, AV285, """]")), IF(ISBLANK(AW285), "", _xlfn.CONCAT(", [""ip"", """, AW285, """]")), "]"))</f>
        <v>[["mac", "10:27:f5:31:ec:58"], ["ip", "10.0.6.83"]]</v>
      </c>
    </row>
    <row r="286" spans="1:52" ht="16" customHeight="1">
      <c r="A286" s="60">
        <v>2559</v>
      </c>
      <c r="B286" s="60" t="s">
        <v>26</v>
      </c>
      <c r="C286" s="60" t="s">
        <v>1162</v>
      </c>
      <c r="D286" s="60" t="s">
        <v>149</v>
      </c>
      <c r="E286" s="60" t="s">
        <v>1195</v>
      </c>
      <c r="F286" s="60" t="str">
        <f>IF(ISBLANK(E286), "", Table2[[#This Row],[unique_id]])</f>
        <v>template_kitchen_dish_washer_plug</v>
      </c>
      <c r="G286" s="60" t="s">
        <v>239</v>
      </c>
      <c r="H286" s="60" t="s">
        <v>752</v>
      </c>
      <c r="I286" s="60" t="s">
        <v>335</v>
      </c>
      <c r="J286" s="60"/>
      <c r="K286" s="60"/>
      <c r="L286" s="60"/>
      <c r="M286" s="60"/>
      <c r="N286" s="60"/>
      <c r="O286" s="62" t="s">
        <v>1210</v>
      </c>
      <c r="P286" s="60" t="s">
        <v>172</v>
      </c>
      <c r="Q286" s="60" t="s">
        <v>1141</v>
      </c>
      <c r="R286" s="60" t="s">
        <v>1151</v>
      </c>
      <c r="S286" s="60" t="str">
        <f>S287</f>
        <v>Kitchen Dish Washer</v>
      </c>
      <c r="T28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6" s="60"/>
      <c r="V286" s="62"/>
      <c r="W286" s="62"/>
      <c r="X286" s="62"/>
      <c r="Y286" s="62"/>
      <c r="Z286" s="62"/>
      <c r="AA286" s="60"/>
      <c r="AB286" s="60"/>
      <c r="AC286" s="60"/>
      <c r="AD286" s="60"/>
      <c r="AE286" s="60"/>
      <c r="AF286" s="62"/>
      <c r="AG286" s="60"/>
      <c r="AH286" s="60" t="str">
        <f>IF(ISBLANK(AG286),  "", _xlfn.CONCAT("haas/entity/sensor/", LOWER(C286), "/", E286, "/config"))</f>
        <v/>
      </c>
      <c r="AI286" s="60" t="str">
        <f>IF(ISBLANK(AG286),  "", _xlfn.CONCAT(LOWER(C286), "/", E286))</f>
        <v/>
      </c>
      <c r="AJ286" s="60"/>
      <c r="AK286" s="60"/>
      <c r="AL286" s="75"/>
      <c r="AM286" s="60"/>
      <c r="AN286" s="62"/>
      <c r="AO286" s="60"/>
      <c r="AP286" s="63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0">
        <v>2560</v>
      </c>
      <c r="B287" s="60" t="s">
        <v>26</v>
      </c>
      <c r="C287" s="60" t="s">
        <v>244</v>
      </c>
      <c r="D287" s="60" t="s">
        <v>134</v>
      </c>
      <c r="E287" s="60" t="s">
        <v>263</v>
      </c>
      <c r="F287" s="60" t="str">
        <f>IF(ISBLANK(E287), "", Table2[[#This Row],[unique_id]])</f>
        <v>kitchen_dish_washer</v>
      </c>
      <c r="G287" s="60" t="s">
        <v>239</v>
      </c>
      <c r="H287" s="60" t="s">
        <v>752</v>
      </c>
      <c r="I287" s="60" t="s">
        <v>335</v>
      </c>
      <c r="J287" s="60"/>
      <c r="K287" s="60"/>
      <c r="L287" s="60"/>
      <c r="M287" s="60" t="s">
        <v>289</v>
      </c>
      <c r="N287" s="60"/>
      <c r="O287" s="62" t="s">
        <v>1210</v>
      </c>
      <c r="P287" s="60" t="s">
        <v>172</v>
      </c>
      <c r="Q287" s="76" t="s">
        <v>1141</v>
      </c>
      <c r="R287" s="60" t="s">
        <v>1151</v>
      </c>
      <c r="S287" s="60" t="str">
        <f>_xlfn.CONCAT( Table2[[#This Row],[device_suggested_area]], " ",Table2[[#This Row],[friendly_name]])</f>
        <v>Kitchen Dish Washer</v>
      </c>
      <c r="T28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287" s="60"/>
      <c r="V287" s="62"/>
      <c r="W287" s="62"/>
      <c r="X287" s="62"/>
      <c r="Y287" s="62"/>
      <c r="Z287" s="62"/>
      <c r="AA287" s="60"/>
      <c r="AB287" s="60"/>
      <c r="AC287" s="60"/>
      <c r="AD287" s="60" t="s">
        <v>276</v>
      </c>
      <c r="AE287" s="60"/>
      <c r="AF287" s="62"/>
      <c r="AG287" s="60"/>
      <c r="AH287" s="60" t="str">
        <f>IF(ISBLANK(AG287),  "", _xlfn.CONCAT("haas/entity/sensor/", LOWER(C287), "/", E287, "/config"))</f>
        <v/>
      </c>
      <c r="AI287" s="60" t="str">
        <f>IF(ISBLANK(AG287),  "", _xlfn.CONCAT(LOWER(C287), "/", E287))</f>
        <v/>
      </c>
      <c r="AJ287" s="60"/>
      <c r="AK287" s="60"/>
      <c r="AL287" s="75"/>
      <c r="AM287" s="60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62" t="s">
        <v>440</v>
      </c>
      <c r="AO287" s="60" t="s">
        <v>452</v>
      </c>
      <c r="AP287" s="80" t="s">
        <v>439</v>
      </c>
      <c r="AQ287" s="60" t="str">
        <f>IF(OR(ISBLANK(AV287), ISBLANK(AW287)), "", Table2[[#This Row],[device_via_device]])</f>
        <v>TPLink</v>
      </c>
      <c r="AR287" s="60" t="s">
        <v>1227</v>
      </c>
      <c r="AS287" s="60" t="s">
        <v>215</v>
      </c>
      <c r="AT287" s="60"/>
      <c r="AU287" s="60" t="s">
        <v>569</v>
      </c>
      <c r="AV287" s="60" t="s">
        <v>421</v>
      </c>
      <c r="AW287" s="60" t="s">
        <v>554</v>
      </c>
      <c r="AX287" s="60"/>
      <c r="AY287" s="60"/>
      <c r="AZ287" s="60" t="str">
        <f>IF(AND(ISBLANK(AV287), ISBLANK(AW287)), "", _xlfn.CONCAT("[", IF(ISBLANK(AV287), "", _xlfn.CONCAT("[""mac"", """, AV287, """]")), IF(ISBLANK(AW287), "", _xlfn.CONCAT(", [""ip"", """, AW287, """]")), "]"))</f>
        <v>[["mac", "5c:a6:e6:25:55:f7"], ["ip", "10.0.6.73"]]</v>
      </c>
    </row>
    <row r="288" spans="1:52" ht="16" customHeight="1">
      <c r="A288" s="60">
        <v>2561</v>
      </c>
      <c r="B288" s="60" t="s">
        <v>26</v>
      </c>
      <c r="C288" s="60" t="s">
        <v>1162</v>
      </c>
      <c r="D288" s="60" t="s">
        <v>149</v>
      </c>
      <c r="E288" s="60" t="s">
        <v>1196</v>
      </c>
      <c r="F288" s="60" t="str">
        <f>IF(ISBLANK(E288), "", Table2[[#This Row],[unique_id]])</f>
        <v>template_laundry_clothes_dryer_plug</v>
      </c>
      <c r="G288" s="60" t="s">
        <v>240</v>
      </c>
      <c r="H288" s="60" t="s">
        <v>752</v>
      </c>
      <c r="I288" s="60" t="s">
        <v>335</v>
      </c>
      <c r="J288" s="60"/>
      <c r="K288" s="60"/>
      <c r="L288" s="60"/>
      <c r="M288" s="60"/>
      <c r="N288" s="60"/>
      <c r="O288" s="62" t="s">
        <v>1210</v>
      </c>
      <c r="P288" s="60" t="s">
        <v>172</v>
      </c>
      <c r="Q288" s="60" t="s">
        <v>1141</v>
      </c>
      <c r="R288" s="60" t="s">
        <v>1151</v>
      </c>
      <c r="S288" s="60" t="str">
        <f>S289</f>
        <v>Laundry Clothes Dryer</v>
      </c>
      <c r="T28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8" s="60"/>
      <c r="V288" s="62"/>
      <c r="W288" s="62"/>
      <c r="X288" s="62"/>
      <c r="Y288" s="62"/>
      <c r="Z288" s="62"/>
      <c r="AA288" s="60"/>
      <c r="AB288" s="60"/>
      <c r="AC288" s="60"/>
      <c r="AD288" s="60"/>
      <c r="AE288" s="60"/>
      <c r="AF288" s="62"/>
      <c r="AG288" s="60"/>
      <c r="AH288" s="60" t="str">
        <f>IF(ISBLANK(AG288),  "", _xlfn.CONCAT("haas/entity/sensor/", LOWER(C288), "/", E288, "/config"))</f>
        <v/>
      </c>
      <c r="AI288" s="60" t="str">
        <f>IF(ISBLANK(AG288),  "", _xlfn.CONCAT(LOWER(C288), "/", E288))</f>
        <v/>
      </c>
      <c r="AJ288" s="76"/>
      <c r="AK288" s="60"/>
      <c r="AL288" s="75"/>
      <c r="AM288" s="60"/>
      <c r="AN288" s="62"/>
      <c r="AO288" s="60"/>
      <c r="AP288" s="63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0">
        <v>2562</v>
      </c>
      <c r="B289" s="60" t="s">
        <v>26</v>
      </c>
      <c r="C289" s="60" t="s">
        <v>244</v>
      </c>
      <c r="D289" s="60" t="s">
        <v>134</v>
      </c>
      <c r="E289" s="60" t="s">
        <v>264</v>
      </c>
      <c r="F289" s="60" t="str">
        <f>IF(ISBLANK(E289), "", Table2[[#This Row],[unique_id]])</f>
        <v>laundry_clothes_dryer</v>
      </c>
      <c r="G289" s="60" t="s">
        <v>240</v>
      </c>
      <c r="H289" s="60" t="s">
        <v>752</v>
      </c>
      <c r="I289" s="60" t="s">
        <v>335</v>
      </c>
      <c r="J289" s="60"/>
      <c r="K289" s="60"/>
      <c r="L289" s="60"/>
      <c r="M289" s="60" t="s">
        <v>289</v>
      </c>
      <c r="N289" s="60"/>
      <c r="O289" s="62" t="s">
        <v>1210</v>
      </c>
      <c r="P289" s="60" t="s">
        <v>172</v>
      </c>
      <c r="Q289" s="60" t="s">
        <v>1141</v>
      </c>
      <c r="R289" s="60" t="s">
        <v>1151</v>
      </c>
      <c r="S289" s="60" t="str">
        <f>_xlfn.CONCAT( Table2[[#This Row],[device_suggested_area]], " ",Table2[[#This Row],[friendly_name]])</f>
        <v>Laundry Clothes Dryer</v>
      </c>
      <c r="T28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289" s="60"/>
      <c r="V289" s="62"/>
      <c r="W289" s="62"/>
      <c r="X289" s="62"/>
      <c r="Y289" s="62"/>
      <c r="Z289" s="62"/>
      <c r="AA289" s="60"/>
      <c r="AB289" s="60"/>
      <c r="AC289" s="60"/>
      <c r="AD289" s="60" t="s">
        <v>277</v>
      </c>
      <c r="AE289" s="60"/>
      <c r="AF289" s="62"/>
      <c r="AG289" s="60"/>
      <c r="AH289" s="60" t="str">
        <f>IF(ISBLANK(AG289),  "", _xlfn.CONCAT("haas/entity/sensor/", LOWER(C289), "/", E289, "/config"))</f>
        <v/>
      </c>
      <c r="AI289" s="60" t="str">
        <f>IF(ISBLANK(AG289),  "", _xlfn.CONCAT(LOWER(C289), "/", E289))</f>
        <v/>
      </c>
      <c r="AJ289" s="60"/>
      <c r="AK289" s="60"/>
      <c r="AL289" s="75"/>
      <c r="AM289" s="60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62" t="s">
        <v>440</v>
      </c>
      <c r="AO289" s="60" t="s">
        <v>475</v>
      </c>
      <c r="AP289" s="63" t="s">
        <v>439</v>
      </c>
      <c r="AQ289" s="60" t="str">
        <f>IF(OR(ISBLANK(AV289), ISBLANK(AW289)), "", Table2[[#This Row],[device_via_device]])</f>
        <v>TPLink</v>
      </c>
      <c r="AR289" s="60" t="s">
        <v>1227</v>
      </c>
      <c r="AS289" s="60" t="s">
        <v>223</v>
      </c>
      <c r="AT289" s="60"/>
      <c r="AU289" s="60" t="s">
        <v>569</v>
      </c>
      <c r="AV289" s="60" t="s">
        <v>422</v>
      </c>
      <c r="AW289" s="60" t="s">
        <v>555</v>
      </c>
      <c r="AX289" s="60"/>
      <c r="AY289" s="60"/>
      <c r="AZ289" s="60" t="str">
        <f>IF(AND(ISBLANK(AV289), ISBLANK(AW289)), "", _xlfn.CONCAT("[", IF(ISBLANK(AV289), "", _xlfn.CONCAT("[""mac"", """, AV289, """]")), IF(ISBLANK(AW289), "", _xlfn.CONCAT(", [""ip"", """, AW289, """]")), "]"))</f>
        <v>[["mac", "5c:a6:e6:25:55:f0"], ["ip", "10.0.6.74"]]</v>
      </c>
    </row>
    <row r="290" spans="1:52" ht="16" customHeight="1">
      <c r="A290" s="60">
        <v>2563</v>
      </c>
      <c r="B290" s="60" t="s">
        <v>26</v>
      </c>
      <c r="C290" s="60" t="s">
        <v>1162</v>
      </c>
      <c r="D290" s="60" t="s">
        <v>149</v>
      </c>
      <c r="E290" s="60" t="s">
        <v>1197</v>
      </c>
      <c r="F290" s="60" t="str">
        <f>IF(ISBLANK(E290), "", Table2[[#This Row],[unique_id]])</f>
        <v>template_laundry_washing_machine_plug</v>
      </c>
      <c r="G290" s="60" t="s">
        <v>238</v>
      </c>
      <c r="H290" s="60" t="s">
        <v>752</v>
      </c>
      <c r="I290" s="60" t="s">
        <v>335</v>
      </c>
      <c r="J290" s="60"/>
      <c r="K290" s="60"/>
      <c r="L290" s="60"/>
      <c r="M290" s="60"/>
      <c r="N290" s="60"/>
      <c r="O290" s="62" t="s">
        <v>1210</v>
      </c>
      <c r="P290" s="60" t="s">
        <v>172</v>
      </c>
      <c r="Q290" s="60" t="s">
        <v>1141</v>
      </c>
      <c r="R290" s="60" t="s">
        <v>1151</v>
      </c>
      <c r="S290" s="60" t="str">
        <f>S291</f>
        <v>Laundry Washing Machine</v>
      </c>
      <c r="T29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0" s="60"/>
      <c r="V290" s="62"/>
      <c r="W290" s="62"/>
      <c r="X290" s="62"/>
      <c r="Y290" s="62"/>
      <c r="Z290" s="62"/>
      <c r="AA290" s="60"/>
      <c r="AB290" s="60"/>
      <c r="AC290" s="60"/>
      <c r="AD290" s="60"/>
      <c r="AE290" s="60"/>
      <c r="AF290" s="62"/>
      <c r="AG290" s="60"/>
      <c r="AH290" s="60"/>
      <c r="AI290" s="60"/>
      <c r="AJ290" s="60"/>
      <c r="AK290" s="60"/>
      <c r="AL290" s="75"/>
      <c r="AM290" s="60"/>
      <c r="AN290" s="62"/>
      <c r="AO290" s="60"/>
      <c r="AP290" s="63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ht="16" customHeight="1">
      <c r="A291" s="60">
        <v>2564</v>
      </c>
      <c r="B291" s="60" t="s">
        <v>26</v>
      </c>
      <c r="C291" s="60" t="s">
        <v>244</v>
      </c>
      <c r="D291" s="60" t="s">
        <v>134</v>
      </c>
      <c r="E291" s="60" t="s">
        <v>265</v>
      </c>
      <c r="F291" s="60" t="str">
        <f>IF(ISBLANK(E291), "", Table2[[#This Row],[unique_id]])</f>
        <v>laundry_washing_machine</v>
      </c>
      <c r="G291" s="60" t="s">
        <v>238</v>
      </c>
      <c r="H291" s="60" t="s">
        <v>752</v>
      </c>
      <c r="I291" s="60" t="s">
        <v>335</v>
      </c>
      <c r="J291" s="60"/>
      <c r="K291" s="60"/>
      <c r="L291" s="60"/>
      <c r="M291" s="60" t="s">
        <v>289</v>
      </c>
      <c r="N291" s="60"/>
      <c r="O291" s="62" t="s">
        <v>1210</v>
      </c>
      <c r="P291" s="60" t="s">
        <v>172</v>
      </c>
      <c r="Q291" s="60" t="s">
        <v>1141</v>
      </c>
      <c r="R291" s="60" t="s">
        <v>1151</v>
      </c>
      <c r="S291" s="60" t="str">
        <f>_xlfn.CONCAT( Table2[[#This Row],[device_suggested_area]], " ",Table2[[#This Row],[friendly_name]])</f>
        <v>Laundry Washing Machine</v>
      </c>
      <c r="T29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291" s="60"/>
      <c r="V291" s="62"/>
      <c r="W291" s="62"/>
      <c r="X291" s="62"/>
      <c r="Y291" s="62"/>
      <c r="Z291" s="62"/>
      <c r="AA291" s="60"/>
      <c r="AB291" s="60"/>
      <c r="AC291" s="60"/>
      <c r="AD291" s="60" t="s">
        <v>278</v>
      </c>
      <c r="AE291" s="60"/>
      <c r="AF291" s="62"/>
      <c r="AG291" s="60"/>
      <c r="AH291" s="60" t="str">
        <f>IF(ISBLANK(AG291),  "", _xlfn.CONCAT("haas/entity/sensor/", LOWER(C291), "/", E291, "/config"))</f>
        <v/>
      </c>
      <c r="AI291" s="60" t="str">
        <f>IF(ISBLANK(AG291),  "", _xlfn.CONCAT(LOWER(C291), "/", E291))</f>
        <v/>
      </c>
      <c r="AJ291" s="60"/>
      <c r="AK291" s="60"/>
      <c r="AL291" s="75"/>
      <c r="AM291" s="60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62" t="s">
        <v>440</v>
      </c>
      <c r="AO291" s="60" t="s">
        <v>476</v>
      </c>
      <c r="AP291" s="63" t="s">
        <v>439</v>
      </c>
      <c r="AQ291" s="60" t="str">
        <f>IF(OR(ISBLANK(AV291), ISBLANK(AW291)), "", Table2[[#This Row],[device_via_device]])</f>
        <v>TPLink</v>
      </c>
      <c r="AR291" s="60" t="s">
        <v>1227</v>
      </c>
      <c r="AS291" s="60" t="s">
        <v>223</v>
      </c>
      <c r="AT291" s="60"/>
      <c r="AU291" s="60" t="s">
        <v>569</v>
      </c>
      <c r="AV291" s="60" t="s">
        <v>423</v>
      </c>
      <c r="AW291" s="60" t="s">
        <v>556</v>
      </c>
      <c r="AX291" s="60"/>
      <c r="AY291" s="60"/>
      <c r="AZ291" s="60" t="str">
        <f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0">
        <v>2565</v>
      </c>
      <c r="B292" s="60" t="s">
        <v>26</v>
      </c>
      <c r="C292" s="60" t="s">
        <v>1162</v>
      </c>
      <c r="D292" s="60" t="s">
        <v>149</v>
      </c>
      <c r="E292" s="60" t="s">
        <v>1198</v>
      </c>
      <c r="F292" s="60" t="str">
        <f>IF(ISBLANK(E292), "", Table2[[#This Row],[unique_id]])</f>
        <v>template_kitchen_coffee_machine_plug</v>
      </c>
      <c r="G292" s="60" t="s">
        <v>135</v>
      </c>
      <c r="H292" s="60" t="s">
        <v>752</v>
      </c>
      <c r="I292" s="60" t="s">
        <v>335</v>
      </c>
      <c r="J292" s="60"/>
      <c r="K292" s="60"/>
      <c r="L292" s="60"/>
      <c r="M292" s="60"/>
      <c r="N292" s="60"/>
      <c r="O292" s="62" t="s">
        <v>1210</v>
      </c>
      <c r="P292" s="60" t="s">
        <v>172</v>
      </c>
      <c r="Q292" s="60" t="s">
        <v>1141</v>
      </c>
      <c r="R292" s="60" t="s">
        <v>1151</v>
      </c>
      <c r="S292" s="60" t="str">
        <f>S293</f>
        <v>Kitchen Coffee Machine</v>
      </c>
      <c r="T29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2" s="60"/>
      <c r="V292" s="62"/>
      <c r="W292" s="62"/>
      <c r="X292" s="62"/>
      <c r="Y292" s="62"/>
      <c r="Z292" s="62"/>
      <c r="AA292" s="60"/>
      <c r="AB292" s="60"/>
      <c r="AC292" s="60"/>
      <c r="AD292" s="60"/>
      <c r="AE292" s="60"/>
      <c r="AF292" s="62"/>
      <c r="AG292" s="60"/>
      <c r="AH292" s="60" t="str">
        <f>IF(ISBLANK(AG292),  "", _xlfn.CONCAT("haas/entity/sensor/", LOWER(C292), "/", E292, "/config"))</f>
        <v/>
      </c>
      <c r="AI292" s="60" t="str">
        <f>IF(ISBLANK(AG292),  "", _xlfn.CONCAT(LOWER(C292), "/", E292))</f>
        <v/>
      </c>
      <c r="AJ292" s="60"/>
      <c r="AK292" s="60"/>
      <c r="AL292" s="75"/>
      <c r="AM292" s="60"/>
      <c r="AN292" s="62"/>
      <c r="AO292" s="60"/>
      <c r="AP292" s="63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0">
        <v>2566</v>
      </c>
      <c r="B293" s="60" t="s">
        <v>26</v>
      </c>
      <c r="C293" s="60" t="s">
        <v>244</v>
      </c>
      <c r="D293" s="60" t="s">
        <v>134</v>
      </c>
      <c r="E293" s="60" t="s">
        <v>266</v>
      </c>
      <c r="F293" s="60" t="str">
        <f>IF(ISBLANK(E293), "", Table2[[#This Row],[unique_id]])</f>
        <v>kitchen_coffee_machine</v>
      </c>
      <c r="G293" s="60" t="s">
        <v>135</v>
      </c>
      <c r="H293" s="60" t="s">
        <v>752</v>
      </c>
      <c r="I293" s="60" t="s">
        <v>335</v>
      </c>
      <c r="J293" s="60"/>
      <c r="K293" s="60"/>
      <c r="L293" s="60"/>
      <c r="M293" s="60" t="s">
        <v>289</v>
      </c>
      <c r="N293" s="60"/>
      <c r="O293" s="62" t="s">
        <v>1210</v>
      </c>
      <c r="P293" s="60" t="s">
        <v>172</v>
      </c>
      <c r="Q293" s="60" t="s">
        <v>1141</v>
      </c>
      <c r="R293" s="60" t="s">
        <v>1151</v>
      </c>
      <c r="S293" s="60" t="str">
        <f>_xlfn.CONCAT( Table2[[#This Row],[device_suggested_area]], " ",Table2[[#This Row],[friendly_name]])</f>
        <v>Kitchen Coffee Machine</v>
      </c>
      <c r="T29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293" s="60"/>
      <c r="V293" s="62"/>
      <c r="W293" s="62"/>
      <c r="X293" s="62"/>
      <c r="Y293" s="62"/>
      <c r="Z293" s="62"/>
      <c r="AA293" s="60"/>
      <c r="AB293" s="60"/>
      <c r="AC293" s="60"/>
      <c r="AD293" s="60" t="s">
        <v>279</v>
      </c>
      <c r="AE293" s="60"/>
      <c r="AF293" s="62"/>
      <c r="AG293" s="60"/>
      <c r="AH293" s="60" t="str">
        <f>IF(ISBLANK(AG293),  "", _xlfn.CONCAT("haas/entity/sensor/", LOWER(C293), "/", E293, "/config"))</f>
        <v/>
      </c>
      <c r="AI293" s="60" t="str">
        <f>IF(ISBLANK(AG293),  "", _xlfn.CONCAT(LOWER(C293), "/", E293))</f>
        <v/>
      </c>
      <c r="AJ293" s="60"/>
      <c r="AK293" s="60"/>
      <c r="AL293" s="75"/>
      <c r="AM293" s="60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62" t="s">
        <v>440</v>
      </c>
      <c r="AO293" s="60" t="s">
        <v>477</v>
      </c>
      <c r="AP293" s="60" t="s">
        <v>439</v>
      </c>
      <c r="AQ293" s="60" t="str">
        <f>IF(OR(ISBLANK(AV293), ISBLANK(AW293)), "", Table2[[#This Row],[device_via_device]])</f>
        <v>TPLink</v>
      </c>
      <c r="AR293" s="60" t="s">
        <v>1227</v>
      </c>
      <c r="AS293" s="60" t="s">
        <v>215</v>
      </c>
      <c r="AT293" s="60"/>
      <c r="AU293" s="60" t="s">
        <v>569</v>
      </c>
      <c r="AV293" s="60" t="s">
        <v>424</v>
      </c>
      <c r="AW293" s="60" t="s">
        <v>557</v>
      </c>
      <c r="AX293" s="60"/>
      <c r="AY293" s="60"/>
      <c r="AZ293" s="60" t="str">
        <f>IF(AND(ISBLANK(AV293), ISBLANK(AW293)), "", _xlfn.CONCAT("[", IF(ISBLANK(AV293), "", _xlfn.CONCAT("[""mac"", """, AV293, """]")), IF(ISBLANK(AW293), "", _xlfn.CONCAT(", [""ip"", """, AW293, """]")), "]"))</f>
        <v>[["mac", "60:a4:b7:1f:71:0a"], ["ip", "10.0.6.76"]]</v>
      </c>
    </row>
    <row r="294" spans="1:52" ht="16" customHeight="1">
      <c r="A294" s="60">
        <v>2567</v>
      </c>
      <c r="B294" s="60" t="s">
        <v>26</v>
      </c>
      <c r="C294" s="60" t="s">
        <v>1162</v>
      </c>
      <c r="D294" s="60" t="s">
        <v>149</v>
      </c>
      <c r="E294" s="60" t="s">
        <v>1199</v>
      </c>
      <c r="F294" s="60" t="str">
        <f>IF(ISBLANK(E294), "", Table2[[#This Row],[unique_id]])</f>
        <v>template_kitchen_fridge_plug</v>
      </c>
      <c r="G294" s="60" t="s">
        <v>234</v>
      </c>
      <c r="H294" s="60" t="s">
        <v>752</v>
      </c>
      <c r="I294" s="60" t="s">
        <v>335</v>
      </c>
      <c r="J294" s="60"/>
      <c r="K294" s="60"/>
      <c r="L294" s="60"/>
      <c r="M294" s="60"/>
      <c r="N294" s="60"/>
      <c r="O294" s="62" t="s">
        <v>1210</v>
      </c>
      <c r="P294" s="60" t="s">
        <v>172</v>
      </c>
      <c r="Q294" s="60" t="s">
        <v>1140</v>
      </c>
      <c r="R294" s="60" t="s">
        <v>1152</v>
      </c>
      <c r="S294" s="60" t="str">
        <f>S295</f>
        <v>Kitchen Fridge</v>
      </c>
      <c r="T29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4" s="60"/>
      <c r="V294" s="62"/>
      <c r="W294" s="62"/>
      <c r="X294" s="62"/>
      <c r="Y294" s="62"/>
      <c r="Z294" s="62"/>
      <c r="AA294" s="60"/>
      <c r="AB294" s="60"/>
      <c r="AC294" s="60"/>
      <c r="AD294" s="60"/>
      <c r="AE294" s="60"/>
      <c r="AF294" s="62"/>
      <c r="AG294" s="60"/>
      <c r="AH294" s="60" t="str">
        <f>IF(ISBLANK(AG294),  "", _xlfn.CONCAT("haas/entity/sensor/", LOWER(C294), "/", E294, "/config"))</f>
        <v/>
      </c>
      <c r="AI294" s="60" t="str">
        <f>IF(ISBLANK(AG294),  "", _xlfn.CONCAT(LOWER(C294), "/", E294))</f>
        <v/>
      </c>
      <c r="AJ294" s="60"/>
      <c r="AK294" s="60"/>
      <c r="AL294" s="75"/>
      <c r="AM294" s="60"/>
      <c r="AN294" s="62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0">
        <v>2568</v>
      </c>
      <c r="B295" s="60" t="s">
        <v>26</v>
      </c>
      <c r="C295" s="60" t="s">
        <v>244</v>
      </c>
      <c r="D295" s="60" t="s">
        <v>134</v>
      </c>
      <c r="E295" s="60" t="s">
        <v>267</v>
      </c>
      <c r="F295" s="60" t="str">
        <f>IF(ISBLANK(E295), "", Table2[[#This Row],[unique_id]])</f>
        <v>kitchen_fridge</v>
      </c>
      <c r="G295" s="60" t="s">
        <v>234</v>
      </c>
      <c r="H295" s="60" t="s">
        <v>752</v>
      </c>
      <c r="I295" s="60" t="s">
        <v>335</v>
      </c>
      <c r="J295" s="60"/>
      <c r="K295" s="60"/>
      <c r="L295" s="60"/>
      <c r="M295" s="60" t="s">
        <v>289</v>
      </c>
      <c r="N295" s="60"/>
      <c r="O295" s="62" t="s">
        <v>1210</v>
      </c>
      <c r="P295" s="60" t="s">
        <v>172</v>
      </c>
      <c r="Q295" s="60" t="s">
        <v>1140</v>
      </c>
      <c r="R295" s="60" t="s">
        <v>1152</v>
      </c>
      <c r="S295" s="60" t="str">
        <f>Table2[[#This Row],[friendly_name]]</f>
        <v>Kitchen Fridge</v>
      </c>
      <c r="T29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295" s="60"/>
      <c r="V295" s="62"/>
      <c r="W295" s="62"/>
      <c r="X295" s="62"/>
      <c r="Y295" s="62"/>
      <c r="Z295" s="62"/>
      <c r="AA295" s="60"/>
      <c r="AB295" s="60"/>
      <c r="AC295" s="60"/>
      <c r="AD295" s="60" t="s">
        <v>280</v>
      </c>
      <c r="AE295" s="60"/>
      <c r="AF295" s="62"/>
      <c r="AG295" s="60"/>
      <c r="AH295" s="60" t="str">
        <f>IF(ISBLANK(AG295),  "", _xlfn.CONCAT("haas/entity/sensor/", LOWER(C295), "/", E295, "/config"))</f>
        <v/>
      </c>
      <c r="AI295" s="60" t="str">
        <f>IF(ISBLANK(AG295),  "", _xlfn.CONCAT(LOWER(C295), "/", E295))</f>
        <v/>
      </c>
      <c r="AJ295" s="60"/>
      <c r="AK295" s="60"/>
      <c r="AL295" s="75"/>
      <c r="AM295" s="60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62" t="s">
        <v>441</v>
      </c>
      <c r="AO295" s="60" t="s">
        <v>445</v>
      </c>
      <c r="AP295" s="60" t="s">
        <v>438</v>
      </c>
      <c r="AQ295" s="60" t="str">
        <f>IF(OR(ISBLANK(AV295), ISBLANK(AW295)), "", Table2[[#This Row],[device_via_device]])</f>
        <v>TPLink</v>
      </c>
      <c r="AR295" s="60" t="s">
        <v>1227</v>
      </c>
      <c r="AS295" s="60" t="s">
        <v>215</v>
      </c>
      <c r="AT295" s="60"/>
      <c r="AU295" s="60" t="s">
        <v>569</v>
      </c>
      <c r="AV295" s="60" t="s">
        <v>425</v>
      </c>
      <c r="AW295" s="60" t="s">
        <v>558</v>
      </c>
      <c r="AX295" s="60"/>
      <c r="AY295" s="60"/>
      <c r="AZ295" s="60" t="str">
        <f>IF(AND(ISBLANK(AV295), ISBLANK(AW295)), "", _xlfn.CONCAT("[", IF(ISBLANK(AV295), "", _xlfn.CONCAT("[""mac"", """, AV295, """]")), IF(ISBLANK(AW295), "", _xlfn.CONCAT(", [""ip"", """, AW295, """]")), "]"))</f>
        <v>[["mac", "ac:84:c6:54:96:50"], ["ip", "10.0.6.77"]]</v>
      </c>
    </row>
    <row r="296" spans="1:52" ht="16" customHeight="1">
      <c r="A296" s="60">
        <v>2569</v>
      </c>
      <c r="B296" s="60" t="s">
        <v>26</v>
      </c>
      <c r="C296" s="60" t="s">
        <v>1162</v>
      </c>
      <c r="D296" s="60" t="s">
        <v>149</v>
      </c>
      <c r="E296" s="60" t="s">
        <v>1200</v>
      </c>
      <c r="F296" s="60" t="str">
        <f>IF(ISBLANK(E296), "", Table2[[#This Row],[unique_id]])</f>
        <v>template_deck_freezer_plug</v>
      </c>
      <c r="G296" s="60" t="s">
        <v>235</v>
      </c>
      <c r="H296" s="60" t="s">
        <v>752</v>
      </c>
      <c r="I296" s="60" t="s">
        <v>335</v>
      </c>
      <c r="J296" s="60"/>
      <c r="K296" s="60"/>
      <c r="L296" s="60"/>
      <c r="M296" s="60"/>
      <c r="N296" s="60"/>
      <c r="O296" s="62" t="s">
        <v>1210</v>
      </c>
      <c r="P296" s="60" t="s">
        <v>172</v>
      </c>
      <c r="Q296" s="60" t="s">
        <v>1140</v>
      </c>
      <c r="R296" s="60" t="s">
        <v>1152</v>
      </c>
      <c r="S296" s="60" t="str">
        <f>S297</f>
        <v>Deck Freezer</v>
      </c>
      <c r="T29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6" s="60"/>
      <c r="V296" s="62"/>
      <c r="W296" s="62"/>
      <c r="X296" s="62"/>
      <c r="Y296" s="62"/>
      <c r="Z296" s="62"/>
      <c r="AA296" s="60"/>
      <c r="AB296" s="60"/>
      <c r="AC296" s="60"/>
      <c r="AD296" s="60"/>
      <c r="AE296" s="60"/>
      <c r="AF296" s="62"/>
      <c r="AG296" s="60"/>
      <c r="AH296" s="60" t="str">
        <f>IF(ISBLANK(AG296),  "", _xlfn.CONCAT("haas/entity/sensor/", LOWER(C296), "/", E296, "/config"))</f>
        <v/>
      </c>
      <c r="AI296" s="60" t="str">
        <f>IF(ISBLANK(AG296),  "", _xlfn.CONCAT(LOWER(C296), "/", E296))</f>
        <v/>
      </c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60"/>
      <c r="AU296" s="60"/>
      <c r="AV296" s="60"/>
      <c r="AW296" s="81"/>
      <c r="AX296" s="60"/>
      <c r="AY296" s="60"/>
      <c r="AZ296" s="6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0">
        <v>2570</v>
      </c>
      <c r="B297" s="60" t="s">
        <v>26</v>
      </c>
      <c r="C297" s="60" t="s">
        <v>244</v>
      </c>
      <c r="D297" s="60" t="s">
        <v>134</v>
      </c>
      <c r="E297" s="60" t="s">
        <v>268</v>
      </c>
      <c r="F297" s="60" t="str">
        <f>IF(ISBLANK(E297), "", Table2[[#This Row],[unique_id]])</f>
        <v>deck_freezer</v>
      </c>
      <c r="G297" s="60" t="s">
        <v>235</v>
      </c>
      <c r="H297" s="60" t="s">
        <v>752</v>
      </c>
      <c r="I297" s="60" t="s">
        <v>335</v>
      </c>
      <c r="J297" s="60"/>
      <c r="K297" s="60"/>
      <c r="L297" s="60"/>
      <c r="M297" s="60" t="s">
        <v>289</v>
      </c>
      <c r="N297" s="60"/>
      <c r="O297" s="62" t="s">
        <v>1210</v>
      </c>
      <c r="P297" s="60" t="s">
        <v>172</v>
      </c>
      <c r="Q297" s="76" t="s">
        <v>1140</v>
      </c>
      <c r="R297" s="60" t="s">
        <v>1152</v>
      </c>
      <c r="S297" s="60" t="str">
        <f>Table2[[#This Row],[friendly_name]]</f>
        <v>Deck Freezer</v>
      </c>
      <c r="T29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297" s="60"/>
      <c r="V297" s="62"/>
      <c r="W297" s="62"/>
      <c r="X297" s="62"/>
      <c r="Y297" s="62"/>
      <c r="Z297" s="62"/>
      <c r="AA297" s="60"/>
      <c r="AB297" s="60"/>
      <c r="AC297" s="60"/>
      <c r="AD297" s="60" t="s">
        <v>281</v>
      </c>
      <c r="AE297" s="60"/>
      <c r="AF297" s="62"/>
      <c r="AG297" s="60"/>
      <c r="AH297" s="60" t="str">
        <f>IF(ISBLANK(AG297),  "", _xlfn.CONCAT("haas/entity/sensor/", LOWER(C297), "/", E297, "/config"))</f>
        <v/>
      </c>
      <c r="AI297" s="60" t="str">
        <f>IF(ISBLANK(AG297),  "", _xlfn.CONCAT(LOWER(C297), "/", E297))</f>
        <v/>
      </c>
      <c r="AJ297" s="60"/>
      <c r="AK297" s="60"/>
      <c r="AL297" s="75"/>
      <c r="AM297" s="60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62" t="s">
        <v>441</v>
      </c>
      <c r="AO297" s="60" t="s">
        <v>446</v>
      </c>
      <c r="AP297" s="60" t="s">
        <v>438</v>
      </c>
      <c r="AQ297" s="60" t="str">
        <f>IF(OR(ISBLANK(AV297), ISBLANK(AW297)), "", Table2[[#This Row],[device_via_device]])</f>
        <v>TPLink</v>
      </c>
      <c r="AR297" s="60" t="s">
        <v>1227</v>
      </c>
      <c r="AS297" s="60" t="s">
        <v>436</v>
      </c>
      <c r="AT297" s="60"/>
      <c r="AU297" s="60" t="s">
        <v>569</v>
      </c>
      <c r="AV297" s="60" t="s">
        <v>426</v>
      </c>
      <c r="AW297" s="60" t="s">
        <v>559</v>
      </c>
      <c r="AX297" s="60"/>
      <c r="AY297" s="60"/>
      <c r="AZ297" s="60" t="str">
        <f>IF(AND(ISBLANK(AV297), ISBLANK(AW297)), "", _xlfn.CONCAT("[", IF(ISBLANK(AV297), "", _xlfn.CONCAT("[""mac"", """, AV297, """]")), IF(ISBLANK(AW297), "", _xlfn.CONCAT(", [""ip"", """, AW297, """]")), "]"))</f>
        <v>[["mac", "ac:84:c6:54:9e:cf"], ["ip", "10.0.6.78"]]</v>
      </c>
    </row>
    <row r="298" spans="1:52" ht="16" customHeight="1">
      <c r="A298" s="60">
        <v>2571</v>
      </c>
      <c r="B298" s="60" t="s">
        <v>26</v>
      </c>
      <c r="C298" s="60" t="s">
        <v>1162</v>
      </c>
      <c r="D298" s="60" t="s">
        <v>149</v>
      </c>
      <c r="E298" s="60" t="s">
        <v>1201</v>
      </c>
      <c r="F298" s="60" t="str">
        <f>IF(ISBLANK(E298), "", Table2[[#This Row],[unique_id]])</f>
        <v>template_study_battery_charger_plug_plug</v>
      </c>
      <c r="G298" s="60" t="s">
        <v>242</v>
      </c>
      <c r="H298" s="60" t="s">
        <v>752</v>
      </c>
      <c r="I298" s="60" t="s">
        <v>335</v>
      </c>
      <c r="J298" s="60"/>
      <c r="K298" s="60"/>
      <c r="L298" s="60"/>
      <c r="M298" s="60"/>
      <c r="N298" s="60"/>
      <c r="O298" s="62" t="s">
        <v>1210</v>
      </c>
      <c r="P298" s="60" t="s">
        <v>172</v>
      </c>
      <c r="Q298" s="60" t="s">
        <v>1140</v>
      </c>
      <c r="R298" s="60" t="s">
        <v>752</v>
      </c>
      <c r="S298" s="60" t="str">
        <f>S299</f>
        <v>Study Battery Charger</v>
      </c>
      <c r="T29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8" s="60"/>
      <c r="V298" s="62"/>
      <c r="W298" s="62"/>
      <c r="X298" s="62"/>
      <c r="Y298" s="62"/>
      <c r="Z298" s="62"/>
      <c r="AA298" s="60"/>
      <c r="AB298" s="60"/>
      <c r="AC298" s="60"/>
      <c r="AD298" s="60"/>
      <c r="AE298" s="60"/>
      <c r="AF298" s="62"/>
      <c r="AG298" s="60"/>
      <c r="AH298" s="60" t="str">
        <f>IF(ISBLANK(AG298),  "", _xlfn.CONCAT("haas/entity/sensor/", LOWER(C298), "/", E298, "/config"))</f>
        <v/>
      </c>
      <c r="AI298" s="60" t="str">
        <f>IF(ISBLANK(AG298),  "", _xlfn.CONCAT(LOWER(C298), "/", E298))</f>
        <v/>
      </c>
      <c r="AJ298" s="60"/>
      <c r="AK298" s="60"/>
      <c r="AL298" s="75"/>
      <c r="AM298" s="60"/>
      <c r="AN298" s="62"/>
      <c r="AO298" s="60"/>
      <c r="AP298" s="60"/>
      <c r="AQ298" s="60"/>
      <c r="AR298" s="60"/>
      <c r="AS298" s="60"/>
      <c r="AT298" s="60"/>
      <c r="AU298" s="60"/>
      <c r="AV298" s="60"/>
      <c r="AW298" s="81"/>
      <c r="AX298" s="60"/>
      <c r="AY298" s="60"/>
      <c r="AZ298" s="6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0">
        <v>2572</v>
      </c>
      <c r="B299" s="60" t="s">
        <v>26</v>
      </c>
      <c r="C299" s="60" t="s">
        <v>244</v>
      </c>
      <c r="D299" s="60" t="s">
        <v>134</v>
      </c>
      <c r="E299" s="60" t="s">
        <v>274</v>
      </c>
      <c r="F299" s="60" t="str">
        <f>IF(ISBLANK(E299), "", Table2[[#This Row],[unique_id]])</f>
        <v>study_battery_charger</v>
      </c>
      <c r="G299" s="60" t="s">
        <v>242</v>
      </c>
      <c r="H299" s="60" t="s">
        <v>752</v>
      </c>
      <c r="I299" s="60" t="s">
        <v>335</v>
      </c>
      <c r="J299" s="60"/>
      <c r="K299" s="60"/>
      <c r="L299" s="60"/>
      <c r="M299" s="60" t="s">
        <v>289</v>
      </c>
      <c r="N299" s="60"/>
      <c r="O299" s="62" t="s">
        <v>1210</v>
      </c>
      <c r="P299" s="60" t="s">
        <v>172</v>
      </c>
      <c r="Q299" s="60" t="s">
        <v>1140</v>
      </c>
      <c r="R299" s="60" t="s">
        <v>752</v>
      </c>
      <c r="S299" s="60" t="str">
        <f>_xlfn.CONCAT( Table2[[#This Row],[device_suggested_area]], " ",Table2[[#This Row],[friendly_name]])</f>
        <v>Study Battery Charger</v>
      </c>
      <c r="T29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299" s="60"/>
      <c r="V299" s="62"/>
      <c r="W299" s="62"/>
      <c r="X299" s="62"/>
      <c r="Y299" s="62"/>
      <c r="Z299" s="62"/>
      <c r="AA299" s="60"/>
      <c r="AB299" s="60"/>
      <c r="AC299" s="60"/>
      <c r="AD299" s="60" t="s">
        <v>287</v>
      </c>
      <c r="AE299" s="60"/>
      <c r="AF299" s="62"/>
      <c r="AG299" s="60"/>
      <c r="AH299" s="60" t="str">
        <f>IF(ISBLANK(AG299),  "", _xlfn.CONCAT("haas/entity/sensor/", LOWER(C299), "/", E299, "/config"))</f>
        <v/>
      </c>
      <c r="AI299" s="60" t="str">
        <f>IF(ISBLANK(AG299),  "", _xlfn.CONCAT(LOWER(C299), "/", E299))</f>
        <v/>
      </c>
      <c r="AJ299" s="60"/>
      <c r="AK299" s="60"/>
      <c r="AL299" s="75"/>
      <c r="AM299" s="60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62" t="s">
        <v>440</v>
      </c>
      <c r="AO299" s="60" t="s">
        <v>473</v>
      </c>
      <c r="AP299" s="63" t="s">
        <v>439</v>
      </c>
      <c r="AQ299" s="60" t="str">
        <f>IF(OR(ISBLANK(AV299), ISBLANK(AW299)), "", Table2[[#This Row],[device_via_device]])</f>
        <v>TPLink</v>
      </c>
      <c r="AR299" s="60" t="s">
        <v>1227</v>
      </c>
      <c r="AS299" s="60" t="s">
        <v>435</v>
      </c>
      <c r="AT299" s="60"/>
      <c r="AU299" s="60" t="s">
        <v>569</v>
      </c>
      <c r="AV299" s="60" t="s">
        <v>419</v>
      </c>
      <c r="AW299" s="60" t="s">
        <v>552</v>
      </c>
      <c r="AX299" s="60"/>
      <c r="AY299" s="60"/>
      <c r="AZ299" s="60" t="str">
        <f>IF(AND(ISBLANK(AV299), ISBLANK(AW299)), "", _xlfn.CONCAT("[", IF(ISBLANK(AV299), "", _xlfn.CONCAT("[""mac"", """, AV299, """]")), IF(ISBLANK(AW299), "", _xlfn.CONCAT(", [""ip"", """, AW299, """]")), "]"))</f>
        <v>[["mac", "5c:a6:e6:25:64:e9"], ["ip", "10.0.6.71"]]</v>
      </c>
    </row>
    <row r="300" spans="1:52" ht="16" customHeight="1">
      <c r="A300" s="60">
        <v>2573</v>
      </c>
      <c r="B300" s="60" t="s">
        <v>26</v>
      </c>
      <c r="C300" s="60" t="s">
        <v>1162</v>
      </c>
      <c r="D300" s="60" t="s">
        <v>149</v>
      </c>
      <c r="E300" s="60" t="s">
        <v>1202</v>
      </c>
      <c r="F300" s="60" t="str">
        <f>IF(ISBLANK(E300), "", Table2[[#This Row],[unique_id]])</f>
        <v>template_laundry_vacuum_charger_plug</v>
      </c>
      <c r="G300" s="60" t="s">
        <v>241</v>
      </c>
      <c r="H300" s="60" t="s">
        <v>752</v>
      </c>
      <c r="I300" s="60" t="s">
        <v>335</v>
      </c>
      <c r="J300" s="60"/>
      <c r="K300" s="60"/>
      <c r="L300" s="60"/>
      <c r="M300" s="60"/>
      <c r="N300" s="60"/>
      <c r="O300" s="62" t="s">
        <v>1210</v>
      </c>
      <c r="P300" s="60" t="s">
        <v>172</v>
      </c>
      <c r="Q300" s="60" t="s">
        <v>1140</v>
      </c>
      <c r="R300" s="60" t="s">
        <v>752</v>
      </c>
      <c r="S300" s="60" t="str">
        <f>S301</f>
        <v>Laundry Vacuum Charger</v>
      </c>
      <c r="T30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0" s="60"/>
      <c r="V300" s="62"/>
      <c r="W300" s="62"/>
      <c r="X300" s="62"/>
      <c r="Y300" s="62"/>
      <c r="Z300" s="62"/>
      <c r="AA300" s="60"/>
      <c r="AB300" s="60"/>
      <c r="AC300" s="60"/>
      <c r="AD300" s="60"/>
      <c r="AE300" s="60"/>
      <c r="AF300" s="62"/>
      <c r="AG300" s="60"/>
      <c r="AH300" s="60" t="str">
        <f>IF(ISBLANK(AG300),  "", _xlfn.CONCAT("haas/entity/sensor/", LOWER(C300), "/", E300, "/config"))</f>
        <v/>
      </c>
      <c r="AI300" s="60" t="str">
        <f>IF(ISBLANK(AG300),  "", _xlfn.CONCAT(LOWER(C300), "/", E300))</f>
        <v/>
      </c>
      <c r="AJ300" s="76"/>
      <c r="AK300" s="60"/>
      <c r="AL300" s="75"/>
      <c r="AM300" s="60"/>
      <c r="AN300" s="62"/>
      <c r="AO300" s="60"/>
      <c r="AP300" s="63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0">
        <v>2574</v>
      </c>
      <c r="B301" s="60" t="s">
        <v>26</v>
      </c>
      <c r="C301" s="60" t="s">
        <v>244</v>
      </c>
      <c r="D301" s="60" t="s">
        <v>134</v>
      </c>
      <c r="E301" s="60" t="s">
        <v>275</v>
      </c>
      <c r="F301" s="60" t="str">
        <f>IF(ISBLANK(E301), "", Table2[[#This Row],[unique_id]])</f>
        <v>laundry_vacuum_charger</v>
      </c>
      <c r="G301" s="60" t="s">
        <v>241</v>
      </c>
      <c r="H301" s="60" t="s">
        <v>752</v>
      </c>
      <c r="I301" s="60" t="s">
        <v>335</v>
      </c>
      <c r="J301" s="60"/>
      <c r="K301" s="60"/>
      <c r="L301" s="60"/>
      <c r="M301" s="60" t="s">
        <v>289</v>
      </c>
      <c r="N301" s="60"/>
      <c r="O301" s="62" t="s">
        <v>1210</v>
      </c>
      <c r="P301" s="60" t="s">
        <v>172</v>
      </c>
      <c r="Q301" s="60" t="s">
        <v>1140</v>
      </c>
      <c r="R301" s="60" t="s">
        <v>752</v>
      </c>
      <c r="S301" s="60" t="str">
        <f>_xlfn.CONCAT( Table2[[#This Row],[device_suggested_area]], " ",Table2[[#This Row],[friendly_name]])</f>
        <v>Laundry Vacuum Charger</v>
      </c>
      <c r="T30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301" s="60"/>
      <c r="V301" s="62"/>
      <c r="W301" s="62"/>
      <c r="X301" s="62"/>
      <c r="Y301" s="62"/>
      <c r="Z301" s="62"/>
      <c r="AA301" s="60"/>
      <c r="AB301" s="60"/>
      <c r="AC301" s="60"/>
      <c r="AD301" s="60" t="s">
        <v>287</v>
      </c>
      <c r="AE301" s="60"/>
      <c r="AF301" s="62"/>
      <c r="AG301" s="60"/>
      <c r="AH301" s="60" t="str">
        <f>IF(ISBLANK(AG301),  "", _xlfn.CONCAT("haas/entity/sensor/", LOWER(C301), "/", E301, "/config"))</f>
        <v/>
      </c>
      <c r="AI301" s="60" t="str">
        <f>IF(ISBLANK(AG301),  "", _xlfn.CONCAT(LOWER(C301), "/", E301))</f>
        <v/>
      </c>
      <c r="AJ301" s="60"/>
      <c r="AK301" s="60"/>
      <c r="AL301" s="75"/>
      <c r="AM301" s="60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62" t="s">
        <v>440</v>
      </c>
      <c r="AO301" s="60" t="s">
        <v>474</v>
      </c>
      <c r="AP301" s="63" t="s">
        <v>439</v>
      </c>
      <c r="AQ301" s="60" t="str">
        <f>IF(OR(ISBLANK(AV301), ISBLANK(AW301)), "", Table2[[#This Row],[device_via_device]])</f>
        <v>TPLink</v>
      </c>
      <c r="AR301" s="60" t="s">
        <v>1228</v>
      </c>
      <c r="AS301" s="60" t="s">
        <v>223</v>
      </c>
      <c r="AT301" s="60"/>
      <c r="AU301" s="60" t="s">
        <v>569</v>
      </c>
      <c r="AV301" s="60" t="s">
        <v>420</v>
      </c>
      <c r="AW301" s="60" t="s">
        <v>553</v>
      </c>
      <c r="AX301" s="60"/>
      <c r="AY301" s="60"/>
      <c r="AZ301" s="60" t="str">
        <f>IF(AND(ISBLANK(AV301), ISBLANK(AW301)), "", _xlfn.CONCAT("[", IF(ISBLANK(AV301), "", _xlfn.CONCAT("[""mac"", """, AV301, """]")), IF(ISBLANK(AW301), "", _xlfn.CONCAT(", [""ip"", """, AW301, """]")), "]"))</f>
        <v>[["mac", "5c:a6:e6:25:57:fd"], ["ip", "10.0.6.72"]]</v>
      </c>
    </row>
    <row r="302" spans="1:52" ht="16" customHeight="1">
      <c r="A302" s="60">
        <v>2575</v>
      </c>
      <c r="B302" s="60" t="s">
        <v>26</v>
      </c>
      <c r="C302" s="60" t="s">
        <v>1162</v>
      </c>
      <c r="D302" s="60" t="s">
        <v>149</v>
      </c>
      <c r="E302" s="60" t="s">
        <v>1238</v>
      </c>
      <c r="F302" s="61" t="str">
        <f>IF(ISBLANK(E302), "", Table2[[#This Row],[unique_id]])</f>
        <v>template_macbookflo_outlet_plug</v>
      </c>
      <c r="G302" s="60" t="s">
        <v>1242</v>
      </c>
      <c r="H302" s="60" t="s">
        <v>752</v>
      </c>
      <c r="I302" s="60" t="s">
        <v>335</v>
      </c>
      <c r="J302" s="60"/>
      <c r="K302" s="60"/>
      <c r="L302" s="60"/>
      <c r="M302" s="60"/>
      <c r="N302" s="60"/>
      <c r="O302" s="62" t="s">
        <v>1210</v>
      </c>
      <c r="P302" s="60"/>
      <c r="Q302" s="60"/>
      <c r="R302" s="60" t="s">
        <v>1244</v>
      </c>
      <c r="S302" s="60" t="str">
        <f>_xlfn.CONCAT( "", "",Table2[[#This Row],[friendly_name]])</f>
        <v>MacBook Flo</v>
      </c>
      <c r="T30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2" s="60"/>
      <c r="V302" s="62"/>
      <c r="W302" s="62"/>
      <c r="X302" s="62"/>
      <c r="Y302" s="62"/>
      <c r="Z302" s="62"/>
      <c r="AA302" s="60"/>
      <c r="AB302" s="60"/>
      <c r="AC302" s="60"/>
      <c r="AD302" s="60"/>
      <c r="AE302" s="60"/>
      <c r="AF302" s="62"/>
      <c r="AG302" s="60"/>
      <c r="AH302" s="60" t="str">
        <f>IF(ISBLANK(AG302),  "", _xlfn.CONCAT("haas/entity/sensor/", LOWER(C302), "/", E302, "/config"))</f>
        <v/>
      </c>
      <c r="AI302" s="60" t="str">
        <f>IF(ISBLANK(AG302),  "", _xlfn.CONCAT(LOWER(C302), "/", E302))</f>
        <v/>
      </c>
      <c r="AJ302" s="63"/>
      <c r="AK302" s="60"/>
      <c r="AL302" s="33"/>
      <c r="AM302" s="60"/>
      <c r="AN302" s="62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0">
        <v>2576</v>
      </c>
      <c r="B303" s="60" t="s">
        <v>26</v>
      </c>
      <c r="C303" s="60" t="s">
        <v>244</v>
      </c>
      <c r="D303" s="60" t="s">
        <v>134</v>
      </c>
      <c r="E303" s="60" t="s">
        <v>1239</v>
      </c>
      <c r="F303" s="61" t="str">
        <f>IF(ISBLANK(E303), "", Table2[[#This Row],[unique_id]])</f>
        <v>macbookflo_outlet</v>
      </c>
      <c r="G303" s="60" t="s">
        <v>1242</v>
      </c>
      <c r="H303" s="60" t="s">
        <v>752</v>
      </c>
      <c r="I303" s="60" t="s">
        <v>335</v>
      </c>
      <c r="J303" s="60"/>
      <c r="K303" s="60"/>
      <c r="L303" s="60"/>
      <c r="M303" s="60" t="s">
        <v>289</v>
      </c>
      <c r="N303" s="60"/>
      <c r="O303" s="62" t="s">
        <v>1210</v>
      </c>
      <c r="P303" s="60"/>
      <c r="Q303" s="60"/>
      <c r="R303" s="60" t="s">
        <v>1244</v>
      </c>
      <c r="S303" s="60" t="str">
        <f>_xlfn.CONCAT( "", "",Table2[[#This Row],[friendly_name]])</f>
        <v>MacBook Flo</v>
      </c>
      <c r="T30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303" s="60"/>
      <c r="V303" s="62"/>
      <c r="W303" s="62"/>
      <c r="X303" s="62"/>
      <c r="Y303" s="62"/>
      <c r="Z303" s="62"/>
      <c r="AA303" s="60"/>
      <c r="AB303" s="60"/>
      <c r="AC303" s="60"/>
      <c r="AD303" s="60" t="s">
        <v>284</v>
      </c>
      <c r="AE303" s="60"/>
      <c r="AF303" s="62"/>
      <c r="AG303" s="60"/>
      <c r="AH303" s="60" t="str">
        <f>IF(ISBLANK(AG303),  "", _xlfn.CONCAT("haas/entity/sensor/", LOWER(C303), "/", E303, "/config"))</f>
        <v/>
      </c>
      <c r="AI303" s="60" t="str">
        <f>IF(ISBLANK(AG303),  "", _xlfn.CONCAT(LOWER(C303), "/", E303))</f>
        <v/>
      </c>
      <c r="AJ303" s="63"/>
      <c r="AK303" s="60"/>
      <c r="AL303" s="33"/>
      <c r="AM303" s="60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62" t="s">
        <v>440</v>
      </c>
      <c r="AO303" s="60" t="s">
        <v>479</v>
      </c>
      <c r="AP303" s="63" t="s">
        <v>439</v>
      </c>
      <c r="AQ303" s="60" t="str">
        <f>IF(OR(ISBLANK(AV303), ISBLANK(AW303)), "", Table2[[#This Row],[device_via_device]])</f>
        <v>TPLink</v>
      </c>
      <c r="AR303" s="60" t="s">
        <v>1228</v>
      </c>
      <c r="AS303" s="60" t="s">
        <v>28</v>
      </c>
      <c r="AT303" s="60"/>
      <c r="AU303" s="60" t="s">
        <v>569</v>
      </c>
      <c r="AV303" s="60" t="s">
        <v>1249</v>
      </c>
      <c r="AW303" s="79" t="s">
        <v>1231</v>
      </c>
      <c r="AX303" s="60"/>
      <c r="AY303" s="60"/>
      <c r="AZ303" s="61" t="str">
        <f>IF(AND(ISBLANK(AV303), ISBLANK(AW303)), "", _xlfn.CONCAT("[", IF(ISBLANK(AV303), "", _xlfn.CONCAT("[""mac"", """, AV303, """]")), IF(ISBLANK(AW303), "", _xlfn.CONCAT(", [""ip"", """, AW303, """]")), "]"))</f>
        <v>[["mac", "5c:a6:e6:25:56:a7"], ["ip", "10.0.6.92"]]</v>
      </c>
    </row>
    <row r="304" spans="1:52" ht="16" customHeight="1">
      <c r="A304" s="60">
        <v>2577</v>
      </c>
      <c r="B304" s="60" t="s">
        <v>26</v>
      </c>
      <c r="C304" s="60" t="s">
        <v>1162</v>
      </c>
      <c r="D304" s="60" t="s">
        <v>149</v>
      </c>
      <c r="E304" s="60" t="s">
        <v>1240</v>
      </c>
      <c r="F304" s="61" t="str">
        <f>IF(ISBLANK(E304), "", Table2[[#This Row],[unique_id]])</f>
        <v>template_macminimeg_outlet_plug</v>
      </c>
      <c r="G304" s="80" t="s">
        <v>1243</v>
      </c>
      <c r="H304" s="60" t="s">
        <v>752</v>
      </c>
      <c r="I304" s="60" t="s">
        <v>335</v>
      </c>
      <c r="J304" s="60"/>
      <c r="K304" s="60"/>
      <c r="L304" s="60"/>
      <c r="M304" s="60"/>
      <c r="N304" s="60"/>
      <c r="O304" s="62" t="s">
        <v>1210</v>
      </c>
      <c r="P304" s="60"/>
      <c r="Q304" s="60"/>
      <c r="R304" s="60" t="s">
        <v>1244</v>
      </c>
      <c r="S304" s="60" t="str">
        <f>_xlfn.CONCAT( "", "",Table2[[#This Row],[friendly_name]])</f>
        <v>Mac Mini Meg</v>
      </c>
      <c r="T30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4" s="60"/>
      <c r="V304" s="62"/>
      <c r="W304" s="62"/>
      <c r="X304" s="62"/>
      <c r="Y304" s="62"/>
      <c r="Z304" s="62"/>
      <c r="AA304" s="60"/>
      <c r="AB304" s="60"/>
      <c r="AC304" s="60"/>
      <c r="AD304" s="60"/>
      <c r="AE304" s="60"/>
      <c r="AF304" s="62"/>
      <c r="AG304" s="60"/>
      <c r="AH304" s="60" t="str">
        <f>IF(ISBLANK(AG304),  "", _xlfn.CONCAT("haas/entity/sensor/", LOWER(C304), "/", E304, "/config"))</f>
        <v/>
      </c>
      <c r="AI304" s="60" t="str">
        <f>IF(ISBLANK(AG304),  "", _xlfn.CONCAT(LOWER(C304), "/", E304))</f>
        <v/>
      </c>
      <c r="AJ304" s="63"/>
      <c r="AK304" s="60"/>
      <c r="AL304" s="33"/>
      <c r="AM304" s="60"/>
      <c r="AN304" s="62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0">
        <v>2578</v>
      </c>
      <c r="B305" s="60" t="s">
        <v>26</v>
      </c>
      <c r="C305" s="60" t="s">
        <v>244</v>
      </c>
      <c r="D305" s="60" t="s">
        <v>134</v>
      </c>
      <c r="E305" s="60" t="s">
        <v>1241</v>
      </c>
      <c r="F305" s="61" t="str">
        <f>IF(ISBLANK(E305), "", Table2[[#This Row],[unique_id]])</f>
        <v>macminimeg_outlet</v>
      </c>
      <c r="G305" s="80" t="s">
        <v>1243</v>
      </c>
      <c r="H305" s="60" t="s">
        <v>752</v>
      </c>
      <c r="I305" s="60" t="s">
        <v>335</v>
      </c>
      <c r="J305" s="60"/>
      <c r="K305" s="60"/>
      <c r="L305" s="60"/>
      <c r="M305" s="60" t="s">
        <v>289</v>
      </c>
      <c r="N305" s="60"/>
      <c r="O305" s="62" t="s">
        <v>1210</v>
      </c>
      <c r="P305" s="60"/>
      <c r="Q305" s="60"/>
      <c r="R305" s="60" t="s">
        <v>1244</v>
      </c>
      <c r="S305" s="60" t="str">
        <f>_xlfn.CONCAT( "", "",Table2[[#This Row],[friendly_name]])</f>
        <v>Mac Mini Meg</v>
      </c>
      <c r="T30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305" s="60"/>
      <c r="V305" s="62"/>
      <c r="W305" s="62"/>
      <c r="X305" s="62"/>
      <c r="Y305" s="62"/>
      <c r="Z305" s="62"/>
      <c r="AA305" s="60"/>
      <c r="AB305" s="60"/>
      <c r="AC305" s="60"/>
      <c r="AD305" s="60" t="s">
        <v>284</v>
      </c>
      <c r="AE305" s="60"/>
      <c r="AF305" s="62"/>
      <c r="AG305" s="60"/>
      <c r="AH305" s="60" t="str">
        <f>IF(ISBLANK(AG305),  "", _xlfn.CONCAT("haas/entity/sensor/", LOWER(C305), "/", E305, "/config"))</f>
        <v/>
      </c>
      <c r="AI305" s="60" t="str">
        <f>IF(ISBLANK(AG305),  "", _xlfn.CONCAT(LOWER(C305), "/", E305))</f>
        <v/>
      </c>
      <c r="AJ305" s="63"/>
      <c r="AK305" s="60"/>
      <c r="AL305" s="33"/>
      <c r="AM305" s="60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62" t="s">
        <v>440</v>
      </c>
      <c r="AO305" s="60" t="s">
        <v>845</v>
      </c>
      <c r="AP305" s="63" t="s">
        <v>439</v>
      </c>
      <c r="AQ305" s="60" t="str">
        <f>IF(OR(ISBLANK(AV305), ISBLANK(AW305)), "", Table2[[#This Row],[device_via_device]])</f>
        <v>TPLink</v>
      </c>
      <c r="AR305" s="60" t="s">
        <v>1228</v>
      </c>
      <c r="AS305" s="60" t="s">
        <v>28</v>
      </c>
      <c r="AT305" s="60"/>
      <c r="AU305" s="60" t="s">
        <v>569</v>
      </c>
      <c r="AV305" s="60" t="s">
        <v>1246</v>
      </c>
      <c r="AW305" s="79" t="s">
        <v>1236</v>
      </c>
      <c r="AX305" s="60"/>
      <c r="AY305" s="60"/>
      <c r="AZ305" s="61" t="str">
        <f>IF(AND(ISBLANK(AV305), ISBLANK(AW305)), "", _xlfn.CONCAT("[", IF(ISBLANK(AV305), "", _xlfn.CONCAT("[""mac"", """, AV305, """]")), IF(ISBLANK(AW305), "", _xlfn.CONCAT(", [""ip"", """, AW305, """]")), "]"))</f>
        <v>[["mac", "5c:a6:e6:25:59:c0"], ["ip", "10.0.6.93"]]</v>
      </c>
    </row>
    <row r="306" spans="1:52" ht="16" customHeight="1">
      <c r="A306" s="60">
        <v>2579</v>
      </c>
      <c r="B306" s="60" t="s">
        <v>26</v>
      </c>
      <c r="C306" s="60" t="s">
        <v>1162</v>
      </c>
      <c r="D306" s="60" t="s">
        <v>149</v>
      </c>
      <c r="E306" s="60" t="s">
        <v>1203</v>
      </c>
      <c r="F306" s="60" t="str">
        <f>IF(ISBLANK(E306), "", Table2[[#This Row],[unique_id]])</f>
        <v>template_rack_outlet_plug</v>
      </c>
      <c r="G306" s="60" t="s">
        <v>233</v>
      </c>
      <c r="H306" s="60" t="s">
        <v>752</v>
      </c>
      <c r="I306" s="60" t="s">
        <v>335</v>
      </c>
      <c r="J306" s="60"/>
      <c r="K306" s="60"/>
      <c r="L306" s="60"/>
      <c r="M306" s="60"/>
      <c r="N306" s="60"/>
      <c r="O306" s="62" t="s">
        <v>1210</v>
      </c>
      <c r="P306" s="60" t="s">
        <v>172</v>
      </c>
      <c r="Q306" s="60" t="s">
        <v>1140</v>
      </c>
      <c r="R306" s="60" t="s">
        <v>1142</v>
      </c>
      <c r="S306" s="60" t="str">
        <f>S307</f>
        <v>Server Rack</v>
      </c>
      <c r="T30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6" s="60"/>
      <c r="V306" s="62"/>
      <c r="W306" s="62"/>
      <c r="X306" s="62"/>
      <c r="Y306" s="62"/>
      <c r="Z306" s="62"/>
      <c r="AA306" s="60"/>
      <c r="AB306" s="60"/>
      <c r="AC306" s="60"/>
      <c r="AD306" s="60"/>
      <c r="AE306" s="60"/>
      <c r="AF306" s="62"/>
      <c r="AG306" s="60"/>
      <c r="AH306" s="60" t="str">
        <f>IF(ISBLANK(AG306),  "", _xlfn.CONCAT("haas/entity/sensor/", LOWER(C306), "/", E306, "/config"))</f>
        <v/>
      </c>
      <c r="AI306" s="60" t="str">
        <f>IF(ISBLANK(AG306),  "", _xlfn.CONCAT(LOWER(C306), "/", E306))</f>
        <v/>
      </c>
      <c r="AJ306" s="60"/>
      <c r="AK306" s="60"/>
      <c r="AL306" s="75"/>
      <c r="AM306" s="60"/>
      <c r="AN306" s="62"/>
      <c r="AO306" s="60"/>
      <c r="AP306" s="63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0">
        <v>2580</v>
      </c>
      <c r="B307" s="60" t="s">
        <v>26</v>
      </c>
      <c r="C307" s="60" t="s">
        <v>244</v>
      </c>
      <c r="D307" s="60" t="s">
        <v>134</v>
      </c>
      <c r="E307" s="60" t="s">
        <v>272</v>
      </c>
      <c r="F307" s="60" t="str">
        <f>IF(ISBLANK(E307), "", Table2[[#This Row],[unique_id]])</f>
        <v>rack_outlet</v>
      </c>
      <c r="G307" s="60" t="s">
        <v>233</v>
      </c>
      <c r="H307" s="60" t="s">
        <v>752</v>
      </c>
      <c r="I307" s="60" t="s">
        <v>335</v>
      </c>
      <c r="J307" s="60"/>
      <c r="K307" s="60"/>
      <c r="L307" s="60"/>
      <c r="M307" s="60" t="s">
        <v>289</v>
      </c>
      <c r="N307" s="60"/>
      <c r="O307" s="62" t="s">
        <v>1210</v>
      </c>
      <c r="P307" s="60" t="s">
        <v>172</v>
      </c>
      <c r="Q307" s="60" t="s">
        <v>1140</v>
      </c>
      <c r="R307" s="60" t="s">
        <v>1142</v>
      </c>
      <c r="S307" s="60" t="str">
        <f>_xlfn.CONCAT( "", "",Table2[[#This Row],[friendly_name]])</f>
        <v>Server Rack</v>
      </c>
      <c r="T30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307" s="60"/>
      <c r="V307" s="62"/>
      <c r="W307" s="62"/>
      <c r="X307" s="62"/>
      <c r="Y307" s="62"/>
      <c r="Z307" s="62"/>
      <c r="AA307" s="60"/>
      <c r="AB307" s="60"/>
      <c r="AC307" s="60"/>
      <c r="AD307" s="60" t="s">
        <v>284</v>
      </c>
      <c r="AE307" s="60"/>
      <c r="AF307" s="62"/>
      <c r="AG307" s="60"/>
      <c r="AH307" s="60" t="str">
        <f>IF(ISBLANK(AG307),  "", _xlfn.CONCAT("haas/entity/sensor/", LOWER(C307), "/", E307, "/config"))</f>
        <v/>
      </c>
      <c r="AI307" s="60" t="str">
        <f>IF(ISBLANK(AG307),  "", _xlfn.CONCAT(LOWER(C307), "/", E307))</f>
        <v/>
      </c>
      <c r="AJ307" s="60"/>
      <c r="AK307" s="60"/>
      <c r="AL307" s="75"/>
      <c r="AM307" s="60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62" t="s">
        <v>441</v>
      </c>
      <c r="AO307" s="60" t="s">
        <v>450</v>
      </c>
      <c r="AP307" s="60" t="s">
        <v>438</v>
      </c>
      <c r="AQ307" s="60" t="str">
        <f>IF(OR(ISBLANK(AV307), ISBLANK(AW307)), "", Table2[[#This Row],[device_via_device]])</f>
        <v>TPLink</v>
      </c>
      <c r="AR307" s="60" t="s">
        <v>1227</v>
      </c>
      <c r="AS307" s="60" t="s">
        <v>28</v>
      </c>
      <c r="AT307" s="60"/>
      <c r="AU307" s="60" t="s">
        <v>569</v>
      </c>
      <c r="AV307" s="60" t="s">
        <v>434</v>
      </c>
      <c r="AW307" s="60" t="s">
        <v>567</v>
      </c>
      <c r="AX307" s="60"/>
      <c r="AY307" s="60"/>
      <c r="AZ307" s="60" t="str">
        <f>IF(AND(ISBLANK(AV307), ISBLANK(AW307)), "", _xlfn.CONCAT("[", IF(ISBLANK(AV307), "", _xlfn.CONCAT("[""mac"", """, AV307, """]")), IF(ISBLANK(AW307), "", _xlfn.CONCAT(", [""ip"", """, AW307, """]")), "]"))</f>
        <v>[["mac", "ac:84:c6:54:95:8b"], ["ip", "10.0.6.86"]]</v>
      </c>
    </row>
    <row r="308" spans="1:52" ht="16" customHeight="1">
      <c r="A308" s="60">
        <v>2581</v>
      </c>
      <c r="B308" s="60" t="s">
        <v>26</v>
      </c>
      <c r="C308" s="60" t="s">
        <v>1162</v>
      </c>
      <c r="D308" s="60" t="s">
        <v>149</v>
      </c>
      <c r="E308" s="60" t="s">
        <v>1204</v>
      </c>
      <c r="F308" s="60" t="str">
        <f>IF(ISBLANK(E308), "", Table2[[#This Row],[unique_id]])</f>
        <v>template_roof_network_switch_plug</v>
      </c>
      <c r="G308" s="60" t="s">
        <v>230</v>
      </c>
      <c r="H308" s="60" t="s">
        <v>752</v>
      </c>
      <c r="I308" s="60" t="s">
        <v>335</v>
      </c>
      <c r="J308" s="60"/>
      <c r="K308" s="60"/>
      <c r="L308" s="60"/>
      <c r="M308" s="60"/>
      <c r="N308" s="60"/>
      <c r="O308" s="62" t="s">
        <v>1210</v>
      </c>
      <c r="P308" s="60" t="s">
        <v>172</v>
      </c>
      <c r="Q308" s="60" t="s">
        <v>1140</v>
      </c>
      <c r="R308" s="60" t="s">
        <v>1142</v>
      </c>
      <c r="S308" s="60" t="str">
        <f>S309</f>
        <v>Network Switch</v>
      </c>
      <c r="T30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8" s="60"/>
      <c r="V308" s="62"/>
      <c r="W308" s="62"/>
      <c r="X308" s="62"/>
      <c r="Y308" s="62"/>
      <c r="Z308" s="62"/>
      <c r="AA308" s="60"/>
      <c r="AB308" s="60"/>
      <c r="AC308" s="60"/>
      <c r="AD308" s="60"/>
      <c r="AE308" s="60"/>
      <c r="AF308" s="62"/>
      <c r="AG308" s="60"/>
      <c r="AH308" s="60" t="str">
        <f>IF(ISBLANK(AG308),  "", _xlfn.CONCAT("haas/entity/sensor/", LOWER(C308), "/", E308, "/config"))</f>
        <v/>
      </c>
      <c r="AI308" s="60" t="str">
        <f>IF(ISBLANK(AG308),  "", _xlfn.CONCAT(LOWER(C308), "/", E308))</f>
        <v/>
      </c>
      <c r="AJ308" s="60"/>
      <c r="AK308" s="60"/>
      <c r="AL308" s="75"/>
      <c r="AM308" s="60"/>
      <c r="AN308" s="62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0">
        <v>2582</v>
      </c>
      <c r="B309" s="60" t="s">
        <v>26</v>
      </c>
      <c r="C309" s="60" t="s">
        <v>244</v>
      </c>
      <c r="D309" s="60" t="s">
        <v>134</v>
      </c>
      <c r="E309" s="60" t="s">
        <v>273</v>
      </c>
      <c r="F309" s="60" t="str">
        <f>IF(ISBLANK(E309), "", Table2[[#This Row],[unique_id]])</f>
        <v>roof_network_switch</v>
      </c>
      <c r="G309" s="60" t="s">
        <v>230</v>
      </c>
      <c r="H309" s="60" t="s">
        <v>752</v>
      </c>
      <c r="I309" s="60" t="s">
        <v>335</v>
      </c>
      <c r="J309" s="60"/>
      <c r="K309" s="60"/>
      <c r="L309" s="60"/>
      <c r="M309" s="60" t="s">
        <v>289</v>
      </c>
      <c r="N309" s="60"/>
      <c r="O309" s="62" t="s">
        <v>1210</v>
      </c>
      <c r="P309" s="60" t="s">
        <v>172</v>
      </c>
      <c r="Q309" s="60" t="s">
        <v>1140</v>
      </c>
      <c r="R309" s="60" t="s">
        <v>1142</v>
      </c>
      <c r="S309" s="60" t="str">
        <f>_xlfn.CONCAT( "", "",Table2[[#This Row],[friendly_name]])</f>
        <v>Network Switch</v>
      </c>
      <c r="T30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309" s="60"/>
      <c r="V309" s="62"/>
      <c r="W309" s="62"/>
      <c r="X309" s="62"/>
      <c r="Y309" s="62"/>
      <c r="Z309" s="62"/>
      <c r="AA309" s="60"/>
      <c r="AB309" s="60"/>
      <c r="AC309" s="60"/>
      <c r="AD309" s="60" t="s">
        <v>285</v>
      </c>
      <c r="AE309" s="60"/>
      <c r="AF309" s="62"/>
      <c r="AG309" s="60"/>
      <c r="AH309" s="60" t="str">
        <f>IF(ISBLANK(AG309),  "", _xlfn.CONCAT("haas/entity/sensor/", LOWER(C309), "/", E309, "/config"))</f>
        <v/>
      </c>
      <c r="AI309" s="60" t="str">
        <f>IF(ISBLANK(AG309),  "", _xlfn.CONCAT(LOWER(C309), "/", E309))</f>
        <v/>
      </c>
      <c r="AJ309" s="60"/>
      <c r="AK309" s="60"/>
      <c r="AL309" s="75"/>
      <c r="AM309" s="60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62" t="s">
        <v>441</v>
      </c>
      <c r="AO309" s="60" t="s">
        <v>580</v>
      </c>
      <c r="AP309" s="60" t="s">
        <v>438</v>
      </c>
      <c r="AQ309" s="60" t="str">
        <f>IF(OR(ISBLANK(AV309), ISBLANK(AW309)), "", Table2[[#This Row],[device_via_device]])</f>
        <v>TPLink</v>
      </c>
      <c r="AR309" s="60" t="s">
        <v>1227</v>
      </c>
      <c r="AS309" s="60" t="s">
        <v>38</v>
      </c>
      <c r="AT309" s="60"/>
      <c r="AU309" s="60" t="s">
        <v>569</v>
      </c>
      <c r="AV309" s="60" t="s">
        <v>432</v>
      </c>
      <c r="AW309" s="60" t="s">
        <v>565</v>
      </c>
      <c r="AX309" s="60"/>
      <c r="AY309" s="60"/>
      <c r="AZ309" s="60" t="str">
        <f>IF(AND(ISBLANK(AV309), ISBLANK(AW309)), "", _xlfn.CONCAT("[", IF(ISBLANK(AV309), "", _xlfn.CONCAT("[""mac"", """, AV309, """]")), IF(ISBLANK(AW309), "", _xlfn.CONCAT(", [""ip"", """, AW309, """]")), "]"))</f>
        <v>[["mac", "ac:84:c6:0d:20:9e"], ["ip", "10.0.6.84"]]</v>
      </c>
    </row>
    <row r="310" spans="1:52" ht="16" customHeight="1">
      <c r="A310" s="60">
        <v>2583</v>
      </c>
      <c r="B310" s="60" t="s">
        <v>26</v>
      </c>
      <c r="C310" s="60" t="s">
        <v>1162</v>
      </c>
      <c r="D310" s="60" t="s">
        <v>149</v>
      </c>
      <c r="E310" s="60" t="s">
        <v>1205</v>
      </c>
      <c r="F310" s="60" t="str">
        <f>IF(ISBLANK(E310), "", Table2[[#This Row],[unique_id]])</f>
        <v>template_rack_modem_plug</v>
      </c>
      <c r="G310" s="60" t="s">
        <v>232</v>
      </c>
      <c r="H310" s="60" t="s">
        <v>752</v>
      </c>
      <c r="I310" s="60" t="s">
        <v>335</v>
      </c>
      <c r="J310" s="60"/>
      <c r="K310" s="60"/>
      <c r="L310" s="60"/>
      <c r="M310" s="60"/>
      <c r="N310" s="60"/>
      <c r="O310" s="62" t="s">
        <v>1210</v>
      </c>
      <c r="P310" s="60"/>
      <c r="Q310" s="60"/>
      <c r="R310" s="60" t="s">
        <v>1245</v>
      </c>
      <c r="S310" s="60" t="str">
        <f>_xlfn.CONCAT( "", "",Table2[[#This Row],[friendly_name]])</f>
        <v>Internet Modem</v>
      </c>
      <c r="T31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0"/>
      <c r="V310" s="62"/>
      <c r="W310" s="62"/>
      <c r="X310" s="62"/>
      <c r="Y310" s="62"/>
      <c r="Z310" s="62"/>
      <c r="AA310" s="60"/>
      <c r="AB310" s="60"/>
      <c r="AC310" s="60"/>
      <c r="AD310" s="60"/>
      <c r="AE310" s="60"/>
      <c r="AF310" s="62"/>
      <c r="AG310" s="60"/>
      <c r="AH310" s="60" t="str">
        <f>IF(ISBLANK(AG310),  "", _xlfn.CONCAT("haas/entity/sensor/", LOWER(C310), "/", E310, "/config"))</f>
        <v/>
      </c>
      <c r="AI310" s="60" t="str">
        <f>IF(ISBLANK(AG310),  "", _xlfn.CONCAT(LOWER(C310), "/", E310))</f>
        <v/>
      </c>
      <c r="AJ310" s="60"/>
      <c r="AK310" s="60"/>
      <c r="AL310" s="75"/>
      <c r="AM310" s="60"/>
      <c r="AN310" s="62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1210</v>
      </c>
      <c r="R311" s="6" t="s">
        <v>1245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64" t="s">
        <v>439</v>
      </c>
      <c r="AQ311" s="6" t="str">
        <f>IF(OR(ISBLANK(AV311), ISBLANK(AW311)), "", Table2[[#This Row],[device_via_device]])</f>
        <v>TPLink</v>
      </c>
      <c r="AR311" s="6" t="s">
        <v>1227</v>
      </c>
      <c r="AS311" s="6" t="s">
        <v>28</v>
      </c>
      <c r="AU311" s="6" t="s">
        <v>569</v>
      </c>
      <c r="AV311" s="6" t="s">
        <v>433</v>
      </c>
      <c r="AW311" s="6" t="s">
        <v>566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"10:27:f5:31:f6:7e"], ["ip", "10.0.6.85"]]</v>
      </c>
    </row>
    <row r="312" spans="1:52" ht="16" customHeight="1">
      <c r="A312" s="6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>[["mac", "0x00178801086168ac"]]</v>
      </c>
    </row>
    <row r="313" spans="1:52" ht="16" customHeight="1">
      <c r="A313" s="6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"0x0017880109d4659c"]]</v>
      </c>
    </row>
    <row r="314" spans="1:52" ht="16" customHeight="1">
      <c r="A314" s="6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" t="s">
        <v>857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"4c:eb:d6:b5:a5:28"], ["ip", "10.0.6.90"]]</v>
      </c>
    </row>
    <row r="316" spans="1:52" ht="16" customHeight="1">
      <c r="A316" s="6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"0x2c1165fffec5a3f6"]]</v>
      </c>
    </row>
    <row r="317" spans="1:52" ht="16" customHeight="1">
      <c r="A317" s="6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"0x2c1165fffebaa93c"]]</v>
      </c>
    </row>
    <row r="318" spans="1:52" ht="16" customHeight="1">
      <c r="A318" s="6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"0x50325ffffe47b8fa"]]</v>
      </c>
    </row>
    <row r="319" spans="1:52" ht="16" customHeight="1">
      <c r="A319" s="6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4">
        <v>2600</v>
      </c>
      <c r="B320" s="6" t="s">
        <v>26</v>
      </c>
      <c r="C320" s="6" t="s">
        <v>151</v>
      </c>
      <c r="D320" s="6" t="s">
        <v>369</v>
      </c>
      <c r="E320" s="73" t="s">
        <v>758</v>
      </c>
      <c r="F320" s="6" t="str">
        <f>IF(ISBLANK(E320), "", Table2[[#This Row],[unique_id]])</f>
        <v>lighting_reset_adaptive_lighting_ada_lamp</v>
      </c>
      <c r="G320" s="73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s="73" t="s">
        <v>750</v>
      </c>
      <c r="F321" s="6" t="str">
        <f>IF(ISBLANK(E321), "", Table2[[#This Row],[unique_id]])</f>
        <v>lighting_reset_adaptive_lighting_edwin_lamp</v>
      </c>
      <c r="G321" s="73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P321" s="65"/>
      <c r="AS321" s="6" t="s">
        <v>127</v>
      </c>
      <c r="AT321" s="6" t="s">
        <v>1030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s="73" t="s">
        <v>759</v>
      </c>
      <c r="F322" s="6" t="str">
        <f>IF(ISBLANK(E322), "", Table2[[#This Row],[unique_id]])</f>
        <v>lighting_reset_adaptive_lighting_edwin_night_light</v>
      </c>
      <c r="G322" s="73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s="73" t="s">
        <v>760</v>
      </c>
      <c r="F323" s="6" t="str">
        <f>IF(ISBLANK(E323), "", Table2[[#This Row],[unique_id]])</f>
        <v>lighting_reset_adaptive_lighting_hallway_main</v>
      </c>
      <c r="G323" s="7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s="73" t="s">
        <v>761</v>
      </c>
      <c r="F324" s="6" t="str">
        <f>IF(ISBLANK(E324), "", Table2[[#This Row],[unique_id]])</f>
        <v>lighting_reset_adaptive_lighting_dining_main</v>
      </c>
      <c r="G324" s="73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s="73" t="s">
        <v>762</v>
      </c>
      <c r="F325" s="6" t="str">
        <f>IF(ISBLANK(E325), "", Table2[[#This Row],[unique_id]])</f>
        <v>lighting_reset_adaptive_lighting_lounge_main</v>
      </c>
      <c r="G325" s="73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s="73" t="s">
        <v>843</v>
      </c>
      <c r="F326" s="6" t="str">
        <f>IF(ISBLANK(E326), "", Table2[[#This Row],[unique_id]])</f>
        <v>lighting_reset_adaptive_lighting_lounge_lamp</v>
      </c>
      <c r="G326" s="73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s="73" t="s">
        <v>763</v>
      </c>
      <c r="F327" s="6" t="str">
        <f>IF(ISBLANK(E327), "", Table2[[#This Row],[unique_id]])</f>
        <v>lighting_reset_adaptive_lighting_parents_main</v>
      </c>
      <c r="G327" s="73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s="73" t="s">
        <v>764</v>
      </c>
      <c r="F328" s="6" t="str">
        <f>IF(ISBLANK(E328), "", Table2[[#This Row],[unique_id]])</f>
        <v>lighting_reset_adaptive_lighting_kitchen_main</v>
      </c>
      <c r="G328" s="73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215</v>
      </c>
      <c r="AV328" s="6"/>
      <c r="AW328" s="65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s="73" t="s">
        <v>765</v>
      </c>
      <c r="F329" s="6" t="str">
        <f>IF(ISBLANK(E329), "", Table2[[#This Row],[unique_id]])</f>
        <v>lighting_reset_adaptive_lighting_laundry_main</v>
      </c>
      <c r="G329" s="73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s="73" t="s">
        <v>766</v>
      </c>
      <c r="F330" s="6" t="str">
        <f>IF(ISBLANK(E330), "", Table2[[#This Row],[unique_id]])</f>
        <v>lighting_reset_adaptive_lighting_pantry_main</v>
      </c>
      <c r="G330" s="73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221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s="73" t="s">
        <v>784</v>
      </c>
      <c r="F331" s="6" t="str">
        <f>IF(ISBLANK(E331), "", Table2[[#This Row],[unique_id]])</f>
        <v>lighting_reset_adaptive_lighting_office_main</v>
      </c>
      <c r="G331" s="73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s="73" t="s">
        <v>767</v>
      </c>
      <c r="F332" s="6" t="str">
        <f>IF(ISBLANK(E332), "", Table2[[#This Row],[unique_id]])</f>
        <v>lighting_reset_adaptive_lighting_bathroom_main</v>
      </c>
      <c r="G332" s="73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437</v>
      </c>
      <c r="AV332" s="6"/>
      <c r="AW332" s="65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s="73" t="s">
        <v>768</v>
      </c>
      <c r="F333" s="6" t="str">
        <f>IF(ISBLANK(E333), "", Table2[[#This Row],[unique_id]])</f>
        <v>lighting_reset_adaptive_lighting_ensuite_main</v>
      </c>
      <c r="G333" s="7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512</v>
      </c>
      <c r="AV333" s="6"/>
      <c r="AW333" s="65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s="73" t="s">
        <v>769</v>
      </c>
      <c r="F334" s="6" t="str">
        <f>IF(ISBLANK(E334), "", Table2[[#This Row],[unique_id]])</f>
        <v>lighting_reset_adaptive_lighting_wardrobe_main</v>
      </c>
      <c r="G334" s="73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711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>IF(ISBLANK(AG335),  "", _xlfn.CONCAT(LOWER(C335), "/", E335))</f>
        <v/>
      </c>
      <c r="AJ335" s="10"/>
      <c r="AK335" s="6"/>
      <c r="AL335" s="34"/>
      <c r="AM335" s="6"/>
      <c r="AN335" s="8"/>
      <c r="AV335" s="6"/>
      <c r="AW335" s="65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1210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1210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1210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1210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1210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1210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74"/>
      <c r="T356" s="6"/>
      <c r="V356" s="8"/>
      <c r="W356" s="8"/>
      <c r="X356" s="8"/>
      <c r="Y356" s="8"/>
      <c r="AF356" s="8"/>
      <c r="AI356" s="6" t="str">
        <f>IF(ISBLANK(AG356),  "", _xlfn.CONCAT(LOWER(C356), "/", E356))</f>
        <v/>
      </c>
      <c r="AJ356" s="65"/>
      <c r="AK356" s="6"/>
      <c r="AL356" s="34"/>
      <c r="AM356" s="6"/>
      <c r="AN356" s="8"/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>IF(ISBLANK(AG360),  "", _xlfn.CONCAT(LOWER(C360), "/", E360))</f>
        <v/>
      </c>
      <c r="AK360" s="6"/>
      <c r="AL360" s="34"/>
      <c r="AM360" s="6"/>
      <c r="AN360" s="8"/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5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1210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70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>IF(ISBLANK(AG362),  "", _xlfn.CONCAT("haas/entity/sensor/", LOWER(C362), "/", E362, "/config"))</f>
        <v/>
      </c>
      <c r="AI362" s="48" t="str">
        <f>IF(ISBLANK(AG362),  "", _xlfn.CONCAT(LOWER(C362), "/", E362))</f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>IF(AND(ISBLANK(AV362), ISBLANK(AW362)), "", _xlfn.CONCAT("[", IF(ISBLANK(AV362), "", _xlfn.CONCAT("[""mac"", """, AV362, """]")), IF(ISBLANK(AW362), "", _xlfn.CONCAT(", [""ip"", """, AW362, """]")), "]"))</f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70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>IF(ISBLANK(AG363),  "", _xlfn.CONCAT("haas/entity/sensor/", LOWER(C363), "/", E363, "/config"))</f>
        <v/>
      </c>
      <c r="AI363" s="48" t="str">
        <f>IF(ISBLANK(AG363),  "", _xlfn.CONCAT(LOWER(C363), "/", E363))</f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>IF(AND(ISBLANK(AV363), ISBLANK(AW363)), "", _xlfn.CONCAT("[", IF(ISBLANK(AV363), "", _xlfn.CONCAT("[""mac"", """, AV363, """]")), IF(ISBLANK(AW363), "", _xlfn.CONCAT(", [""ip"", """, AW363, """]")), "]"))</f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>IF(ISBLANK(AG364),  "", _xlfn.CONCAT("haas/entity/sensor/", LOWER(C364), "/", E364, "/config"))</f>
        <v/>
      </c>
      <c r="AI364" s="48" t="str">
        <f>IF(ISBLANK(AG364),  "", _xlfn.CONCAT(LOWER(C364), "/", E364))</f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>IF(AND(ISBLANK(AV364), ISBLANK(AW364)), "", _xlfn.CONCAT("[", IF(ISBLANK(AV364), "", _xlfn.CONCAT("[""mac"", """, AV364, """]")), IF(ISBLANK(AW364), "", _xlfn.CONCAT(", [""ip"", """, AW364, """]")), "]"))</f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J367" s="65"/>
      <c r="AK367" s="6"/>
      <c r="AL367" s="34"/>
      <c r="AM367" s="6"/>
      <c r="AN367" s="8"/>
      <c r="AV367" s="13"/>
      <c r="AW367" s="12"/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>IF(ISBLANK(AG370),  "", _xlfn.CONCAT("haas/entity/sensor/", LOWER(C370), "/", E370, "/config"))</f>
        <v/>
      </c>
      <c r="AI370" s="36" t="str">
        <f>IF(ISBLANK(AG370),  "", _xlfn.CONCAT(LOWER(C370), "/", E370))</f>
        <v/>
      </c>
      <c r="AJ370" s="71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J371" s="65"/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>IF(AND(ISBLANK(AV378), ISBLANK(AW378)), "", _xlfn.CONCAT("[", IF(ISBLANK(AV378), "", _xlfn.CONCAT("[""mac"", """, AV378, """]")), IF(ISBLANK(AW378), "", _xlfn.CONCAT(", [""ip"", """, AW378, """]")), "]"))</f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5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5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"6a:e0:4c:68:06:a1"], ["ip", "10.0.6.11"]]</v>
      </c>
    </row>
    <row r="398" spans="1:52" ht="16" customHeight="1">
      <c r="A398" s="6">
        <v>5009</v>
      </c>
      <c r="B398" s="64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5"/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2023-06-24T07:24:57Z</dcterms:modified>
</cp:coreProperties>
</file>