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5C2CDAF3-0922-F74C-8D0A-CB2857B4D1EE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0" i="1" l="1"/>
  <c r="AO301" i="1"/>
  <c r="AB301" i="1"/>
  <c r="AA301" i="1"/>
  <c r="F301" i="1"/>
  <c r="AO167" i="1"/>
  <c r="AB167" i="1"/>
  <c r="AA167" i="1"/>
  <c r="F167" i="1"/>
  <c r="AO170" i="1"/>
  <c r="AJ170" i="1"/>
  <c r="AF170" i="1"/>
  <c r="AB170" i="1"/>
  <c r="AA170" i="1"/>
  <c r="J170" i="1"/>
  <c r="F170" i="1"/>
  <c r="AO169" i="1"/>
  <c r="AJ169" i="1"/>
  <c r="AF169" i="1" s="1"/>
  <c r="AB169" i="1"/>
  <c r="AA169" i="1"/>
  <c r="J169" i="1"/>
  <c r="F169" i="1"/>
  <c r="AO168" i="1"/>
  <c r="AJ168" i="1"/>
  <c r="AF168" i="1" s="1"/>
  <c r="AB168" i="1"/>
  <c r="AA168" i="1"/>
  <c r="F168" i="1"/>
  <c r="AO89" i="1"/>
  <c r="AB89" i="1"/>
  <c r="AA89" i="1"/>
  <c r="F89" i="1"/>
  <c r="AO330" i="1"/>
  <c r="AB330" i="1"/>
  <c r="AA330" i="1"/>
  <c r="F330" i="1"/>
  <c r="F326" i="1"/>
  <c r="AA326" i="1"/>
  <c r="AB326" i="1"/>
  <c r="AO326" i="1"/>
  <c r="AO298" i="1"/>
  <c r="AB298" i="1"/>
  <c r="AA298" i="1"/>
  <c r="F298" i="1"/>
  <c r="F297" i="1"/>
  <c r="AA297" i="1"/>
  <c r="AB297" i="1"/>
  <c r="AO297" i="1"/>
  <c r="AO332" i="1"/>
  <c r="AB332" i="1"/>
  <c r="AA332" i="1"/>
  <c r="F332" i="1"/>
  <c r="F328" i="1"/>
  <c r="AA328" i="1"/>
  <c r="AB328" i="1"/>
  <c r="AO328" i="1"/>
  <c r="F333" i="1"/>
  <c r="AA333" i="1"/>
  <c r="AB333" i="1"/>
  <c r="AO333" i="1"/>
  <c r="F329" i="1"/>
  <c r="AA329" i="1"/>
  <c r="AB329" i="1"/>
  <c r="AO329" i="1"/>
  <c r="AF313" i="1"/>
  <c r="AB313" i="1"/>
  <c r="AA313" i="1"/>
  <c r="F313" i="1"/>
  <c r="AO313" i="1"/>
  <c r="AE362" i="1"/>
  <c r="AE289" i="1"/>
  <c r="AE288" i="1"/>
  <c r="AE287" i="1"/>
  <c r="AE172" i="1"/>
  <c r="AE171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8" i="1"/>
  <c r="AE137" i="1"/>
  <c r="AE136" i="1"/>
  <c r="AE135" i="1"/>
  <c r="AE134" i="1"/>
  <c r="AE133" i="1"/>
  <c r="AE132" i="1"/>
  <c r="AE131" i="1"/>
  <c r="AE130" i="1"/>
  <c r="AE129" i="1"/>
  <c r="AE128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7" i="1"/>
  <c r="AE106" i="1"/>
  <c r="AE105" i="1"/>
  <c r="AE104" i="1"/>
  <c r="AO334" i="1"/>
  <c r="AB334" i="1"/>
  <c r="F334" i="1"/>
  <c r="AO331" i="1"/>
  <c r="AB331" i="1"/>
  <c r="AA331" i="1"/>
  <c r="F331" i="1"/>
  <c r="AO327" i="1"/>
  <c r="AB327" i="1"/>
  <c r="AA327" i="1"/>
  <c r="F327" i="1"/>
  <c r="F296" i="1"/>
  <c r="AA296" i="1"/>
  <c r="AB296" i="1"/>
  <c r="AO296" i="1"/>
  <c r="F295" i="1"/>
  <c r="AA295" i="1"/>
  <c r="AB295" i="1"/>
  <c r="AO295" i="1"/>
  <c r="AO166" i="1"/>
  <c r="AF166" i="1"/>
  <c r="AB166" i="1"/>
  <c r="AA166" i="1"/>
  <c r="F166" i="1"/>
  <c r="AO162" i="1"/>
  <c r="AF162" i="1"/>
  <c r="AB162" i="1"/>
  <c r="AA162" i="1"/>
  <c r="F162" i="1"/>
  <c r="AO161" i="1"/>
  <c r="AF161" i="1"/>
  <c r="AB161" i="1"/>
  <c r="AA161" i="1"/>
  <c r="F161" i="1"/>
  <c r="AO160" i="1"/>
  <c r="AF160" i="1"/>
  <c r="AB160" i="1"/>
  <c r="AA160" i="1"/>
  <c r="F160" i="1"/>
  <c r="AO159" i="1"/>
  <c r="AF159" i="1"/>
  <c r="AB159" i="1"/>
  <c r="AA159" i="1"/>
  <c r="F159" i="1"/>
  <c r="AF287" i="1"/>
  <c r="AF288" i="1"/>
  <c r="AF289" i="1"/>
  <c r="F288" i="1"/>
  <c r="AA288" i="1"/>
  <c r="AB288" i="1"/>
  <c r="AO288" i="1"/>
  <c r="F287" i="1"/>
  <c r="AA287" i="1"/>
  <c r="AB287" i="1"/>
  <c r="AO287" i="1"/>
  <c r="AO289" i="1"/>
  <c r="AB289" i="1"/>
  <c r="AA289" i="1"/>
  <c r="F289" i="1"/>
  <c r="AO348" i="1"/>
  <c r="AB348" i="1"/>
  <c r="AA348" i="1"/>
  <c r="F348" i="1"/>
  <c r="AO351" i="1"/>
  <c r="AB351" i="1"/>
  <c r="AA351" i="1"/>
  <c r="F351" i="1"/>
  <c r="F102" i="1"/>
  <c r="AA102" i="1"/>
  <c r="AB102" i="1"/>
  <c r="AO102" i="1"/>
  <c r="F309" i="1"/>
  <c r="AA309" i="1"/>
  <c r="AB309" i="1"/>
  <c r="AO309" i="1"/>
  <c r="AO290" i="1"/>
  <c r="AJ290" i="1"/>
  <c r="AF290" i="1" s="1"/>
  <c r="F290" i="1"/>
  <c r="AA290" i="1"/>
  <c r="AB290" i="1"/>
  <c r="AO359" i="1"/>
  <c r="AB359" i="1"/>
  <c r="AA359" i="1"/>
  <c r="AO358" i="1"/>
  <c r="AB358" i="1"/>
  <c r="AA358" i="1"/>
  <c r="AO265" i="1"/>
  <c r="AB265" i="1"/>
  <c r="AA265" i="1"/>
  <c r="F265" i="1"/>
  <c r="AO320" i="1"/>
  <c r="AB320" i="1"/>
  <c r="F320" i="1"/>
  <c r="AO316" i="1"/>
  <c r="AB316" i="1"/>
  <c r="F316" i="1"/>
  <c r="F317" i="1"/>
  <c r="AA317" i="1"/>
  <c r="AB317" i="1"/>
  <c r="AF317" i="1"/>
  <c r="AO317" i="1"/>
  <c r="F318" i="1"/>
  <c r="AA318" i="1"/>
  <c r="AB318" i="1"/>
  <c r="AF318" i="1"/>
  <c r="AO318" i="1"/>
  <c r="F321" i="1"/>
  <c r="AA321" i="1"/>
  <c r="AB321" i="1"/>
  <c r="AJ321" i="1"/>
  <c r="AF321" i="1" s="1"/>
  <c r="AO321" i="1"/>
  <c r="F325" i="1"/>
  <c r="AA325" i="1"/>
  <c r="AB325" i="1"/>
  <c r="AF325" i="1"/>
  <c r="AO325" i="1"/>
  <c r="F314" i="1"/>
  <c r="AA314" i="1"/>
  <c r="AB314" i="1"/>
  <c r="AF314" i="1"/>
  <c r="AO314" i="1"/>
  <c r="F220" i="1"/>
  <c r="AO191" i="1"/>
  <c r="AB191" i="1"/>
  <c r="AA191" i="1"/>
  <c r="F191" i="1"/>
  <c r="AA220" i="1"/>
  <c r="AB220" i="1"/>
  <c r="AO220" i="1"/>
  <c r="AO323" i="1"/>
  <c r="AJ323" i="1"/>
  <c r="AF323" i="1" s="1"/>
  <c r="AB323" i="1"/>
  <c r="AA323" i="1"/>
  <c r="F323" i="1"/>
  <c r="AO165" i="1"/>
  <c r="AF165" i="1"/>
  <c r="AB165" i="1"/>
  <c r="AA165" i="1"/>
  <c r="F165" i="1"/>
  <c r="AF163" i="1" l="1"/>
  <c r="AF164" i="1"/>
  <c r="AF156" i="1"/>
  <c r="AF157" i="1"/>
  <c r="AF158" i="1"/>
  <c r="AB158" i="1"/>
  <c r="AA158" i="1"/>
  <c r="F158" i="1"/>
  <c r="AB157" i="1"/>
  <c r="AA157" i="1"/>
  <c r="F157" i="1"/>
  <c r="AB156" i="1"/>
  <c r="AA156" i="1"/>
  <c r="F156" i="1"/>
  <c r="AO155" i="1"/>
  <c r="AF155" i="1"/>
  <c r="AB155" i="1"/>
  <c r="AA155" i="1"/>
  <c r="F155" i="1"/>
  <c r="AO154" i="1"/>
  <c r="AF154" i="1"/>
  <c r="AB154" i="1"/>
  <c r="AA154" i="1"/>
  <c r="F154" i="1"/>
  <c r="AO156" i="1"/>
  <c r="AO157" i="1"/>
  <c r="AO158" i="1"/>
  <c r="F163" i="1"/>
  <c r="AA163" i="1"/>
  <c r="AB163" i="1"/>
  <c r="AO163" i="1"/>
  <c r="F164" i="1"/>
  <c r="AA164" i="1"/>
  <c r="AB164" i="1"/>
  <c r="AO164" i="1"/>
  <c r="F139" i="1"/>
  <c r="AJ139" i="1"/>
  <c r="AF139" i="1" s="1"/>
  <c r="AO153" i="1"/>
  <c r="AJ153" i="1"/>
  <c r="AF153" i="1" s="1"/>
  <c r="AB153" i="1"/>
  <c r="AA153" i="1"/>
  <c r="F153" i="1"/>
  <c r="AO139" i="1"/>
  <c r="AB139" i="1"/>
  <c r="AA139" i="1"/>
  <c r="F128" i="1"/>
  <c r="AA128" i="1"/>
  <c r="AB128" i="1"/>
  <c r="AF128" i="1"/>
  <c r="AO128" i="1"/>
  <c r="AO129" i="1"/>
  <c r="AF129" i="1"/>
  <c r="AB129" i="1"/>
  <c r="AA129" i="1"/>
  <c r="F129" i="1"/>
  <c r="AO360" i="1"/>
  <c r="AB360" i="1"/>
  <c r="AA360" i="1"/>
  <c r="AO270" i="1"/>
  <c r="AB270" i="1"/>
  <c r="AA270" i="1"/>
  <c r="F270" i="1"/>
  <c r="AO258" i="1"/>
  <c r="AB258" i="1"/>
  <c r="F258" i="1"/>
  <c r="AO259" i="1"/>
  <c r="AB259" i="1"/>
  <c r="AA259" i="1"/>
  <c r="F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69" i="1"/>
  <c r="AA269" i="1"/>
  <c r="AB269" i="1"/>
  <c r="AO269" i="1"/>
  <c r="F271" i="1"/>
  <c r="AA271" i="1"/>
  <c r="AB271" i="1"/>
  <c r="AO271" i="1"/>
  <c r="F272" i="1"/>
  <c r="AA272" i="1"/>
  <c r="AB272" i="1"/>
  <c r="AO272" i="1"/>
  <c r="F273" i="1"/>
  <c r="AA273" i="1"/>
  <c r="AB273" i="1"/>
  <c r="AO273" i="1"/>
  <c r="AO36" i="1"/>
  <c r="AB36" i="1"/>
  <c r="AA36" i="1"/>
  <c r="F36" i="1"/>
  <c r="AO172" i="1"/>
  <c r="AB172" i="1"/>
  <c r="AA172" i="1"/>
  <c r="F172" i="1"/>
  <c r="AO274" i="1"/>
  <c r="AB274" i="1"/>
  <c r="F274" i="1"/>
  <c r="AF107" i="1"/>
  <c r="AF106" i="1"/>
  <c r="AF105" i="1"/>
  <c r="AF104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34" i="1"/>
  <c r="AF135" i="1"/>
  <c r="AF136" i="1"/>
  <c r="AF137" i="1"/>
  <c r="AF138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31" i="1"/>
  <c r="AF132" i="1"/>
  <c r="AF133" i="1"/>
  <c r="AF130" i="1"/>
  <c r="F362" i="1"/>
  <c r="AA362" i="1"/>
  <c r="AB362" i="1"/>
  <c r="AO362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71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30" i="1"/>
  <c r="AB131" i="1"/>
  <c r="AB132" i="1"/>
  <c r="AB133" i="1"/>
  <c r="AB134" i="1"/>
  <c r="AB135" i="1"/>
  <c r="AB136" i="1"/>
  <c r="AB137" i="1"/>
  <c r="AB138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175" i="1"/>
  <c r="AB174" i="1"/>
  <c r="AB173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4" i="1"/>
  <c r="AB203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1" i="1"/>
  <c r="AB222" i="1"/>
  <c r="AB223" i="1"/>
  <c r="AB224" i="1"/>
  <c r="AB225" i="1"/>
  <c r="AB226" i="1"/>
  <c r="AB227" i="1"/>
  <c r="AB228" i="1"/>
  <c r="AB229" i="1"/>
  <c r="AB230" i="1"/>
  <c r="AB232" i="1"/>
  <c r="AB231" i="1"/>
  <c r="AB233" i="1"/>
  <c r="AB236" i="1"/>
  <c r="AB235" i="1"/>
  <c r="AB234" i="1"/>
  <c r="AB239" i="1"/>
  <c r="AB238" i="1"/>
  <c r="AB237" i="1"/>
  <c r="AB240" i="1"/>
  <c r="AB241" i="1"/>
  <c r="AB242" i="1"/>
  <c r="AB243" i="1"/>
  <c r="AB244" i="1"/>
  <c r="AB245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91" i="1"/>
  <c r="AB292" i="1"/>
  <c r="AB293" i="1"/>
  <c r="AB294" i="1"/>
  <c r="AB302" i="1"/>
  <c r="AB303" i="1"/>
  <c r="AB304" i="1"/>
  <c r="AB305" i="1"/>
  <c r="AB299" i="1"/>
  <c r="AB306" i="1"/>
  <c r="AB307" i="1"/>
  <c r="AB308" i="1"/>
  <c r="AB310" i="1"/>
  <c r="AB311" i="1"/>
  <c r="AB312" i="1"/>
  <c r="AB315" i="1"/>
  <c r="AB319" i="1"/>
  <c r="AB324" i="1"/>
  <c r="AB322" i="1"/>
  <c r="AB336" i="1"/>
  <c r="AB335" i="1"/>
  <c r="AB337" i="1"/>
  <c r="AB339" i="1"/>
  <c r="AB338" i="1"/>
  <c r="AB340" i="1"/>
  <c r="AB341" i="1"/>
  <c r="AB342" i="1"/>
  <c r="AB343" i="1"/>
  <c r="AB344" i="1"/>
  <c r="AB345" i="1"/>
  <c r="AB346" i="1"/>
  <c r="AB347" i="1"/>
  <c r="AB349" i="1"/>
  <c r="AB350" i="1"/>
  <c r="AB352" i="1"/>
  <c r="AB353" i="1"/>
  <c r="AB354" i="1"/>
  <c r="AB355" i="1"/>
  <c r="AB356" i="1"/>
  <c r="AB357" i="1"/>
  <c r="AB361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F299" i="1"/>
  <c r="AA299" i="1"/>
  <c r="AO299" i="1"/>
  <c r="F60" i="1"/>
  <c r="AA60" i="1"/>
  <c r="AO60" i="1"/>
  <c r="F35" i="1"/>
  <c r="AA35" i="1"/>
  <c r="AO35" i="1"/>
  <c r="F171" i="1"/>
  <c r="AA171" i="1"/>
  <c r="AO171" i="1"/>
  <c r="F85" i="1"/>
  <c r="AA85" i="1"/>
  <c r="AO85" i="1"/>
  <c r="F80" i="1"/>
  <c r="AA80" i="1"/>
  <c r="AO80" i="1"/>
  <c r="F205" i="1"/>
  <c r="AA205" i="1"/>
  <c r="AO205" i="1"/>
  <c r="F176" i="1"/>
  <c r="AA176" i="1"/>
  <c r="AO176" i="1"/>
  <c r="F90" i="1"/>
  <c r="AA90" i="1"/>
  <c r="AO90" i="1"/>
  <c r="AO357" i="1"/>
  <c r="F354" i="1"/>
  <c r="AA354" i="1"/>
  <c r="AO354" i="1"/>
  <c r="F355" i="1"/>
  <c r="AA355" i="1"/>
  <c r="AO355" i="1"/>
  <c r="AO24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1" i="1"/>
  <c r="AO92" i="1"/>
  <c r="AO93" i="1"/>
  <c r="AO347" i="1"/>
  <c r="AO349" i="1"/>
  <c r="AO350" i="1"/>
  <c r="AO353" i="1"/>
  <c r="AO99" i="1"/>
  <c r="AO356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30" i="1"/>
  <c r="AO131" i="1"/>
  <c r="AO132" i="1"/>
  <c r="AO133" i="1"/>
  <c r="AO134" i="1"/>
  <c r="AO135" i="1"/>
  <c r="AO136" i="1"/>
  <c r="AO137" i="1"/>
  <c r="AO138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175" i="1"/>
  <c r="AO174" i="1"/>
  <c r="AO173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2" i="1"/>
  <c r="AO193" i="1"/>
  <c r="AO194" i="1"/>
  <c r="AO195" i="1"/>
  <c r="AO196" i="1"/>
  <c r="AO197" i="1"/>
  <c r="AO198" i="1"/>
  <c r="AO199" i="1"/>
  <c r="AO200" i="1"/>
  <c r="AO201" i="1"/>
  <c r="AO204" i="1"/>
  <c r="AO203" i="1"/>
  <c r="AO202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1" i="1"/>
  <c r="AO222" i="1"/>
  <c r="AO223" i="1"/>
  <c r="AO224" i="1"/>
  <c r="AO225" i="1"/>
  <c r="AO226" i="1"/>
  <c r="AO227" i="1"/>
  <c r="AO228" i="1"/>
  <c r="AO229" i="1"/>
  <c r="AO230" i="1"/>
  <c r="AO232" i="1"/>
  <c r="AO231" i="1"/>
  <c r="AO236" i="1"/>
  <c r="AO235" i="1"/>
  <c r="AO234" i="1"/>
  <c r="AO239" i="1"/>
  <c r="AO238" i="1"/>
  <c r="AO237" i="1"/>
  <c r="AO241" i="1"/>
  <c r="AO242" i="1"/>
  <c r="AO243" i="1"/>
  <c r="AO244" i="1"/>
  <c r="AO245" i="1"/>
  <c r="AO324" i="1"/>
  <c r="AO322" i="1"/>
  <c r="AO311" i="1"/>
  <c r="AO312" i="1"/>
  <c r="AO315" i="1"/>
  <c r="AO319" i="1"/>
  <c r="AO352" i="1"/>
  <c r="AO361" i="1"/>
  <c r="AO336" i="1"/>
  <c r="AO339" i="1"/>
  <c r="AO94" i="1"/>
  <c r="AO294" i="1"/>
  <c r="AO302" i="1"/>
  <c r="AO303" i="1"/>
  <c r="AO304" i="1"/>
  <c r="AO305" i="1"/>
  <c r="AO306" i="1"/>
  <c r="AO307" i="1"/>
  <c r="AO308" i="1"/>
  <c r="AO310" i="1"/>
  <c r="AO95" i="1"/>
  <c r="AO96" i="1"/>
  <c r="AO98" i="1"/>
  <c r="AO100" i="1"/>
  <c r="AO101" i="1"/>
  <c r="AO276" i="1"/>
  <c r="AO285" i="1"/>
  <c r="AO286" i="1"/>
  <c r="AO279" i="1"/>
  <c r="AO280" i="1"/>
  <c r="AO281" i="1"/>
  <c r="AO335" i="1"/>
  <c r="AO337" i="1"/>
  <c r="AO282" i="1"/>
  <c r="AO338" i="1"/>
  <c r="AO340" i="1"/>
  <c r="AO341" i="1"/>
  <c r="AO342" i="1"/>
  <c r="AO343" i="1"/>
  <c r="AO344" i="1"/>
  <c r="AO345" i="1"/>
  <c r="AO346" i="1"/>
  <c r="AO283" i="1"/>
  <c r="AO284" i="1"/>
  <c r="AO152" i="1"/>
  <c r="AO275" i="1"/>
  <c r="AO277" i="1"/>
  <c r="AO278" i="1"/>
  <c r="AO292" i="1"/>
  <c r="AO293" i="1"/>
  <c r="AO291" i="1"/>
  <c r="AO97" i="1"/>
  <c r="AO233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F9" i="1"/>
  <c r="AF7" i="1"/>
  <c r="F99" i="1"/>
  <c r="AA99" i="1"/>
  <c r="AA107" i="1"/>
  <c r="F107" i="1"/>
  <c r="AA106" i="1"/>
  <c r="F106" i="1"/>
  <c r="F347" i="1"/>
  <c r="AA347" i="1"/>
  <c r="F349" i="1"/>
  <c r="AA349" i="1"/>
  <c r="F350" i="1"/>
  <c r="AA350" i="1"/>
  <c r="AF312" i="1"/>
  <c r="AF315" i="1"/>
  <c r="AF319" i="1"/>
  <c r="AF31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3" i="1"/>
  <c r="F94" i="1"/>
  <c r="F95" i="1"/>
  <c r="F96" i="1"/>
  <c r="F97" i="1"/>
  <c r="F98" i="1"/>
  <c r="F100" i="1"/>
  <c r="F101" i="1"/>
  <c r="F103" i="1"/>
  <c r="F104" i="1"/>
  <c r="F105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175" i="1"/>
  <c r="F174" i="1"/>
  <c r="F173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201" i="1"/>
  <c r="F197" i="1"/>
  <c r="F198" i="1"/>
  <c r="F199" i="1"/>
  <c r="F200" i="1"/>
  <c r="F196" i="1"/>
  <c r="F204" i="1"/>
  <c r="F203" i="1"/>
  <c r="F202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30" i="1"/>
  <c r="F228" i="1"/>
  <c r="F229" i="1"/>
  <c r="F227" i="1"/>
  <c r="F233" i="1"/>
  <c r="F232" i="1"/>
  <c r="F231" i="1"/>
  <c r="F236" i="1"/>
  <c r="F235" i="1"/>
  <c r="F234" i="1"/>
  <c r="F239" i="1"/>
  <c r="F238" i="1"/>
  <c r="F237" i="1"/>
  <c r="F240" i="1"/>
  <c r="F241" i="1"/>
  <c r="F242" i="1"/>
  <c r="F243" i="1"/>
  <c r="F244" i="1"/>
  <c r="F245" i="1"/>
  <c r="F276" i="1"/>
  <c r="F277" i="1"/>
  <c r="F278" i="1"/>
  <c r="F279" i="1"/>
  <c r="F280" i="1"/>
  <c r="F281" i="1"/>
  <c r="F282" i="1"/>
  <c r="F283" i="1"/>
  <c r="F284" i="1"/>
  <c r="F285" i="1"/>
  <c r="F286" i="1"/>
  <c r="F275" i="1"/>
  <c r="F291" i="1"/>
  <c r="F292" i="1"/>
  <c r="F293" i="1"/>
  <c r="F294" i="1"/>
  <c r="F302" i="1"/>
  <c r="F303" i="1"/>
  <c r="F304" i="1"/>
  <c r="F305" i="1"/>
  <c r="F306" i="1"/>
  <c r="F307" i="1"/>
  <c r="F308" i="1"/>
  <c r="F310" i="1"/>
  <c r="F311" i="1"/>
  <c r="F312" i="1"/>
  <c r="F315" i="1"/>
  <c r="F319" i="1"/>
  <c r="F324" i="1"/>
  <c r="F322" i="1"/>
  <c r="F336" i="1"/>
  <c r="F335" i="1"/>
  <c r="F337" i="1"/>
  <c r="F339" i="1"/>
  <c r="F338" i="1"/>
  <c r="F340" i="1"/>
  <c r="F341" i="1"/>
  <c r="F342" i="1"/>
  <c r="F343" i="1"/>
  <c r="F344" i="1"/>
  <c r="F345" i="1"/>
  <c r="F346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AA352" i="1"/>
  <c r="AJ286" i="1"/>
  <c r="AF286" i="1" s="1"/>
  <c r="AJ285" i="1"/>
  <c r="AF285" i="1" s="1"/>
  <c r="AJ283" i="1"/>
  <c r="AF283" i="1" s="1"/>
  <c r="AJ282" i="1"/>
  <c r="AF282" i="1" s="1"/>
  <c r="AJ281" i="1"/>
  <c r="AF281" i="1" s="1"/>
  <c r="AJ100" i="1"/>
  <c r="AF100" i="1" s="1"/>
  <c r="AJ101" i="1"/>
  <c r="AF101" i="1" s="1"/>
  <c r="AJ98" i="1"/>
  <c r="AF98" i="1" s="1"/>
  <c r="AJ96" i="1"/>
  <c r="AF96" i="1" s="1"/>
  <c r="AJ95" i="1"/>
  <c r="AF95" i="1" s="1"/>
  <c r="AJ94" i="1"/>
  <c r="AF94" i="1" s="1"/>
  <c r="AJ322" i="1"/>
  <c r="AF322" i="1" s="1"/>
  <c r="AJ324" i="1"/>
  <c r="AF324" i="1" s="1"/>
  <c r="AA225" i="1"/>
  <c r="AA226" i="1"/>
  <c r="AA228" i="1"/>
  <c r="AA229" i="1"/>
  <c r="AJ97" i="1"/>
  <c r="AF97" i="1" s="1"/>
  <c r="AA200" i="1"/>
  <c r="AJ291" i="1"/>
  <c r="AF291" i="1" s="1"/>
  <c r="AJ293" i="1"/>
  <c r="AF293" i="1" s="1"/>
  <c r="AJ292" i="1"/>
  <c r="AF292" i="1" s="1"/>
  <c r="AJ278" i="1"/>
  <c r="AF278" i="1" s="1"/>
  <c r="AJ277" i="1"/>
  <c r="AF277" i="1" s="1"/>
  <c r="AJ275" i="1"/>
  <c r="AF275" i="1" s="1"/>
  <c r="AJ152" i="1"/>
  <c r="AF152" i="1" s="1"/>
  <c r="AJ284" i="1"/>
  <c r="AF284" i="1" s="1"/>
  <c r="AJ276" i="1"/>
  <c r="AF276" i="1" s="1"/>
  <c r="AA201" i="1"/>
  <c r="AA198" i="1"/>
  <c r="AA199" i="1"/>
  <c r="AA179" i="1"/>
  <c r="AA178" i="1"/>
  <c r="AA177" i="1"/>
  <c r="AA208" i="1"/>
  <c r="AA207" i="1"/>
  <c r="AA206" i="1"/>
  <c r="AA338" i="1"/>
  <c r="AA335" i="1"/>
  <c r="AA324" i="1"/>
  <c r="AA364" i="1"/>
  <c r="AA363" i="1"/>
  <c r="AA361" i="1"/>
  <c r="AA357" i="1"/>
  <c r="AA356" i="1"/>
  <c r="AA353" i="1"/>
  <c r="AA209" i="1"/>
  <c r="AA203" i="1"/>
  <c r="AA175" i="1"/>
  <c r="AA174" i="1"/>
  <c r="AA181" i="1"/>
  <c r="AA210" i="1"/>
  <c r="AA211" i="1"/>
  <c r="AA212" i="1"/>
  <c r="AA366" i="1"/>
  <c r="AA368" i="1"/>
  <c r="AA369" i="1"/>
  <c r="AA370" i="1"/>
  <c r="AA367" i="1"/>
  <c r="AA365" i="1"/>
  <c r="AA182" i="1"/>
  <c r="AA183" i="1"/>
  <c r="AA278" i="1"/>
  <c r="AA277" i="1"/>
  <c r="AA276" i="1"/>
  <c r="AA127" i="1"/>
  <c r="AA92" i="1"/>
  <c r="AA91" i="1"/>
  <c r="AA105" i="1"/>
  <c r="AA110" i="1"/>
  <c r="AA109" i="1"/>
  <c r="AA104" i="1"/>
  <c r="AA254" i="1"/>
  <c r="AA255" i="1"/>
  <c r="AA256" i="1"/>
  <c r="AA257" i="1"/>
  <c r="AA371" i="1"/>
  <c r="AA372" i="1"/>
  <c r="AA373" i="1"/>
  <c r="AA374" i="1"/>
  <c r="AA375" i="1"/>
  <c r="AA376" i="1"/>
  <c r="AA244" i="1"/>
  <c r="AA243" i="1"/>
  <c r="AA242" i="1"/>
  <c r="AA241" i="1"/>
  <c r="AA403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2" i="1"/>
  <c r="AA393" i="1"/>
  <c r="AA394" i="1"/>
  <c r="AA395" i="1"/>
  <c r="AA396" i="1"/>
  <c r="AA397" i="1"/>
  <c r="AA398" i="1"/>
  <c r="AA399" i="1"/>
  <c r="AA400" i="1"/>
  <c r="AA401" i="1"/>
  <c r="AA402" i="1"/>
  <c r="AA391" i="1"/>
  <c r="AA250" i="1"/>
  <c r="AA251" i="1"/>
  <c r="AA252" i="1"/>
  <c r="AA253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346" i="1"/>
  <c r="AA345" i="1"/>
  <c r="AA344" i="1"/>
  <c r="AA343" i="1"/>
  <c r="AA342" i="1"/>
  <c r="AA341" i="1"/>
  <c r="AA339" i="1"/>
  <c r="AA336" i="1"/>
  <c r="AA322" i="1"/>
  <c r="AA319" i="1"/>
  <c r="AA315" i="1"/>
  <c r="AA312" i="1"/>
  <c r="AA311" i="1"/>
  <c r="AA310" i="1"/>
  <c r="AA307" i="1"/>
  <c r="AA306" i="1"/>
  <c r="AA305" i="1"/>
  <c r="AA304" i="1"/>
  <c r="AA303" i="1"/>
  <c r="AA302" i="1"/>
  <c r="AA240" i="1"/>
  <c r="AA238" i="1"/>
  <c r="AA239" i="1"/>
  <c r="AA237" i="1"/>
  <c r="AA235" i="1"/>
  <c r="AA236" i="1"/>
  <c r="AA234" i="1"/>
  <c r="AA232" i="1"/>
  <c r="AA233" i="1"/>
  <c r="AA231" i="1"/>
  <c r="AA227" i="1"/>
  <c r="AA224" i="1"/>
  <c r="AA223" i="1"/>
  <c r="AA222" i="1"/>
  <c r="AA221" i="1"/>
  <c r="AA219" i="1"/>
  <c r="AA218" i="1"/>
  <c r="AA217" i="1"/>
  <c r="AA216" i="1"/>
  <c r="AA215" i="1"/>
  <c r="AA214" i="1"/>
  <c r="AA213" i="1"/>
  <c r="AA202" i="1"/>
  <c r="AA196" i="1"/>
  <c r="AA195" i="1"/>
  <c r="AA194" i="1"/>
  <c r="AA193" i="1"/>
  <c r="AA192" i="1"/>
  <c r="AA190" i="1"/>
  <c r="AA189" i="1"/>
  <c r="AA188" i="1"/>
  <c r="AA187" i="1"/>
  <c r="AA186" i="1"/>
  <c r="AA185" i="1"/>
  <c r="AA184" i="1"/>
  <c r="AA180" i="1"/>
  <c r="AA173" i="1"/>
  <c r="AA293" i="1"/>
  <c r="AA292" i="1"/>
  <c r="AA291" i="1"/>
  <c r="AA275" i="1"/>
  <c r="AA286" i="1"/>
  <c r="AA285" i="1"/>
  <c r="AA152" i="1"/>
  <c r="AA284" i="1"/>
  <c r="AA283" i="1"/>
  <c r="AA282" i="1"/>
  <c r="AA281" i="1"/>
  <c r="AA280" i="1"/>
  <c r="AA279" i="1"/>
  <c r="AA249" i="1"/>
  <c r="AA248" i="1"/>
  <c r="AA247" i="1"/>
  <c r="AA246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8" i="1"/>
  <c r="AA137" i="1"/>
  <c r="AA136" i="1"/>
  <c r="AA135" i="1"/>
  <c r="AA134" i="1"/>
  <c r="AA133" i="1"/>
  <c r="AA132" i="1"/>
  <c r="AA131" i="1"/>
  <c r="AA130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08" i="1"/>
  <c r="AA103" i="1"/>
  <c r="AA101" i="1"/>
  <c r="AA100" i="1"/>
  <c r="AA98" i="1"/>
  <c r="AA97" i="1"/>
  <c r="AA96" i="1"/>
  <c r="AA95" i="1"/>
  <c r="AA9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9" i="1" l="1"/>
  <c r="AF279" i="1" s="1"/>
  <c r="AJ280" i="1"/>
  <c r="AF280" i="1" s="1"/>
</calcChain>
</file>

<file path=xl/sharedStrings.xml><?xml version="1.0" encoding="utf-8"?>
<sst xmlns="http://schemas.openxmlformats.org/spreadsheetml/2006/main" count="4909" uniqueCount="1105">
  <si>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</si>
  <si>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</si>
  <si>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</si>
  <si>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</si>
  <si>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</si>
  <si>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</si>
  <si>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</si>
  <si>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</si>
  <si>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</si>
  <si>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</si>
  <si>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</si>
  <si>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</si>
  <si>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</si>
  <si>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</si>
  <si>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</si>
  <si>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</si>
  <si>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</si>
  <si>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</si>
  <si>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</si>
  <si>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</si>
  <si>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</si>
  <si>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</si>
  <si>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</si>
  <si>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</si>
  <si>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</si>
  <si>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</si>
  <si>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</si>
  <si>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</si>
  <si>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</si>
  <si>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</si>
  <si>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</si>
  <si>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</si>
  <si>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</si>
  <si>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</si>
  <si>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</si>
  <si>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</si>
  <si>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</si>
  <si>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</si>
  <si>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</si>
  <si>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</si>
  <si>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</si>
  <si>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</si>
  <si>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</si>
  <si>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</si>
  <si>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</si>
  <si>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</si>
  <si>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</si>
  <si>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</si>
  <si>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</si>
  <si>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</si>
  <si>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</si>
  <si>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</si>
  <si>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</si>
  <si>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</si>
  <si>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</si>
  <si>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</si>
  <si>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</si>
  <si>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</si>
  <si>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</si>
  <si>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</si>
  <si>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</si>
  <si>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</si>
  <si>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</si>
  <si>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</si>
  <si>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</si>
  <si>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</si>
  <si>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</si>
  <si>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</si>
  <si>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</si>
  <si>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</si>
  <si>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</si>
  <si>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</si>
  <si>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</si>
  <si>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</si>
  <si>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</si>
  <si>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</si>
  <si>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</si>
  <si>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</si>
  <si>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</si>
  <si>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</si>
  <si>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</si>
  <si>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</si>
  <si>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</si>
  <si>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</si>
  <si>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</si>
  <si>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</si>
  <si>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</si>
  <si>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</si>
  <si>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</si>
  <si>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</si>
  <si>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</si>
  <si>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</si>
  <si>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</si>
  <si>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</si>
  <si>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</si>
  <si>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</si>
  <si>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</si>
  <si>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</si>
  <si>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</si>
  <si>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</si>
  <si>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</si>
  <si>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</si>
  <si>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</si>
  <si>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</si>
  <si>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</si>
  <si>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</si>
  <si>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</si>
  <si>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</si>
  <si>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</si>
  <si>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</si>
  <si>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</si>
  <si>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</si>
  <si>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</si>
  <si>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</si>
  <si>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</si>
  <si>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</si>
  <si>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</si>
  <si>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</si>
  <si>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</si>
  <si>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</si>
  <si>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</si>
  <si>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</si>
  <si>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</si>
  <si>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</si>
  <si>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</si>
  <si>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</si>
  <si>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</si>
  <si>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</si>
  <si>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</si>
  <si>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</si>
  <si>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</si>
  <si>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</si>
  <si>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</si>
  <si>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</si>
  <si>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</si>
  <si>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</si>
  <si>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</si>
  <si>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</si>
  <si>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</si>
  <si>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</si>
  <si>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</si>
  <si>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</si>
  <si>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</si>
  <si>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</si>
  <si>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</si>
  <si>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</si>
  <si>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</si>
  <si>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</si>
  <si>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</si>
  <si>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</si>
  <si>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</si>
  <si>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</si>
  <si>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</si>
  <si>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</si>
  <si>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</si>
  <si>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</si>
  <si>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</si>
  <si>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</si>
  <si>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</si>
  <si>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</si>
  <si>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</si>
  <si>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</si>
  <si>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</si>
  <si>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</si>
  <si>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</si>
  <si>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</si>
  <si>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</si>
  <si>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</si>
  <si>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</si>
  <si>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</si>
  <si>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</si>
  <si>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</si>
  <si>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</si>
  <si>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</si>
  <si>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</si>
  <si>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</si>
  <si>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</si>
  <si>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</si>
  <si>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</si>
  <si>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</si>
  <si>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</si>
  <si>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</si>
  <si>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</si>
  <si>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</si>
  <si>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</si>
  <si>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</si>
  <si>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</si>
  <si>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</si>
  <si>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</si>
  <si>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</si>
  <si>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</si>
  <si>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</si>
  <si>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</si>
  <si>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</si>
  <si>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</si>
  <si>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</si>
  <si>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</si>
  <si>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</si>
  <si>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</si>
  <si>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</si>
  <si>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</si>
  <si>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</si>
  <si>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</si>
  <si>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</si>
  <si>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</si>
  <si>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</si>
  <si>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</si>
  <si>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</si>
  <si>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</si>
  <si>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</si>
  <si>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</si>
  <si>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</si>
  <si>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</si>
  <si>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</si>
  <si>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</si>
  <si>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</si>
  <si>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</si>
  <si>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</si>
  <si>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</si>
  <si>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</si>
  <si>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</si>
  <si>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</si>
  <si>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</si>
  <si>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</si>
  <si>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</si>
  <si>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</si>
  <si>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</si>
  <si>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</si>
  <si>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</si>
  <si>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</si>
  <si>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</si>
  <si>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</si>
  <si>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</si>
  <si>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</si>
  <si>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</si>
  <si>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</si>
  <si>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</si>
  <si>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</si>
  <si>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</si>
  <si>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</si>
  <si>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</si>
  <si>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</si>
  <si>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</si>
  <si>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</si>
  <si>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</si>
  <si>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</si>
  <si>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</si>
  <si>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</si>
  <si>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</si>
  <si>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</si>
  <si>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</si>
  <si>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</si>
  <si>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</si>
  <si>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</si>
  <si>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</si>
  <si>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</si>
  <si>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</si>
  <si>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</si>
  <si>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</si>
  <si>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</si>
  <si>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</si>
  <si>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</si>
  <si>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</si>
  <si>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</si>
  <si>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</si>
  <si>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</si>
  <si>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</si>
  <si>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</si>
  <si>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</si>
  <si>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</si>
  <si>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</si>
  <si>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</si>
  <si>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</si>
  <si>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</si>
  <si>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</si>
  <si>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</si>
  <si>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</si>
  <si>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</si>
  <si>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</si>
  <si>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</si>
  <si>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</si>
  <si>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</si>
  <si>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</si>
  <si>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</si>
  <si>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</si>
  <si>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</si>
  <si>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</si>
  <si>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</si>
  <si>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</si>
  <si>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</si>
  <si>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</si>
  <si>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</si>
  <si>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</si>
  <si>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</si>
  <si>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</si>
  <si>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</si>
  <si>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</si>
  <si>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</si>
  <si>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</si>
  <si>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</si>
  <si>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</si>
  <si>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</si>
  <si>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</si>
  <si>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</si>
  <si>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</si>
  <si>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</si>
  <si>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</si>
  <si>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</si>
  <si>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</si>
  <si>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</si>
  <si>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</si>
  <si>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</si>
  <si>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</si>
  <si>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</si>
  <si>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</si>
  <si>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</si>
  <si>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</si>
  <si>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</si>
  <si>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</si>
  <si>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</si>
  <si>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</si>
  <si>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</si>
  <si>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</si>
  <si>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</si>
  <si>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</si>
  <si>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</si>
  <si>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</si>
  <si>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</si>
  <si>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</si>
  <si>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</si>
  <si>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</si>
  <si>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</si>
  <si>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</si>
  <si>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</si>
  <si>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</si>
  <si>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</si>
  <si>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</si>
  <si>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</si>
  <si>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</si>
  <si>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</si>
  <si>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</si>
  <si>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</si>
  <si>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</si>
  <si>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</si>
  <si>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</si>
  <si>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</si>
  <si>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</si>
  <si>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</si>
  <si>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</si>
  <si>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</si>
  <si>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</si>
  <si>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</si>
  <si>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</si>
  <si>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</si>
  <si>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</si>
  <si>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</si>
  <si>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</si>
  <si>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</si>
  <si>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</si>
  <si>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</si>
  <si>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</si>
  <si>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</si>
  <si>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</si>
  <si>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</si>
  <si>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</si>
  <si>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</si>
  <si>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</si>
  <si>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</si>
  <si>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</si>
  <si>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</si>
  <si>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</si>
  <si>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</si>
  <si>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</si>
  <si>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</si>
  <si>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</si>
  <si>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</si>
  <si>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</si>
  <si>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</si>
  <si>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</si>
  <si>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</si>
  <si>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</si>
  <si>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</si>
  <si>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</si>
  <si>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</si>
  <si>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</si>
  <si>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</si>
  <si>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</si>
  <si>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</si>
  <si>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</si>
  <si>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</si>
  <si>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</si>
  <si>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</si>
  <si>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</si>
  <si>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</si>
  <si>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</si>
  <si>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</si>
  <si>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</si>
  <si>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</si>
  <si>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</si>
  <si>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</si>
  <si>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</si>
  <si>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</si>
  <si>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</si>
  <si>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</si>
  <si>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</si>
  <si>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</si>
  <si>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</si>
  <si>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</si>
  <si>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</si>
  <si>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</si>
  <si>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</si>
  <si>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</si>
  <si>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</si>
  <si>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</si>
  <si>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</si>
  <si>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</si>
  <si>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</si>
  <si>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</si>
  <si>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</si>
  <si>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</si>
  <si>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</si>
  <si>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</si>
  <si>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</si>
  <si>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</si>
  <si>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</si>
  <si>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</si>
  <si>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</si>
  <si>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</si>
  <si>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</si>
  <si>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</si>
  <si>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</si>
  <si>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</si>
  <si>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</si>
  <si>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</si>
  <si>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</si>
  <si>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</si>
  <si>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</si>
  <si>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</si>
  <si>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</si>
  <si>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</si>
  <si>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</si>
  <si>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</si>
  <si>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</si>
  <si>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</si>
  <si>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</si>
  <si>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</si>
  <si>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</si>
  <si>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</si>
  <si>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</si>
  <si>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</si>
  <si>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</si>
  <si>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</si>
  <si>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</si>
  <si>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</si>
  <si>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</si>
  <si>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</si>
  <si>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</si>
  <si>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</si>
  <si>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</si>
  <si>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</si>
  <si>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</si>
  <si>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</si>
  <si>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</si>
  <si>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</si>
  <si>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</si>
  <si>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</si>
  <si>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</si>
  <si>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</si>
  <si>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</si>
  <si>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</si>
  <si>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</si>
  <si>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</si>
  <si>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</si>
  <si>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</si>
  <si>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</si>
  <si>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</si>
  <si>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</si>
  <si>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</si>
  <si>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</si>
  <si>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</si>
  <si>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</si>
  <si>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</si>
  <si>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</si>
  <si>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</si>
  <si>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</si>
  <si>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</si>
  <si>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</si>
  <si>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</si>
  <si>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</si>
  <si>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</si>
  <si>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</si>
  <si>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</si>
  <si>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</si>
  <si>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</si>
  <si>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</si>
  <si>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</si>
  <si>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</si>
  <si>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</si>
  <si>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</si>
  <si>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</si>
  <si>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</si>
  <si>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</si>
  <si>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</si>
  <si>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</si>
  <si>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</si>
  <si>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</si>
  <si>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</si>
  <si>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</si>
  <si>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</si>
  <si>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</si>
  <si>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</si>
  <si>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</si>
  <si>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</si>
  <si>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</si>
  <si>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</si>
  <si>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</si>
  <si>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</si>
  <si>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</si>
  <si>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</si>
  <si>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</si>
  <si>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</si>
  <si>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</si>
  <si>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</si>
  <si>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</si>
  <si>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</si>
  <si>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</si>
  <si>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</si>
  <si>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</si>
  <si>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</si>
  <si>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</si>
  <si>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</si>
  <si>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</si>
  <si>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</si>
  <si>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</si>
  <si>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</si>
  <si>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</si>
  <si>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</si>
  <si>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</si>
  <si>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</si>
  <si>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</si>
  <si>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</si>
  <si>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</si>
  <si>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</si>
  <si>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</si>
  <si>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</si>
  <si>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</si>
  <si>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</si>
  <si>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</si>
  <si>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</si>
  <si>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</si>
  <si>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</si>
  <si>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</si>
  <si>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</si>
  <si>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</si>
  <si>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</si>
  <si>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</si>
  <si>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</si>
  <si>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</si>
  <si>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</si>
  <si>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</si>
  <si>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</si>
  <si>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</si>
  <si>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</si>
  <si>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</si>
  <si>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</si>
  <si>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</si>
  <si>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</si>
  <si>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</si>
  <si>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</si>
  <si>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</si>
  <si>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</si>
  <si>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</si>
  <si>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</si>
  <si>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</si>
  <si>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</si>
  <si>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</si>
  <si>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</si>
  <si>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</si>
  <si>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</si>
  <si>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</si>
  <si>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</si>
  <si>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</si>
  <si>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</si>
  <si>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</si>
  <si>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</si>
  <si>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</si>
  <si>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</si>
  <si>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</si>
  <si>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</si>
  <si>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</si>
  <si>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</si>
  <si>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</si>
  <si>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</si>
  <si>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</si>
  <si>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</si>
  <si>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</si>
  <si>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</si>
  <si>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</si>
  <si>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</si>
  <si>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</si>
  <si>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</si>
  <si>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</si>
  <si>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</si>
  <si>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</si>
  <si>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</si>
  <si>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</si>
  <si>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</si>
  <si>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</si>
  <si>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</si>
  <si>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</si>
  <si>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</si>
  <si>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</si>
  <si>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</si>
  <si>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</si>
  <si>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</si>
  <si>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</si>
  <si>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</si>
  <si>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</si>
  <si>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</si>
  <si>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</si>
  <si>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</si>
  <si>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</si>
  <si>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</si>
  <si>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</si>
  <si>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</si>
  <si>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</si>
  <si>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</si>
  <si>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</si>
  <si>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</si>
  <si>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</si>
  <si>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</si>
  <si>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</si>
  <si>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</si>
  <si>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</si>
  <si>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</si>
  <si>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</si>
  <si>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</si>
  <si>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</si>
  <si>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</si>
  <si>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</si>
  <si>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</si>
  <si>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</si>
  <si>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</si>
  <si>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</si>
  <si>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</si>
  <si>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</si>
  <si>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</si>
  <si>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</si>
  <si>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</si>
  <si>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</si>
  <si>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</si>
  <si>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</si>
  <si>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</si>
  <si>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</si>
  <si>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</si>
  <si>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</si>
  <si>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</si>
  <si>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</si>
  <si>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</si>
  <si>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</si>
  <si>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</si>
  <si>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</si>
  <si>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</si>
  <si>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</si>
  <si>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</si>
  <si>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</si>
  <si>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</si>
  <si>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</si>
  <si>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</si>
  <si>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</si>
  <si>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</si>
  <si>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</si>
  <si>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</si>
  <si>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</si>
  <si>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</si>
  <si>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</si>
  <si>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</si>
  <si>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</si>
  <si>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</si>
  <si>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</si>
  <si>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</si>
  <si>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</si>
  <si>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</si>
  <si>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</si>
  <si>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</si>
  <si>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</si>
  <si>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</si>
  <si>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</si>
  <si>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</si>
  <si>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</si>
  <si>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</si>
  <si>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</si>
  <si>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</si>
  <si>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</si>
  <si>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</si>
  <si>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</si>
  <si>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</si>
  <si>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</si>
  <si>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</si>
  <si>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</si>
  <si>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</si>
  <si>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</si>
  <si>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</si>
  <si>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</si>
  <si>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</si>
  <si>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</si>
  <si>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</si>
  <si>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</si>
  <si>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</si>
  <si>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</si>
  <si>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</si>
  <si>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</si>
  <si>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</si>
  <si>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</si>
  <si>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</si>
  <si>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</si>
  <si>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</si>
  <si>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</si>
  <si>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</si>
  <si>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</si>
  <si>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</si>
  <si>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</si>
  <si>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</si>
  <si>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</si>
  <si>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</si>
  <si>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</si>
  <si>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</si>
  <si>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</si>
  <si>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</si>
  <si>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</si>
  <si>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</si>
  <si>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</si>
  <si>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</si>
  <si>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</si>
  <si>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</si>
  <si>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</si>
  <si>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</si>
  <si>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</si>
  <si>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</si>
  <si>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</si>
  <si>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</si>
  <si>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</si>
  <si>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</si>
  <si>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</si>
  <si>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</si>
  <si>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</si>
  <si>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</si>
  <si>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</si>
  <si>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</si>
  <si>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</si>
  <si>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</si>
  <si>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</si>
  <si>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</si>
  <si>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</si>
  <si>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</si>
  <si>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</si>
  <si>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</si>
  <si>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</si>
  <si>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</si>
  <si>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</si>
  <si>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</si>
  <si>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</si>
  <si>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</si>
  <si>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</si>
  <si>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</si>
  <si>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</si>
  <si>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</si>
  <si>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</si>
  <si>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</si>
  <si>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</si>
  <si>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</si>
  <si>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</si>
  <si>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</si>
  <si>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</si>
  <si>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</si>
  <si>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</si>
  <si>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</si>
  <si>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</si>
  <si>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</si>
  <si>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</si>
  <si>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</si>
  <si>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</si>
  <si>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</si>
  <si>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</si>
  <si>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</si>
  <si>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</si>
  <si>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</si>
  <si>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</si>
  <si>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</si>
  <si>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</si>
  <si>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</si>
  <si>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</si>
  <si>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</si>
  <si>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</si>
  <si>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</si>
  <si>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</si>
  <si>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</si>
  <si>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</si>
  <si>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</si>
  <si>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</si>
  <si>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</si>
  <si>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</si>
  <si>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</si>
  <si>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</si>
  <si>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</si>
  <si>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</si>
  <si>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</si>
  <si>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</si>
  <si>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</si>
  <si>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</si>
  <si>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</si>
  <si>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</si>
  <si>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</si>
  <si>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</si>
  <si>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</si>
  <si>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</si>
  <si>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</si>
  <si>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</si>
  <si>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</si>
  <si>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</si>
  <si>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</si>
  <si>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</si>
  <si>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</si>
  <si>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</si>
  <si>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</si>
  <si>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</si>
  <si>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</si>
  <si>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</si>
  <si>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</si>
  <si>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</si>
  <si>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</si>
  <si>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</si>
  <si>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</si>
  <si>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</si>
  <si>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</si>
  <si>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</si>
  <si>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</si>
  <si>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</si>
  <si>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</si>
  <si>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</si>
  <si>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</si>
  <si>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</si>
  <si>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</si>
  <si>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</si>
  <si>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</si>
  <si>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</si>
  <si>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</si>
  <si>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</si>
  <si>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</si>
  <si>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</si>
  <si>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</si>
  <si>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</si>
  <si>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</si>
  <si>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</si>
  <si>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</si>
  <si>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</si>
  <si>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</si>
  <si>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</si>
  <si>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</si>
  <si>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</si>
  <si>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</si>
  <si>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</si>
  <si>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</si>
  <si>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</si>
  <si>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</si>
  <si>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</si>
  <si>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</si>
  <si>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</si>
  <si>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</si>
  <si>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</si>
  <si>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</si>
  <si>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</si>
  <si>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</si>
  <si>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</si>
  <si>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</si>
  <si>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</si>
  <si>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</si>
  <si>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</si>
  <si>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</si>
  <si>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</si>
  <si>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</si>
  <si>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</si>
  <si>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</si>
  <si>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</si>
  <si>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</si>
  <si>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</si>
  <si>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</si>
  <si>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</si>
  <si>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</si>
  <si>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</si>
  <si>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</si>
  <si>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</si>
  <si>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</si>
  <si>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</si>
  <si>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</si>
  <si>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</si>
  <si>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</si>
  <si>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</si>
  <si>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</si>
  <si>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</si>
  <si>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</si>
  <si>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</si>
  <si>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</si>
  <si>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</si>
  <si>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</si>
  <si>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</si>
  <si>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</si>
  <si>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</si>
  <si>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</si>
  <si>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</si>
  <si>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</si>
  <si>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</si>
  <si>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</si>
  <si>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</si>
  <si>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</si>
  <si>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</si>
  <si>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</si>
  <si>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</si>
  <si>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</si>
  <si>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</si>
  <si>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</si>
  <si>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</si>
  <si>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</si>
  <si>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</si>
  <si>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</si>
  <si>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</si>
  <si>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</si>
  <si>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</si>
  <si>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</si>
  <si>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</si>
  <si>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</si>
  <si>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</si>
  <si>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</si>
  <si>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</si>
  <si>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</si>
  <si>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</si>
  <si>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</si>
  <si>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</si>
  <si>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</si>
  <si>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</si>
  <si>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</si>
  <si>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</si>
  <si>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</si>
  <si>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</si>
  <si>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</si>
  <si>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</si>
  <si>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</si>
  <si>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</si>
  <si>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</si>
  <si>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</si>
  <si>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</si>
  <si>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</si>
  <si>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</si>
  <si>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</si>
  <si>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</si>
  <si>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</si>
  <si>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</si>
  <si>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</si>
  <si>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</si>
  <si>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</si>
  <si>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</si>
  <si>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</si>
  <si>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</si>
  <si>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</si>
  <si>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</si>
  <si>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</si>
  <si>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</si>
  <si>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</si>
  <si>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</si>
  <si>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</si>
  <si>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</si>
  <si>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</si>
  <si>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</si>
  <si>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</si>
  <si>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</si>
  <si>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</si>
  <si>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</si>
  <si>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</si>
  <si>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</si>
  <si>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</si>
  <si>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</si>
  <si>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</si>
  <si>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</si>
  <si>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</si>
  <si>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</si>
  <si>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</si>
  <si>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</si>
  <si>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</si>
  <si>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</si>
  <si>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</si>
  <si>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</si>
  <si>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</si>
  <si>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</si>
  <si>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</si>
  <si>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</si>
  <si>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</si>
  <si>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</si>
  <si>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</si>
  <si>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</si>
  <si>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</si>
  <si>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</si>
  <si>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</si>
  <si>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</si>
  <si>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</si>
  <si>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</si>
  <si>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</si>
  <si>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</si>
  <si>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</si>
  <si>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</si>
  <si>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</si>
  <si>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</si>
  <si>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</si>
  <si>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</si>
  <si>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</si>
  <si>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</si>
  <si>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</si>
  <si>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</si>
  <si>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</si>
  <si>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</si>
  <si>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</si>
  <si>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</si>
  <si>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</si>
  <si>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</si>
  <si>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</si>
  <si>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</si>
  <si>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</si>
  <si>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</si>
  <si>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</si>
  <si>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</si>
  <si>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</si>
  <si>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</si>
  <si>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</si>
  <si>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</si>
  <si>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</si>
  <si>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</si>
  <si>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</si>
  <si>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</si>
  <si>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</si>
  <si>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</si>
  <si>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</si>
  <si>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</si>
  <si>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</si>
  <si>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</si>
  <si>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</si>
  <si>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</si>
  <si>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</si>
  <si>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</si>
  <si>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</si>
  <si>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</si>
  <si>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</si>
  <si>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</si>
  <si>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</si>
  <si>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</si>
  <si>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</si>
  <si>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</si>
  <si>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</si>
  <si>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</si>
  <si>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</si>
  <si>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</si>
  <si>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</si>
  <si>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</si>
  <si>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</si>
  <si>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</si>
  <si>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</si>
  <si>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</si>
  <si>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</si>
  <si>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</si>
  <si>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</si>
  <si>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</si>
  <si>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</si>
  <si>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</si>
  <si>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</si>
  <si>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</si>
  <si>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</si>
  <si>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</si>
  <si>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</si>
  <si>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</si>
  <si>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</si>
  <si>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</si>
  <si>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</si>
  <si>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</si>
  <si>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</si>
  <si>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</si>
  <si>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</si>
  <si>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</si>
  <si>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</si>
  <si>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</si>
  <si>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</si>
  <si>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</si>
  <si>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</si>
  <si>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mdi:home-lock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</si>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</sst>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 wrapText="1"/>
    </xf>
    <xf numFmtId="0" fontId="4" fillId="0" borderId="0" xfId="0" applyFont="1" applyFill="1"/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9" totalsRowShown="0" headerRowDxfId="43" dataDxfId="41" headerRowBorderDxfId="42">
  <autoFilter ref="A3:AO689" xr:uid="{00000000-0009-0000-0100-000002000000}"/>
  <sortState xmlns:xlrd2="http://schemas.microsoft.com/office/spreadsheetml/2017/richdata2" ref="A4:AO689">
    <sortCondition ref="A3:A689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9"/>
  <sheetViews>
    <sheetView tabSelected="1" topLeftCell="A281" zoomScale="122" zoomScaleNormal="122" workbookViewId="0">
      <selection activeCell="E299" sqref="E29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38" t="s">
        <v>1066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385</v>
      </c>
      <c r="AD5" s="8">
        <v>1</v>
      </c>
      <c r="AE5" s="38" t="s">
        <v>1066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>G13</f>
        <v>Parents</v>
      </c>
      <c r="AL13" s="8" t="s">
        <v>591</v>
      </c>
      <c r="AM13" s="8" t="s">
        <v>674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>G15</f>
        <v>Office</v>
      </c>
      <c r="AL15" s="8" t="s">
        <v>591</v>
      </c>
      <c r="AM15" s="8" t="s">
        <v>675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>G17</f>
        <v>Kitchen</v>
      </c>
      <c r="AL17" s="8" t="s">
        <v>591</v>
      </c>
      <c r="AM17" s="8" t="s">
        <v>677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>G23</f>
        <v>Laundry</v>
      </c>
      <c r="AL23" s="8" t="s">
        <v>591</v>
      </c>
      <c r="AM23" s="11" t="s">
        <v>676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38" t="s">
        <v>1066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385</v>
      </c>
      <c r="AD27" s="8">
        <v>1</v>
      </c>
      <c r="AE27" s="38" t="s">
        <v>1066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385</v>
      </c>
      <c r="AD28" s="8">
        <v>1</v>
      </c>
      <c r="AE28" s="38" t="s">
        <v>1066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385</v>
      </c>
      <c r="AD29" s="8">
        <v>1</v>
      </c>
      <c r="AE29" s="38" t="s">
        <v>1066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385</v>
      </c>
      <c r="AD30" s="8">
        <v>1</v>
      </c>
      <c r="AE30" s="38" t="s">
        <v>1066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385</v>
      </c>
      <c r="AD31" s="8">
        <v>1</v>
      </c>
      <c r="AE31" s="38" t="s">
        <v>1066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385</v>
      </c>
      <c r="AD32" s="8">
        <v>1</v>
      </c>
      <c r="AE32" s="38" t="s">
        <v>1066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385</v>
      </c>
      <c r="AD33" s="8">
        <v>1</v>
      </c>
      <c r="AE33" s="38" t="s">
        <v>1066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39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E35" s="40"/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E36" s="40"/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>IF(ISBLANK(Z37),  "", _xlfn.CONCAT(LOWER(C37), "/", E37))</f>
        <v/>
      </c>
      <c r="AE37" s="40"/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386</v>
      </c>
      <c r="AD38" s="8">
        <v>1</v>
      </c>
      <c r="AE38" s="38" t="s">
        <v>1066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386</v>
      </c>
      <c r="AD49" s="8">
        <v>1</v>
      </c>
      <c r="AE49" s="38" t="s">
        <v>1066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39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E60" s="40"/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386</v>
      </c>
      <c r="AD67" s="8">
        <v>1</v>
      </c>
      <c r="AE67" s="38" t="s">
        <v>1066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1066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386</v>
      </c>
      <c r="AD69" s="8">
        <v>1</v>
      </c>
      <c r="AE69" s="38" t="s">
        <v>1066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386</v>
      </c>
      <c r="AD70" s="8">
        <v>1</v>
      </c>
      <c r="AE70" s="38" t="s">
        <v>1066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386</v>
      </c>
      <c r="AD71" s="8">
        <v>1</v>
      </c>
      <c r="AE71" s="38" t="s">
        <v>1066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386</v>
      </c>
      <c r="AD72" s="8">
        <v>1</v>
      </c>
      <c r="AE72" s="38" t="s">
        <v>1066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385</v>
      </c>
      <c r="AD73" s="8">
        <v>1</v>
      </c>
      <c r="AE73" s="38" t="s">
        <v>1066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385</v>
      </c>
      <c r="AD74" s="8">
        <v>1</v>
      </c>
      <c r="AE74" s="38" t="s">
        <v>1066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387</v>
      </c>
      <c r="AD75" s="8">
        <v>1</v>
      </c>
      <c r="AE75" s="38" t="s">
        <v>1066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385</v>
      </c>
      <c r="AD76" s="8">
        <v>1</v>
      </c>
      <c r="AE76" s="38" t="s">
        <v>1066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385</v>
      </c>
      <c r="AD77" s="8">
        <v>1</v>
      </c>
      <c r="AE77" s="38" t="s">
        <v>1066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694</v>
      </c>
      <c r="AD78" s="8">
        <v>1</v>
      </c>
      <c r="AE78" s="38" t="s">
        <v>1066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694</v>
      </c>
      <c r="AD79" s="8">
        <v>1</v>
      </c>
      <c r="AE79" s="38" t="s">
        <v>1066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39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694</v>
      </c>
      <c r="AD81" s="8">
        <v>1</v>
      </c>
      <c r="AE81" s="38" t="s">
        <v>1066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694</v>
      </c>
      <c r="AD82" s="8">
        <v>1</v>
      </c>
      <c r="AE82" s="38" t="s">
        <v>1066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39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388</v>
      </c>
      <c r="AD84" s="8">
        <v>1</v>
      </c>
      <c r="AE84" s="38" t="s">
        <v>1066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39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388</v>
      </c>
      <c r="AD86" s="8">
        <v>1</v>
      </c>
      <c r="AE86" s="38" t="s">
        <v>1066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388</v>
      </c>
      <c r="AD87" s="8">
        <v>1</v>
      </c>
      <c r="AE87" s="38" t="s">
        <v>1066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388</v>
      </c>
      <c r="AD88" s="8">
        <v>1</v>
      </c>
      <c r="AE88" s="38" t="s">
        <v>1066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s="44" customFormat="1" ht="16" customHeight="1" x14ac:dyDescent="0.2">
      <c r="A89" s="44">
        <v>1400</v>
      </c>
      <c r="B89" s="44" t="s">
        <v>26</v>
      </c>
      <c r="C89" s="44" t="s">
        <v>152</v>
      </c>
      <c r="D89" s="44" t="s">
        <v>414</v>
      </c>
      <c r="E89" s="44" t="s">
        <v>1092</v>
      </c>
      <c r="F89" s="45" t="str">
        <f>IF(ISBLANK(E89), "", Table2[[#This Row],[unique_id]])</f>
        <v>home_security</v>
      </c>
      <c r="G89" s="44" t="s">
        <v>1089</v>
      </c>
      <c r="H89" s="44" t="s">
        <v>415</v>
      </c>
      <c r="I89" s="44" t="s">
        <v>132</v>
      </c>
      <c r="J89" s="44" t="s">
        <v>1091</v>
      </c>
      <c r="L89" s="44" t="s">
        <v>136</v>
      </c>
      <c r="O89" s="46"/>
      <c r="P89" s="46"/>
      <c r="Q89" s="46"/>
      <c r="R89" s="46"/>
      <c r="S89" s="46"/>
      <c r="W89" s="44" t="s">
        <v>1090</v>
      </c>
      <c r="Y89" s="46"/>
      <c r="AA89" s="44" t="str">
        <f>IF(ISBLANK(Z89),  "", _xlfn.CONCAT("haas/entity/sensor/", LOWER(C89), "/", E89, "/config"))</f>
        <v/>
      </c>
      <c r="AB89" s="44" t="str">
        <f>IF(ISBLANK(Z89),  "", _xlfn.CONCAT(LOWER(C89), "/", E89))</f>
        <v/>
      </c>
      <c r="AE89" s="47"/>
      <c r="AG89" s="46"/>
      <c r="AM89" s="48"/>
      <c r="AN89" s="49"/>
      <c r="AO89" s="45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703</v>
      </c>
      <c r="F90" s="8" t="str">
        <f>IF(ISBLANK(E90), "", Table2[[#This Row],[unique_id]])</f>
        <v>home_movie</v>
      </c>
      <c r="G90" s="8" t="s">
        <v>717</v>
      </c>
      <c r="H90" s="8" t="s">
        <v>415</v>
      </c>
      <c r="I90" s="8" t="s">
        <v>132</v>
      </c>
      <c r="J90" s="8" t="s">
        <v>753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692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39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413</v>
      </c>
      <c r="F91" s="8" t="str">
        <f>IF(ISBLANK(E91), "", Table2[[#This Row],[unique_id]])</f>
        <v>home_sleep</v>
      </c>
      <c r="G91" s="8" t="s">
        <v>365</v>
      </c>
      <c r="H91" s="8" t="s">
        <v>415</v>
      </c>
      <c r="I91" s="8" t="s">
        <v>132</v>
      </c>
      <c r="J91" s="8" t="s">
        <v>755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416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39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152</v>
      </c>
      <c r="D92" s="8" t="s">
        <v>414</v>
      </c>
      <c r="E92" s="8" t="s">
        <v>691</v>
      </c>
      <c r="F92" s="8" t="str">
        <f>IF(ISBLANK(E92), "", Table2[[#This Row],[unique_id]])</f>
        <v>home_reset</v>
      </c>
      <c r="G92" s="8" t="s">
        <v>718</v>
      </c>
      <c r="H92" s="8" t="s">
        <v>415</v>
      </c>
      <c r="I92" s="8" t="s">
        <v>132</v>
      </c>
      <c r="J92" s="8" t="s">
        <v>754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693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E92" s="39"/>
      <c r="AK92" s="8" t="s">
        <v>173</v>
      </c>
      <c r="AO92" s="8" t="str">
        <f>IF(AND(ISBLANK(AM92), ISBLANK(AN92)), "", _xlfn.CONCAT("[", IF(ISBLANK(AM92), "", _xlfn.CONCAT("[""mac"", """, AM92, """]")), IF(ISBLANK(AN92), "", _xlfn.CONCAT(", [""ip"", """, AN92, """]")), "]"))</f>
        <v/>
      </c>
    </row>
    <row r="93" spans="1:41" ht="16" customHeight="1" x14ac:dyDescent="0.2">
      <c r="A93" s="8">
        <v>1407</v>
      </c>
      <c r="B93" s="8" t="s">
        <v>26</v>
      </c>
      <c r="C93" s="8" t="s">
        <v>702</v>
      </c>
      <c r="D93" s="8" t="s">
        <v>458</v>
      </c>
      <c r="E93" s="8" t="s">
        <v>457</v>
      </c>
      <c r="F93" s="8" t="str">
        <f>IF(ISBLANK(E93), "", Table2[[#This Row],[unique_id]])</f>
        <v>column_break</v>
      </c>
      <c r="G93" s="8" t="s">
        <v>454</v>
      </c>
      <c r="H93" s="8" t="s">
        <v>415</v>
      </c>
      <c r="I93" s="8" t="s">
        <v>132</v>
      </c>
      <c r="L93" s="8" t="s">
        <v>455</v>
      </c>
      <c r="M93" s="8" t="s">
        <v>456</v>
      </c>
      <c r="N93" s="8"/>
      <c r="O93" s="10"/>
      <c r="P93" s="10"/>
      <c r="Q93" s="10"/>
      <c r="R93" s="10"/>
      <c r="S93" s="10"/>
      <c r="T93" s="8"/>
      <c r="Y93" s="10"/>
      <c r="AB93" s="8" t="str">
        <f>IF(ISBLANK(Z93),  "", _xlfn.CONCAT(LOWER(C93), "/", E93))</f>
        <v/>
      </c>
      <c r="AE93" s="39"/>
      <c r="AO93" s="8" t="str">
        <f>IF(AND(ISBLANK(AM93), ISBLANK(AN93)), "", _xlfn.CONCAT("[", IF(ISBLANK(AM93), "", _xlfn.CONCAT("[""mac"", """, AM93, """]")), IF(ISBLANK(AN93), "", _xlfn.CONCAT(", [""ip"", """, AN93, """]")), "]"))</f>
        <v/>
      </c>
    </row>
    <row r="94" spans="1:41" ht="16" customHeight="1" x14ac:dyDescent="0.2">
      <c r="A94" s="8">
        <v>1500</v>
      </c>
      <c r="B94" s="8" t="s">
        <v>26</v>
      </c>
      <c r="C94" s="8" t="s">
        <v>133</v>
      </c>
      <c r="D94" s="8" t="s">
        <v>129</v>
      </c>
      <c r="E94" s="8" t="s">
        <v>650</v>
      </c>
      <c r="F94" s="8" t="str">
        <f>IF(ISBLANK(E94), "", Table2[[#This Row],[unique_id]])</f>
        <v>ada_fan</v>
      </c>
      <c r="G94" s="8" t="s">
        <v>130</v>
      </c>
      <c r="H94" s="8" t="s">
        <v>131</v>
      </c>
      <c r="I94" s="8" t="s">
        <v>132</v>
      </c>
      <c r="J94" s="8" t="s">
        <v>764</v>
      </c>
      <c r="L94" s="8" t="s">
        <v>136</v>
      </c>
      <c r="N94" s="8"/>
      <c r="O94" s="10"/>
      <c r="P94" s="10"/>
      <c r="Q94" s="10"/>
      <c r="R94" s="10"/>
      <c r="S94" s="10"/>
      <c r="T94" s="8"/>
      <c r="W94" s="8" t="s">
        <v>292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>senseme-ada-fan</v>
      </c>
      <c r="AG94" s="10" t="s">
        <v>521</v>
      </c>
      <c r="AH94" s="8" t="s">
        <v>129</v>
      </c>
      <c r="AI94" s="8" t="s">
        <v>522</v>
      </c>
      <c r="AJ94" s="8" t="str">
        <f>IF(OR(ISBLANK(AM94), ISBLANK(AN94)), "", Table2[[#This Row],[device_via_device]])</f>
        <v>SenseMe</v>
      </c>
      <c r="AK94" s="8" t="s">
        <v>130</v>
      </c>
      <c r="AL94" s="8" t="s">
        <v>633</v>
      </c>
      <c r="AM94" s="8" t="s">
        <v>523</v>
      </c>
      <c r="AN94" s="8" t="s">
        <v>636</v>
      </c>
      <c r="AO94" s="8" t="str">
        <f>IF(AND(ISBLANK(AM94), ISBLANK(AN94)), "", _xlfn.CONCAT("[", IF(ISBLANK(AM94), "", _xlfn.CONCAT("[""mac"", """, AM94, """]")), IF(ISBLANK(AN94), "", _xlfn.CONCAT(", [""ip"", """, AN94, """]")), "]"))</f>
        <v>[["mac", "20:f8:5e:d7:19:e0"], ["ip", "10.0.6.60"]]</v>
      </c>
    </row>
    <row r="95" spans="1:41" ht="16" customHeight="1" x14ac:dyDescent="0.2">
      <c r="A95" s="8">
        <v>1501</v>
      </c>
      <c r="B95" s="8" t="s">
        <v>26</v>
      </c>
      <c r="C95" s="8" t="s">
        <v>133</v>
      </c>
      <c r="D95" s="8" t="s">
        <v>129</v>
      </c>
      <c r="E95" s="8" t="s">
        <v>651</v>
      </c>
      <c r="F95" s="8" t="str">
        <f>IF(ISBLANK(E95), "", Table2[[#This Row],[unique_id]])</f>
        <v>edwin_fan</v>
      </c>
      <c r="G95" s="8" t="s">
        <v>127</v>
      </c>
      <c r="H95" s="8" t="s">
        <v>131</v>
      </c>
      <c r="I95" s="8" t="s">
        <v>132</v>
      </c>
      <c r="J95" s="8" t="s">
        <v>764</v>
      </c>
      <c r="L95" s="8" t="s">
        <v>136</v>
      </c>
      <c r="N95" s="8"/>
      <c r="O95" s="10"/>
      <c r="P95" s="10"/>
      <c r="Q95" s="10"/>
      <c r="R95" s="10"/>
      <c r="S95" s="10"/>
      <c r="T95" s="8"/>
      <c r="W95" s="8" t="s">
        <v>292</v>
      </c>
      <c r="Y95" s="10"/>
      <c r="AA95" s="8" t="str">
        <f>IF(ISBLANK(Z95),  "", _xlfn.CONCAT("haas/entity/sensor/", LOWER(C95), "/", E95, "/config"))</f>
        <v/>
      </c>
      <c r="AB95" s="8" t="str">
        <f>IF(ISBLANK(Z95),  "", _xlfn.CONCAT(LOWER(C95), "/", E95))</f>
        <v/>
      </c>
      <c r="AE95" s="40"/>
      <c r="AF95" s="8" t="str">
        <f>IF(OR(ISBLANK(AM95), ISBLANK(AN95)), "", LOWER(_xlfn.CONCAT(Table2[[#This Row],[device_manufacturer]], "-",Table2[[#This Row],[device_suggested_area]], "-", Table2[[#This Row],[device_identifiers]])))</f>
        <v>senseme-edwin-fan</v>
      </c>
      <c r="AG95" s="10" t="s">
        <v>521</v>
      </c>
      <c r="AH95" s="8" t="s">
        <v>129</v>
      </c>
      <c r="AI95" s="8" t="s">
        <v>522</v>
      </c>
      <c r="AJ95" s="8" t="str">
        <f>IF(OR(ISBLANK(AM95), ISBLANK(AN95)), "", Table2[[#This Row],[device_via_device]])</f>
        <v>SenseMe</v>
      </c>
      <c r="AK95" s="8" t="s">
        <v>127</v>
      </c>
      <c r="AL95" s="8" t="s">
        <v>633</v>
      </c>
      <c r="AM95" s="8" t="s">
        <v>524</v>
      </c>
      <c r="AN95" s="8" t="s">
        <v>637</v>
      </c>
      <c r="AO95" s="8" t="str">
        <f>IF(AND(ISBLANK(AM95), ISBLANK(AN95)), "", _xlfn.CONCAT("[", IF(ISBLANK(AM95), "", _xlfn.CONCAT("[""mac"", """, AM95, """]")), IF(ISBLANK(AN95), "", _xlfn.CONCAT(", [""ip"", """, AN95, """]")), "]"))</f>
        <v>[["mac", "20:f8:5e:d7:26:1c"], ["ip", "10.0.6.61"]]</v>
      </c>
    </row>
    <row r="96" spans="1:41" ht="16" customHeight="1" x14ac:dyDescent="0.2">
      <c r="A96" s="8">
        <v>1502</v>
      </c>
      <c r="B96" s="8" t="s">
        <v>26</v>
      </c>
      <c r="C96" s="8" t="s">
        <v>133</v>
      </c>
      <c r="D96" s="8" t="s">
        <v>129</v>
      </c>
      <c r="E96" s="8" t="s">
        <v>652</v>
      </c>
      <c r="F96" s="8" t="str">
        <f>IF(ISBLANK(E96), "", Table2[[#This Row],[unique_id]])</f>
        <v>parents_fan</v>
      </c>
      <c r="G96" s="8" t="s">
        <v>204</v>
      </c>
      <c r="H96" s="8" t="s">
        <v>131</v>
      </c>
      <c r="I96" s="8" t="s">
        <v>132</v>
      </c>
      <c r="J96" s="8" t="s">
        <v>751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senseme-parents-fan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204</v>
      </c>
      <c r="AL96" s="8" t="s">
        <v>633</v>
      </c>
      <c r="AM96" s="8" t="s">
        <v>527</v>
      </c>
      <c r="AN96" s="8" t="s">
        <v>638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"20:f8:5e:d8:a5:6b"], ["ip", "10.0.6.62"]]</v>
      </c>
    </row>
    <row r="97" spans="1:41" ht="16" customHeight="1" x14ac:dyDescent="0.2">
      <c r="A97" s="8">
        <v>1503</v>
      </c>
      <c r="B97" s="8" t="s">
        <v>26</v>
      </c>
      <c r="C97" s="8" t="s">
        <v>255</v>
      </c>
      <c r="D97" s="8" t="s">
        <v>134</v>
      </c>
      <c r="E97" s="8" t="s">
        <v>291</v>
      </c>
      <c r="F97" s="8" t="str">
        <f>IF(ISBLANK(E97), "", Table2[[#This Row],[unique_id]])</f>
        <v>kitchen_fan</v>
      </c>
      <c r="G97" s="8" t="s">
        <v>218</v>
      </c>
      <c r="H97" s="8" t="s">
        <v>131</v>
      </c>
      <c r="I97" s="8" t="s">
        <v>132</v>
      </c>
      <c r="J97" s="8" t="s">
        <v>751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tplink-kitchen-fan</v>
      </c>
      <c r="AG97" s="10" t="s">
        <v>500</v>
      </c>
      <c r="AH97" s="8" t="s">
        <v>129</v>
      </c>
      <c r="AI97" s="8" t="s">
        <v>497</v>
      </c>
      <c r="AJ97" s="8" t="str">
        <f>IF(OR(ISBLANK(AM97), ISBLANK(AN97)), "", Table2[[#This Row],[device_via_device]])</f>
        <v>TPLink</v>
      </c>
      <c r="AK97" s="8" t="s">
        <v>218</v>
      </c>
      <c r="AL97" s="8" t="s">
        <v>633</v>
      </c>
      <c r="AM97" s="9" t="s">
        <v>501</v>
      </c>
      <c r="AN97" s="9" t="s">
        <v>632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"ac:84:c6:0d:1b:9c"], ["ip", "10.0.6.87"]]</v>
      </c>
    </row>
    <row r="98" spans="1:41" ht="16" customHeight="1" x14ac:dyDescent="0.2">
      <c r="A98" s="8">
        <v>1504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lounge_fan</v>
      </c>
      <c r="G98" s="8" t="s">
        <v>206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senseme-lounge-fan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206</v>
      </c>
      <c r="AL98" s="8" t="s">
        <v>633</v>
      </c>
      <c r="AM98" s="8" t="s">
        <v>528</v>
      </c>
      <c r="AN98" s="8" t="s">
        <v>639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"20:f8:5e:d9:11:77"], ["ip", "10.0.6.63"]]</v>
      </c>
    </row>
    <row r="99" spans="1:41" ht="16" customHeight="1" x14ac:dyDescent="0.2">
      <c r="A99" s="8">
        <v>1505</v>
      </c>
      <c r="B99" s="8" t="s">
        <v>26</v>
      </c>
      <c r="C99" s="8" t="s">
        <v>133</v>
      </c>
      <c r="D99" s="8" t="s">
        <v>129</v>
      </c>
      <c r="E99" s="8" t="s">
        <v>654</v>
      </c>
      <c r="F99" s="8" t="str">
        <f>IF(ISBLANK(E99), "", Table2[[#This Row],[unique_id]])</f>
        <v>deck_fan</v>
      </c>
      <c r="G99" s="8" t="s">
        <v>495</v>
      </c>
      <c r="H99" s="8" t="s">
        <v>131</v>
      </c>
      <c r="I99" s="8" t="s">
        <v>132</v>
      </c>
      <c r="J99" s="8" t="s">
        <v>131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40"/>
      <c r="AK99" s="8" t="s">
        <v>495</v>
      </c>
      <c r="AN99" s="12"/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1506</v>
      </c>
      <c r="B100" s="8" t="s">
        <v>26</v>
      </c>
      <c r="C100" s="8" t="s">
        <v>133</v>
      </c>
      <c r="D100" s="8" t="s">
        <v>129</v>
      </c>
      <c r="E100" s="8" t="s">
        <v>655</v>
      </c>
      <c r="F100" s="8" t="str">
        <f>IF(ISBLANK(E100), "", Table2[[#This Row],[unique_id]])</f>
        <v>deck_east_fan</v>
      </c>
      <c r="G100" s="8" t="s">
        <v>228</v>
      </c>
      <c r="H100" s="8" t="s">
        <v>131</v>
      </c>
      <c r="I100" s="8" t="s">
        <v>132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senseme-deck-east-fan</v>
      </c>
      <c r="AG100" s="10" t="s">
        <v>521</v>
      </c>
      <c r="AH100" s="8" t="s">
        <v>530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495</v>
      </c>
      <c r="AL100" s="8" t="s">
        <v>633</v>
      </c>
      <c r="AM100" s="8" t="s">
        <v>525</v>
      </c>
      <c r="AN100" s="8" t="s">
        <v>640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"20:f8:5e:1e:ea:a0"], ["ip", "10.0.6.64"]]</v>
      </c>
    </row>
    <row r="101" spans="1:41" ht="16" customHeight="1" x14ac:dyDescent="0.2">
      <c r="A101" s="8">
        <v>1507</v>
      </c>
      <c r="B101" s="8" t="s">
        <v>26</v>
      </c>
      <c r="C101" s="8" t="s">
        <v>133</v>
      </c>
      <c r="D101" s="8" t="s">
        <v>129</v>
      </c>
      <c r="E101" s="8" t="s">
        <v>656</v>
      </c>
      <c r="F101" s="8" t="str">
        <f>IF(ISBLANK(E101), "", Table2[[#This Row],[unique_id]])</f>
        <v>deck_west_fan</v>
      </c>
      <c r="G101" s="8" t="s">
        <v>227</v>
      </c>
      <c r="H101" s="8" t="s">
        <v>131</v>
      </c>
      <c r="I101" s="8" t="s">
        <v>132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40"/>
      <c r="AF101" s="8" t="str">
        <f>IF(OR(ISBLANK(AM101), ISBLANK(AN101)), "", LOWER(_xlfn.CONCAT(Table2[[#This Row],[device_manufacturer]], "-",Table2[[#This Row],[device_suggested_area]], "-", Table2[[#This Row],[device_identifiers]])))</f>
        <v>senseme-deck-west-fan</v>
      </c>
      <c r="AG101" s="10" t="s">
        <v>521</v>
      </c>
      <c r="AH101" s="8" t="s">
        <v>531</v>
      </c>
      <c r="AI101" s="8" t="s">
        <v>522</v>
      </c>
      <c r="AJ101" s="8" t="str">
        <f>IF(OR(ISBLANK(AM101), ISBLANK(AN101)), "", Table2[[#This Row],[device_via_device]])</f>
        <v>SenseMe</v>
      </c>
      <c r="AK101" s="8" t="s">
        <v>495</v>
      </c>
      <c r="AL101" s="8" t="s">
        <v>633</v>
      </c>
      <c r="AM101" s="8" t="s">
        <v>526</v>
      </c>
      <c r="AN101" s="14" t="s">
        <v>641</v>
      </c>
      <c r="AO101" s="8" t="str">
        <f>IF(AND(ISBLANK(AM101), ISBLANK(AN101)), "", _xlfn.CONCAT("[", IF(ISBLANK(AM101), "", _xlfn.CONCAT("[""mac"", """, AM101, """]")), IF(ISBLANK(AN101), "", _xlfn.CONCAT(", [""ip"", """, AN101, """]")), "]"))</f>
        <v>[["mac", "20:f8:5e:1e:da:35"], ["ip", "10.0.6.65"]]</v>
      </c>
    </row>
    <row r="102" spans="1:41" ht="16" customHeight="1" x14ac:dyDescent="0.2">
      <c r="A102" s="8">
        <v>1508</v>
      </c>
      <c r="B102" s="8" t="s">
        <v>26</v>
      </c>
      <c r="C102" s="8" t="s">
        <v>702</v>
      </c>
      <c r="D102" s="8" t="s">
        <v>458</v>
      </c>
      <c r="E102" s="8" t="s">
        <v>457</v>
      </c>
      <c r="F102" s="8" t="str">
        <f>IF(ISBLANK(E102), "", Table2[[#This Row],[unique_id]])</f>
        <v>column_break</v>
      </c>
      <c r="G102" s="8" t="s">
        <v>454</v>
      </c>
      <c r="H102" s="8" t="s">
        <v>131</v>
      </c>
      <c r="I102" s="8" t="s">
        <v>132</v>
      </c>
      <c r="L102" s="8" t="s">
        <v>455</v>
      </c>
      <c r="M102" s="8" t="s">
        <v>456</v>
      </c>
      <c r="N102" s="8"/>
      <c r="O102" s="10"/>
      <c r="P102" s="10"/>
      <c r="Q102" s="10"/>
      <c r="R102" s="10"/>
      <c r="S102" s="10"/>
      <c r="T102" s="8"/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40"/>
      <c r="AN102" s="14"/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1600</v>
      </c>
      <c r="B103" s="8" t="s">
        <v>26</v>
      </c>
      <c r="C103" s="8" t="s">
        <v>133</v>
      </c>
      <c r="D103" s="8" t="s">
        <v>137</v>
      </c>
      <c r="E103" s="8" t="s">
        <v>955</v>
      </c>
      <c r="F103" s="8" t="str">
        <f>IF(ISBLANK(E103), "", Table2[[#This Row],[unique_id]])</f>
        <v>ada_fan_light</v>
      </c>
      <c r="G103" s="8" t="s">
        <v>140</v>
      </c>
      <c r="H103" s="8" t="s">
        <v>139</v>
      </c>
      <c r="I103" s="8" t="s">
        <v>132</v>
      </c>
      <c r="J103" s="8" t="s">
        <v>789</v>
      </c>
      <c r="L103" s="8" t="s">
        <v>136</v>
      </c>
      <c r="N103" s="8"/>
      <c r="O103" s="10"/>
      <c r="P103" s="10"/>
      <c r="Q103" s="10"/>
      <c r="R103" s="10"/>
      <c r="S103" s="10"/>
      <c r="T103" s="8"/>
      <c r="W103" s="8" t="s">
        <v>375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40"/>
      <c r="AK103" s="8" t="s">
        <v>130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/>
      </c>
    </row>
    <row r="104" spans="1:41" ht="16" customHeight="1" x14ac:dyDescent="0.2">
      <c r="A104" s="8">
        <v>1601</v>
      </c>
      <c r="B104" s="8" t="s">
        <v>26</v>
      </c>
      <c r="C104" s="8" t="s">
        <v>539</v>
      </c>
      <c r="D104" s="8" t="s">
        <v>137</v>
      </c>
      <c r="E104" s="8" t="s">
        <v>404</v>
      </c>
      <c r="F104" s="8" t="str">
        <f>IF(ISBLANK(E104), "", Table2[[#This Row],[unique_id]])</f>
        <v>ada_lamp</v>
      </c>
      <c r="G104" s="8" t="s">
        <v>207</v>
      </c>
      <c r="H104" s="8" t="s">
        <v>139</v>
      </c>
      <c r="I104" s="8" t="s">
        <v>132</v>
      </c>
      <c r="J104" s="8" t="s">
        <v>828</v>
      </c>
      <c r="K104" s="8" t="s">
        <v>408</v>
      </c>
      <c r="L104" s="8" t="s">
        <v>136</v>
      </c>
      <c r="N104" s="8"/>
      <c r="O104" s="10"/>
      <c r="P104" s="10" t="s">
        <v>780</v>
      </c>
      <c r="Q104" s="17" t="s">
        <v>800</v>
      </c>
      <c r="R104" s="16" t="s">
        <v>901</v>
      </c>
      <c r="S104" s="16" t="s">
        <v>863</v>
      </c>
      <c r="T104" s="8"/>
      <c r="W104" s="8" t="s">
        <v>375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4" s="8" t="str">
        <f>LOWER(_xlfn.CONCAT(Table2[[#This Row],[device_suggested_area]], "-",Table2[[#This Row],[device_identifiers]]))</f>
        <v>ada-lamp</v>
      </c>
      <c r="AG104" s="10" t="s">
        <v>885</v>
      </c>
      <c r="AH104" s="8" t="s">
        <v>791</v>
      </c>
      <c r="AI104" s="8" t="s">
        <v>888</v>
      </c>
      <c r="AJ104" s="8" t="s">
        <v>539</v>
      </c>
      <c r="AK104" s="8" t="s">
        <v>130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1602</v>
      </c>
      <c r="B105" s="8" t="s">
        <v>26</v>
      </c>
      <c r="C105" s="8" t="s">
        <v>539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779</v>
      </c>
      <c r="Q105" s="17" t="s">
        <v>800</v>
      </c>
      <c r="R105" s="16" t="s">
        <v>827</v>
      </c>
      <c r="S105" s="16" t="s">
        <v>863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5" s="8" t="str">
        <f>LOWER(_xlfn.CONCAT(Table2[[#This Row],[device_suggested_area]], "-",Table2[[#This Row],[device_identifiers]]))</f>
        <v>ada-lamp-bulb-1</v>
      </c>
      <c r="AG105" s="10" t="s">
        <v>885</v>
      </c>
      <c r="AH105" s="8" t="s">
        <v>792</v>
      </c>
      <c r="AI105" s="8" t="s">
        <v>888</v>
      </c>
      <c r="AJ105" s="8" t="s">
        <v>539</v>
      </c>
      <c r="AK105" s="8" t="s">
        <v>130</v>
      </c>
      <c r="AM105" s="8" t="s">
        <v>798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"0x0017880103433075"]]</v>
      </c>
    </row>
    <row r="106" spans="1:41" ht="16" customHeight="1" x14ac:dyDescent="0.2">
      <c r="A106" s="8">
        <v>1603</v>
      </c>
      <c r="B106" s="8" t="s">
        <v>26</v>
      </c>
      <c r="C106" s="8" t="s">
        <v>539</v>
      </c>
      <c r="D106" s="8" t="s">
        <v>137</v>
      </c>
      <c r="E106" s="8" t="s">
        <v>405</v>
      </c>
      <c r="F106" s="8" t="str">
        <f>IF(ISBLANK(E106), "", Table2[[#This Row],[unique_id]])</f>
        <v>edwin_lamp</v>
      </c>
      <c r="G106" s="8" t="s">
        <v>217</v>
      </c>
      <c r="H106" s="8" t="s">
        <v>139</v>
      </c>
      <c r="I106" s="8" t="s">
        <v>132</v>
      </c>
      <c r="J106" s="8" t="s">
        <v>828</v>
      </c>
      <c r="K106" s="8" t="s">
        <v>407</v>
      </c>
      <c r="L106" s="8" t="s">
        <v>136</v>
      </c>
      <c r="N106" s="8"/>
      <c r="O106" s="10"/>
      <c r="P106" s="10" t="s">
        <v>780</v>
      </c>
      <c r="Q106" s="17" t="s">
        <v>801</v>
      </c>
      <c r="R106" s="16" t="s">
        <v>901</v>
      </c>
      <c r="S106" s="16" t="s">
        <v>864</v>
      </c>
      <c r="T106" s="8"/>
      <c r="W106" s="8" t="s">
        <v>375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6" s="8" t="str">
        <f>LOWER(_xlfn.CONCAT(Table2[[#This Row],[device_suggested_area]], "-",Table2[[#This Row],[device_identifiers]]))</f>
        <v>edwin-lamp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127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1604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801</v>
      </c>
      <c r="R107" s="16" t="s">
        <v>827</v>
      </c>
      <c r="S107" s="16" t="s">
        <v>864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7" s="8" t="str">
        <f>LOWER(_xlfn.CONCAT(Table2[[#This Row],[device_suggested_area]], "-",Table2[[#This Row],[device_identifiers]]))</f>
        <v>edwin-lamp-bulb-1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127</v>
      </c>
      <c r="AM107" s="8" t="s">
        <v>825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"0x0017880102b8fd87"]]</v>
      </c>
    </row>
    <row r="108" spans="1:41" ht="16" customHeight="1" x14ac:dyDescent="0.2">
      <c r="A108" s="8">
        <v>1605</v>
      </c>
      <c r="B108" s="8" t="s">
        <v>26</v>
      </c>
      <c r="C108" s="8" t="s">
        <v>133</v>
      </c>
      <c r="D108" s="8" t="s">
        <v>137</v>
      </c>
      <c r="E108" s="8" t="s">
        <v>956</v>
      </c>
      <c r="F108" s="8" t="str">
        <f>IF(ISBLANK(E108), "", Table2[[#This Row],[unique_id]])</f>
        <v>edwin_fan_light</v>
      </c>
      <c r="G108" s="8" t="s">
        <v>202</v>
      </c>
      <c r="H108" s="8" t="s">
        <v>139</v>
      </c>
      <c r="I108" s="8" t="s">
        <v>132</v>
      </c>
      <c r="J108" s="8" t="s">
        <v>789</v>
      </c>
      <c r="L108" s="8" t="s">
        <v>136</v>
      </c>
      <c r="N108" s="8"/>
      <c r="O108" s="10"/>
      <c r="P108" s="10"/>
      <c r="Q108" s="10"/>
      <c r="R108" s="10"/>
      <c r="S108" s="10"/>
      <c r="T108" s="8"/>
      <c r="W108" s="8" t="s">
        <v>375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40"/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1606</v>
      </c>
      <c r="B109" s="8" t="s">
        <v>26</v>
      </c>
      <c r="C109" s="8" t="s">
        <v>539</v>
      </c>
      <c r="D109" s="8" t="s">
        <v>137</v>
      </c>
      <c r="E109" s="8" t="s">
        <v>635</v>
      </c>
      <c r="F109" s="8" t="str">
        <f>IF(ISBLANK(E109), "", Table2[[#This Row],[unique_id]])</f>
        <v>edwin_night_light</v>
      </c>
      <c r="G109" s="8" t="s">
        <v>634</v>
      </c>
      <c r="H109" s="8" t="s">
        <v>139</v>
      </c>
      <c r="I109" s="8" t="s">
        <v>132</v>
      </c>
      <c r="J109" s="8" t="s">
        <v>829</v>
      </c>
      <c r="K109" s="8" t="s">
        <v>408</v>
      </c>
      <c r="L109" s="8" t="s">
        <v>136</v>
      </c>
      <c r="N109" s="8"/>
      <c r="O109" s="10"/>
      <c r="P109" s="10" t="s">
        <v>780</v>
      </c>
      <c r="Q109" s="17">
        <v>300</v>
      </c>
      <c r="R109" s="16" t="s">
        <v>901</v>
      </c>
      <c r="S109" s="16" t="s">
        <v>863</v>
      </c>
      <c r="T109" s="8"/>
      <c r="W109" s="8" t="s">
        <v>375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09" s="8" t="str">
        <f>LOWER(_xlfn.CONCAT(Table2[[#This Row],[device_suggested_area]], "-",Table2[[#This Row],[device_identifiers]]))</f>
        <v>edwin-night-light</v>
      </c>
      <c r="AG109" s="10" t="s">
        <v>776</v>
      </c>
      <c r="AH109" s="8" t="s">
        <v>796</v>
      </c>
      <c r="AI109" s="8" t="s">
        <v>775</v>
      </c>
      <c r="AJ109" s="8" t="s">
        <v>539</v>
      </c>
      <c r="AK109" s="8" t="s">
        <v>127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1607</v>
      </c>
      <c r="B110" s="8" t="s">
        <v>26</v>
      </c>
      <c r="C110" s="8" t="s">
        <v>539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779</v>
      </c>
      <c r="Q110" s="17">
        <v>300</v>
      </c>
      <c r="R110" s="16" t="s">
        <v>827</v>
      </c>
      <c r="S110" s="16" t="s">
        <v>863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0" s="8" t="str">
        <f>LOWER(_xlfn.CONCAT(Table2[[#This Row],[device_suggested_area]], "-",Table2[[#This Row],[device_identifiers]]))</f>
        <v>edwin-night-light-bulb-1</v>
      </c>
      <c r="AG110" s="10" t="s">
        <v>776</v>
      </c>
      <c r="AH110" s="8" t="s">
        <v>797</v>
      </c>
      <c r="AI110" s="8" t="s">
        <v>775</v>
      </c>
      <c r="AJ110" s="8" t="s">
        <v>539</v>
      </c>
      <c r="AK110" s="8" t="s">
        <v>127</v>
      </c>
      <c r="AM110" s="8" t="s">
        <v>799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"0x001788010343c36f"]]</v>
      </c>
    </row>
    <row r="111" spans="1:41" ht="16" customHeight="1" x14ac:dyDescent="0.2">
      <c r="A111" s="8">
        <v>1608</v>
      </c>
      <c r="B111" s="8" t="s">
        <v>26</v>
      </c>
      <c r="C111" s="8" t="s">
        <v>539</v>
      </c>
      <c r="D111" s="8" t="s">
        <v>137</v>
      </c>
      <c r="E111" s="8" t="s">
        <v>393</v>
      </c>
      <c r="F111" s="8" t="str">
        <f>IF(ISBLANK(E111), "", Table2[[#This Row],[unique_id]])</f>
        <v>hallway_main</v>
      </c>
      <c r="G111" s="8" t="s">
        <v>212</v>
      </c>
      <c r="H111" s="8" t="s">
        <v>139</v>
      </c>
      <c r="I111" s="8" t="s">
        <v>132</v>
      </c>
      <c r="J111" s="8" t="s">
        <v>788</v>
      </c>
      <c r="K111" s="8" t="s">
        <v>406</v>
      </c>
      <c r="L111" s="8" t="s">
        <v>136</v>
      </c>
      <c r="N111" s="8"/>
      <c r="O111" s="10"/>
      <c r="P111" s="10" t="s">
        <v>780</v>
      </c>
      <c r="Q111" s="17">
        <v>400</v>
      </c>
      <c r="R111" s="16" t="s">
        <v>901</v>
      </c>
      <c r="S111" s="16" t="s">
        <v>862</v>
      </c>
      <c r="T111" s="8"/>
      <c r="W111" s="8" t="s">
        <v>375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1" s="8" t="str">
        <f>LOWER(_xlfn.CONCAT(Table2[[#This Row],[device_suggested_area]], "-",Table2[[#This Row],[device_identifiers]]))</f>
        <v>hallway-main</v>
      </c>
      <c r="AG111" s="10" t="s">
        <v>776</v>
      </c>
      <c r="AH111" s="8" t="s">
        <v>777</v>
      </c>
      <c r="AI111" s="8" t="s">
        <v>775</v>
      </c>
      <c r="AJ111" s="8" t="s">
        <v>539</v>
      </c>
      <c r="AK111" s="8" t="s">
        <v>597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1609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400</v>
      </c>
      <c r="R112" s="16" t="s">
        <v>827</v>
      </c>
      <c r="S112" s="16" t="s">
        <v>862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2" s="8" t="str">
        <f>LOWER(_xlfn.CONCAT(Table2[[#This Row],[device_suggested_area]], "-",Table2[[#This Row],[device_identifiers]]))</f>
        <v>hallway-main-bulb-1</v>
      </c>
      <c r="AG112" s="10" t="s">
        <v>776</v>
      </c>
      <c r="AH112" s="8" t="s">
        <v>778</v>
      </c>
      <c r="AI112" s="8" t="s">
        <v>775</v>
      </c>
      <c r="AJ112" s="8" t="s">
        <v>539</v>
      </c>
      <c r="AK112" s="8" t="s">
        <v>597</v>
      </c>
      <c r="AM112" s="8" t="s">
        <v>802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"0x00178801043283b0"]]</v>
      </c>
    </row>
    <row r="113" spans="1:41" ht="16" customHeight="1" x14ac:dyDescent="0.2">
      <c r="A113" s="8">
        <v>1610</v>
      </c>
      <c r="B113" s="8" t="s">
        <v>26</v>
      </c>
      <c r="C113" s="8" t="s">
        <v>539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779</v>
      </c>
      <c r="Q113" s="17">
        <v>400</v>
      </c>
      <c r="R113" s="16" t="s">
        <v>827</v>
      </c>
      <c r="S113" s="16" t="s">
        <v>862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3" s="8" t="str">
        <f>LOWER(_xlfn.CONCAT(Table2[[#This Row],[device_suggested_area]], "-",Table2[[#This Row],[device_identifiers]]))</f>
        <v>hallway-main-bulb-2</v>
      </c>
      <c r="AG113" s="10" t="s">
        <v>776</v>
      </c>
      <c r="AH113" s="8" t="s">
        <v>785</v>
      </c>
      <c r="AI113" s="8" t="s">
        <v>775</v>
      </c>
      <c r="AJ113" s="8" t="s">
        <v>539</v>
      </c>
      <c r="AK113" s="8" t="s">
        <v>597</v>
      </c>
      <c r="AM113" s="8" t="s">
        <v>803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"0x0017880104329975"]]</v>
      </c>
    </row>
    <row r="114" spans="1:41" ht="16" customHeight="1" x14ac:dyDescent="0.2">
      <c r="A114" s="8">
        <v>1611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4" s="8" t="str">
        <f>LOWER(_xlfn.CONCAT(Table2[[#This Row],[device_suggested_area]], "-",Table2[[#This Row],[device_identifiers]]))</f>
        <v>hallway-main-bulb-3</v>
      </c>
      <c r="AG114" s="10" t="s">
        <v>776</v>
      </c>
      <c r="AH114" s="8" t="s">
        <v>786</v>
      </c>
      <c r="AI114" s="8" t="s">
        <v>775</v>
      </c>
      <c r="AJ114" s="8" t="s">
        <v>539</v>
      </c>
      <c r="AK114" s="8" t="s">
        <v>597</v>
      </c>
      <c r="AM114" s="8" t="s">
        <v>804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"0x001788010432996f"]]</v>
      </c>
    </row>
    <row r="115" spans="1:41" ht="16" customHeight="1" x14ac:dyDescent="0.2">
      <c r="A115" s="8">
        <v>1612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5" s="8" t="str">
        <f>LOWER(_xlfn.CONCAT(Table2[[#This Row],[device_suggested_area]], "-",Table2[[#This Row],[device_identifiers]]))</f>
        <v>hallway-main-bulb-4</v>
      </c>
      <c r="AG115" s="10" t="s">
        <v>776</v>
      </c>
      <c r="AH115" s="8" t="s">
        <v>793</v>
      </c>
      <c r="AI115" s="8" t="s">
        <v>775</v>
      </c>
      <c r="AJ115" s="8" t="s">
        <v>539</v>
      </c>
      <c r="AK115" s="8" t="s">
        <v>597</v>
      </c>
      <c r="AM115" s="8" t="s">
        <v>805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"0x001788010444db4e"]]</v>
      </c>
    </row>
    <row r="116" spans="1:41" ht="16" customHeight="1" x14ac:dyDescent="0.2">
      <c r="A116" s="8">
        <v>1613</v>
      </c>
      <c r="B116" s="8" t="s">
        <v>26</v>
      </c>
      <c r="C116" s="8" t="s">
        <v>539</v>
      </c>
      <c r="D116" s="8" t="s">
        <v>137</v>
      </c>
      <c r="E116" s="8" t="s">
        <v>394</v>
      </c>
      <c r="F116" s="8" t="str">
        <f>IF(ISBLANK(E116), "", Table2[[#This Row],[unique_id]])</f>
        <v>dining_main</v>
      </c>
      <c r="G116" s="8" t="s">
        <v>138</v>
      </c>
      <c r="H116" s="8" t="s">
        <v>139</v>
      </c>
      <c r="I116" s="8" t="s">
        <v>132</v>
      </c>
      <c r="J116" s="8" t="s">
        <v>788</v>
      </c>
      <c r="K116" s="8" t="s">
        <v>407</v>
      </c>
      <c r="L116" s="8" t="s">
        <v>136</v>
      </c>
      <c r="N116" s="8"/>
      <c r="O116" s="10"/>
      <c r="P116" s="10" t="s">
        <v>780</v>
      </c>
      <c r="Q116" s="17">
        <v>500</v>
      </c>
      <c r="R116" s="16" t="s">
        <v>901</v>
      </c>
      <c r="S116" s="16" t="s">
        <v>864</v>
      </c>
      <c r="T116" s="8"/>
      <c r="W116" s="8" t="s">
        <v>375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6" s="8" t="str">
        <f>LOWER(_xlfn.CONCAT(Table2[[#This Row],[device_suggested_area]], "-",Table2[[#This Row],[device_identifiers]]))</f>
        <v>dining-main</v>
      </c>
      <c r="AG116" s="10" t="s">
        <v>776</v>
      </c>
      <c r="AH116" s="8" t="s">
        <v>777</v>
      </c>
      <c r="AI116" s="8" t="s">
        <v>775</v>
      </c>
      <c r="AJ116" s="8" t="s">
        <v>539</v>
      </c>
      <c r="AK116" s="8" t="s">
        <v>205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1614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500</v>
      </c>
      <c r="R117" s="16" t="s">
        <v>827</v>
      </c>
      <c r="S117" s="16" t="s">
        <v>864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7" s="8" t="str">
        <f>LOWER(_xlfn.CONCAT(Table2[[#This Row],[device_suggested_area]], "-",Table2[[#This Row],[device_identifiers]]))</f>
        <v>dining-main-bulb-1</v>
      </c>
      <c r="AG117" s="10" t="s">
        <v>776</v>
      </c>
      <c r="AH117" s="8" t="s">
        <v>778</v>
      </c>
      <c r="AI117" s="8" t="s">
        <v>775</v>
      </c>
      <c r="AJ117" s="8" t="s">
        <v>539</v>
      </c>
      <c r="AK117" s="8" t="s">
        <v>205</v>
      </c>
      <c r="AM117" s="8" t="s">
        <v>806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"0x00178801039f69d5"]]</v>
      </c>
    </row>
    <row r="118" spans="1:41" ht="16" customHeight="1" x14ac:dyDescent="0.2">
      <c r="A118" s="8">
        <v>1615</v>
      </c>
      <c r="B118" s="8" t="s">
        <v>26</v>
      </c>
      <c r="C118" s="8" t="s">
        <v>539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779</v>
      </c>
      <c r="Q118" s="17">
        <v>500</v>
      </c>
      <c r="R118" s="16" t="s">
        <v>827</v>
      </c>
      <c r="S118" s="16" t="s">
        <v>864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18" s="8" t="str">
        <f>LOWER(_xlfn.CONCAT(Table2[[#This Row],[device_suggested_area]], "-",Table2[[#This Row],[device_identifiers]]))</f>
        <v>dining-main-bulb-2</v>
      </c>
      <c r="AG118" s="10" t="s">
        <v>776</v>
      </c>
      <c r="AH118" s="8" t="s">
        <v>785</v>
      </c>
      <c r="AI118" s="8" t="s">
        <v>775</v>
      </c>
      <c r="AJ118" s="8" t="s">
        <v>539</v>
      </c>
      <c r="AK118" s="8" t="s">
        <v>205</v>
      </c>
      <c r="AM118" s="8" t="s">
        <v>807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"0x00178801039f56c4"]]</v>
      </c>
    </row>
    <row r="119" spans="1:41" ht="16" customHeight="1" x14ac:dyDescent="0.2">
      <c r="A119" s="8">
        <v>1616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19" s="8" t="str">
        <f>LOWER(_xlfn.CONCAT(Table2[[#This Row],[device_suggested_area]], "-",Table2[[#This Row],[device_identifiers]]))</f>
        <v>dining-main-bulb-3</v>
      </c>
      <c r="AG119" s="10" t="s">
        <v>776</v>
      </c>
      <c r="AH119" s="8" t="s">
        <v>786</v>
      </c>
      <c r="AI119" s="8" t="s">
        <v>775</v>
      </c>
      <c r="AJ119" s="8" t="s">
        <v>539</v>
      </c>
      <c r="AK119" s="8" t="s">
        <v>205</v>
      </c>
      <c r="AM119" s="8" t="s">
        <v>808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"0x00178801039f584a"]]</v>
      </c>
    </row>
    <row r="120" spans="1:41" ht="16" customHeight="1" x14ac:dyDescent="0.2">
      <c r="A120" s="8">
        <v>1617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0" s="8" t="str">
        <f>LOWER(_xlfn.CONCAT(Table2[[#This Row],[device_suggested_area]], "-",Table2[[#This Row],[device_identifiers]]))</f>
        <v>dining-main-bulb-4</v>
      </c>
      <c r="AG120" s="10" t="s">
        <v>776</v>
      </c>
      <c r="AH120" s="8" t="s">
        <v>793</v>
      </c>
      <c r="AI120" s="8" t="s">
        <v>775</v>
      </c>
      <c r="AJ120" s="8" t="s">
        <v>539</v>
      </c>
      <c r="AK120" s="8" t="s">
        <v>205</v>
      </c>
      <c r="AM120" s="8" t="s">
        <v>809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"0x00178801039f69d4"]]</v>
      </c>
    </row>
    <row r="121" spans="1:41" ht="16" customHeight="1" x14ac:dyDescent="0.2">
      <c r="A121" s="8">
        <v>1618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1" s="8" t="str">
        <f>LOWER(_xlfn.CONCAT(Table2[[#This Row],[device_suggested_area]], "-",Table2[[#This Row],[device_identifiers]]))</f>
        <v>dining-main-bulb-5</v>
      </c>
      <c r="AG121" s="10" t="s">
        <v>776</v>
      </c>
      <c r="AH121" s="8" t="s">
        <v>794</v>
      </c>
      <c r="AI121" s="8" t="s">
        <v>775</v>
      </c>
      <c r="AJ121" s="8" t="s">
        <v>539</v>
      </c>
      <c r="AK121" s="8" t="s">
        <v>205</v>
      </c>
      <c r="AM121" s="8" t="s">
        <v>810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"0x00178801039f574e"]]</v>
      </c>
    </row>
    <row r="122" spans="1:41" ht="16" customHeight="1" x14ac:dyDescent="0.2">
      <c r="A122" s="8">
        <v>1619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2" s="8" t="str">
        <f>LOWER(_xlfn.CONCAT(Table2[[#This Row],[device_suggested_area]], "-",Table2[[#This Row],[device_identifiers]]))</f>
        <v>dining-main-bulb-6</v>
      </c>
      <c r="AG122" s="10" t="s">
        <v>776</v>
      </c>
      <c r="AH122" s="8" t="s">
        <v>795</v>
      </c>
      <c r="AI122" s="8" t="s">
        <v>775</v>
      </c>
      <c r="AJ122" s="8" t="s">
        <v>539</v>
      </c>
      <c r="AK122" s="8" t="s">
        <v>205</v>
      </c>
      <c r="AM122" s="8" t="s">
        <v>811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"0x00178801039f4eed"]]</v>
      </c>
    </row>
    <row r="123" spans="1:41" ht="16" customHeight="1" x14ac:dyDescent="0.2">
      <c r="A123" s="8">
        <v>1620</v>
      </c>
      <c r="B123" s="8" t="s">
        <v>26</v>
      </c>
      <c r="C123" s="8" t="s">
        <v>539</v>
      </c>
      <c r="D123" s="8" t="s">
        <v>137</v>
      </c>
      <c r="E123" s="8" t="s">
        <v>395</v>
      </c>
      <c r="F123" s="8" t="str">
        <f>IF(ISBLANK(E123), "", Table2[[#This Row],[unique_id]])</f>
        <v>lounge_main</v>
      </c>
      <c r="G123" s="8" t="s">
        <v>219</v>
      </c>
      <c r="H123" s="8" t="s">
        <v>139</v>
      </c>
      <c r="I123" s="8" t="s">
        <v>132</v>
      </c>
      <c r="J123" s="8" t="s">
        <v>788</v>
      </c>
      <c r="K123" s="8" t="s">
        <v>407</v>
      </c>
      <c r="L123" s="8" t="s">
        <v>136</v>
      </c>
      <c r="N123" s="8"/>
      <c r="O123" s="10"/>
      <c r="P123" s="10" t="s">
        <v>780</v>
      </c>
      <c r="Q123" s="17">
        <v>600</v>
      </c>
      <c r="R123" s="16" t="s">
        <v>901</v>
      </c>
      <c r="S123" s="16" t="s">
        <v>864</v>
      </c>
      <c r="T123" s="8"/>
      <c r="W123" s="8" t="s">
        <v>375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3" s="8" t="str">
        <f>LOWER(_xlfn.CONCAT(Table2[[#This Row],[device_suggested_area]], "-",Table2[[#This Row],[device_identifiers]]))</f>
        <v>lounge-main</v>
      </c>
      <c r="AG123" s="10" t="s">
        <v>776</v>
      </c>
      <c r="AH123" s="8" t="s">
        <v>777</v>
      </c>
      <c r="AI123" s="8" t="s">
        <v>775</v>
      </c>
      <c r="AJ123" s="8" t="s">
        <v>539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1621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600</v>
      </c>
      <c r="R124" s="16" t="s">
        <v>827</v>
      </c>
      <c r="S124" s="16" t="s">
        <v>864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4" s="8" t="str">
        <f>LOWER(_xlfn.CONCAT(Table2[[#This Row],[device_suggested_area]], "-",Table2[[#This Row],[device_identifiers]]))</f>
        <v>lounge-main-bulb-1</v>
      </c>
      <c r="AG124" s="10" t="s">
        <v>776</v>
      </c>
      <c r="AH124" s="8" t="s">
        <v>778</v>
      </c>
      <c r="AI124" s="8" t="s">
        <v>775</v>
      </c>
      <c r="AJ124" s="8" t="s">
        <v>539</v>
      </c>
      <c r="AK124" s="8" t="s">
        <v>206</v>
      </c>
      <c r="AM124" s="8" t="s">
        <v>812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"0x00178801039f6b78"]]</v>
      </c>
    </row>
    <row r="125" spans="1:41" ht="16" customHeight="1" x14ac:dyDescent="0.2">
      <c r="A125" s="8">
        <v>1622</v>
      </c>
      <c r="B125" s="8" t="s">
        <v>26</v>
      </c>
      <c r="C125" s="8" t="s">
        <v>539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779</v>
      </c>
      <c r="Q125" s="17">
        <v>600</v>
      </c>
      <c r="R125" s="16" t="s">
        <v>827</v>
      </c>
      <c r="S125" s="16" t="s">
        <v>864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5" s="8" t="str">
        <f>LOWER(_xlfn.CONCAT(Table2[[#This Row],[device_suggested_area]], "-",Table2[[#This Row],[device_identifiers]]))</f>
        <v>lounge-main-bulb-2</v>
      </c>
      <c r="AG125" s="10" t="s">
        <v>776</v>
      </c>
      <c r="AH125" s="8" t="s">
        <v>785</v>
      </c>
      <c r="AI125" s="8" t="s">
        <v>775</v>
      </c>
      <c r="AJ125" s="8" t="s">
        <v>539</v>
      </c>
      <c r="AK125" s="8" t="s">
        <v>206</v>
      </c>
      <c r="AM125" s="8" t="s">
        <v>813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"0x001788010444ef85"]]</v>
      </c>
    </row>
    <row r="126" spans="1:41" ht="16" customHeight="1" x14ac:dyDescent="0.2">
      <c r="A126" s="8">
        <v>1623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6" s="8" t="str">
        <f>LOWER(_xlfn.CONCAT(Table2[[#This Row],[device_suggested_area]], "-",Table2[[#This Row],[device_identifiers]]))</f>
        <v>lounge-main-bulb-3</v>
      </c>
      <c r="AG126" s="10" t="s">
        <v>776</v>
      </c>
      <c r="AH126" s="8" t="s">
        <v>786</v>
      </c>
      <c r="AI126" s="8" t="s">
        <v>775</v>
      </c>
      <c r="AJ126" s="8" t="s">
        <v>539</v>
      </c>
      <c r="AK126" s="8" t="s">
        <v>206</v>
      </c>
      <c r="AM126" s="8" t="s">
        <v>814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"0x00178801039f6b4a"]]</v>
      </c>
    </row>
    <row r="127" spans="1:41" ht="16" customHeight="1" x14ac:dyDescent="0.2">
      <c r="A127" s="8">
        <v>1624</v>
      </c>
      <c r="B127" s="8" t="s">
        <v>26</v>
      </c>
      <c r="C127" s="8" t="s">
        <v>133</v>
      </c>
      <c r="D127" s="8" t="s">
        <v>137</v>
      </c>
      <c r="E127" s="8" t="s">
        <v>957</v>
      </c>
      <c r="F127" s="8" t="str">
        <f>IF(ISBLANK(E127), "", Table2[[#This Row],[unique_id]])</f>
        <v>lounge_fan_light</v>
      </c>
      <c r="G127" s="8" t="s">
        <v>203</v>
      </c>
      <c r="H127" s="8" t="s">
        <v>139</v>
      </c>
      <c r="I127" s="8" t="s">
        <v>132</v>
      </c>
      <c r="J127" s="8" t="s">
        <v>787</v>
      </c>
      <c r="L127" s="8" t="s">
        <v>136</v>
      </c>
      <c r="N127" s="8"/>
      <c r="O127" s="10"/>
      <c r="P127" s="10"/>
      <c r="Q127" s="10"/>
      <c r="R127" s="10"/>
      <c r="S127" s="10"/>
      <c r="T127" s="8"/>
      <c r="W127" s="8" t="s">
        <v>375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40"/>
      <c r="AK127" s="8" t="s">
        <v>173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1625</v>
      </c>
      <c r="B128" s="8" t="s">
        <v>26</v>
      </c>
      <c r="C128" s="8" t="s">
        <v>539</v>
      </c>
      <c r="D128" s="8" t="s">
        <v>137</v>
      </c>
      <c r="E128" s="8" t="s">
        <v>874</v>
      </c>
      <c r="F128" s="8" t="str">
        <f>IF(ISBLANK(E128), "", Table2[[#This Row],[unique_id]])</f>
        <v>lounge_lamp</v>
      </c>
      <c r="G128" s="8" t="s">
        <v>875</v>
      </c>
      <c r="H128" s="8" t="s">
        <v>139</v>
      </c>
      <c r="I128" s="8" t="s">
        <v>132</v>
      </c>
      <c r="J128" s="8" t="s">
        <v>828</v>
      </c>
      <c r="K128" s="8" t="s">
        <v>407</v>
      </c>
      <c r="L128" s="8" t="s">
        <v>136</v>
      </c>
      <c r="N128" s="8"/>
      <c r="O128" s="10"/>
      <c r="P128" s="10" t="s">
        <v>780</v>
      </c>
      <c r="Q128" s="17" t="s">
        <v>877</v>
      </c>
      <c r="R128" s="16" t="s">
        <v>901</v>
      </c>
      <c r="S128" s="16" t="s">
        <v>864</v>
      </c>
      <c r="T128" s="8"/>
      <c r="W128" s="8" t="s">
        <v>375</v>
      </c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28" s="8" t="str">
        <f>LOWER(_xlfn.CONCAT(Table2[[#This Row],[device_suggested_area]], "-",Table2[[#This Row],[device_identifiers]]))</f>
        <v>lounge-lamp</v>
      </c>
      <c r="AG128" s="10" t="s">
        <v>776</v>
      </c>
      <c r="AH128" s="8" t="s">
        <v>791</v>
      </c>
      <c r="AI128" s="8" t="s">
        <v>775</v>
      </c>
      <c r="AJ128" s="8" t="s">
        <v>539</v>
      </c>
      <c r="AK128" s="8" t="s">
        <v>206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/>
      </c>
    </row>
    <row r="129" spans="1:41" ht="16" customHeight="1" x14ac:dyDescent="0.2">
      <c r="A129" s="8">
        <v>1626</v>
      </c>
      <c r="B129" s="8" t="s">
        <v>26</v>
      </c>
      <c r="C129" s="8" t="s">
        <v>539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779</v>
      </c>
      <c r="Q129" s="17" t="s">
        <v>877</v>
      </c>
      <c r="R129" s="16" t="s">
        <v>827</v>
      </c>
      <c r="S129" s="16" t="s">
        <v>863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29" s="8" t="str">
        <f>LOWER(_xlfn.CONCAT(Table2[[#This Row],[device_suggested_area]], "-",Table2[[#This Row],[device_identifiers]]))</f>
        <v>lounge-lamp-bulb-1</v>
      </c>
      <c r="AG129" s="10" t="s">
        <v>776</v>
      </c>
      <c r="AH129" s="8" t="s">
        <v>792</v>
      </c>
      <c r="AI129" s="8" t="s">
        <v>775</v>
      </c>
      <c r="AJ129" s="8" t="s">
        <v>539</v>
      </c>
      <c r="AK129" s="8" t="s">
        <v>206</v>
      </c>
      <c r="AM129" s="8" t="s">
        <v>876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"0x0017880106bc4f2d"]]</v>
      </c>
    </row>
    <row r="130" spans="1:41" ht="16" customHeight="1" x14ac:dyDescent="0.2">
      <c r="A130" s="8">
        <v>1627</v>
      </c>
      <c r="B130" s="8" t="s">
        <v>26</v>
      </c>
      <c r="C130" s="8" t="s">
        <v>539</v>
      </c>
      <c r="D130" s="8" t="s">
        <v>137</v>
      </c>
      <c r="E130" s="8" t="s">
        <v>396</v>
      </c>
      <c r="F130" s="8" t="str">
        <f>IF(ISBLANK(E130), "", Table2[[#This Row],[unique_id]])</f>
        <v>parents_main</v>
      </c>
      <c r="G130" s="8" t="s">
        <v>208</v>
      </c>
      <c r="H130" s="8" t="s">
        <v>139</v>
      </c>
      <c r="I130" s="8" t="s">
        <v>132</v>
      </c>
      <c r="J130" s="8" t="s">
        <v>788</v>
      </c>
      <c r="K130" s="8" t="s">
        <v>406</v>
      </c>
      <c r="L130" s="8" t="s">
        <v>136</v>
      </c>
      <c r="N130" s="8"/>
      <c r="O130" s="10"/>
      <c r="P130" s="10" t="s">
        <v>780</v>
      </c>
      <c r="Q130" s="10">
        <v>700</v>
      </c>
      <c r="R130" s="16" t="s">
        <v>901</v>
      </c>
      <c r="S130" s="16" t="s">
        <v>862</v>
      </c>
      <c r="T130" s="8"/>
      <c r="W130" s="8" t="s">
        <v>375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0" s="8" t="str">
        <f>LOWER(_xlfn.CONCAT(Table2[[#This Row],[device_suggested_area]], "-",Table2[[#This Row],[device_identifiers]]))</f>
        <v>parents-main</v>
      </c>
      <c r="AG130" s="10" t="s">
        <v>776</v>
      </c>
      <c r="AH130" s="8" t="s">
        <v>777</v>
      </c>
      <c r="AI130" s="8" t="s">
        <v>775</v>
      </c>
      <c r="AJ130" s="8" t="s">
        <v>539</v>
      </c>
      <c r="AK130" s="8" t="s">
        <v>204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1628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0">
        <v>700</v>
      </c>
      <c r="R131" s="16" t="s">
        <v>827</v>
      </c>
      <c r="S131" s="16" t="s">
        <v>862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1" s="8" t="str">
        <f>LOWER(_xlfn.CONCAT(Table2[[#This Row],[device_suggested_area]], "-",Table2[[#This Row],[device_identifiers]]))</f>
        <v>parents-main-bulb-1</v>
      </c>
      <c r="AG131" s="10" t="s">
        <v>776</v>
      </c>
      <c r="AH131" s="8" t="s">
        <v>778</v>
      </c>
      <c r="AI131" s="8" t="s">
        <v>775</v>
      </c>
      <c r="AJ131" s="8" t="s">
        <v>539</v>
      </c>
      <c r="AK131" s="8" t="s">
        <v>204</v>
      </c>
      <c r="AM131" s="8" t="s">
        <v>774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"0x00178801039f585a"]]</v>
      </c>
    </row>
    <row r="132" spans="1:41" ht="16" customHeight="1" x14ac:dyDescent="0.2">
      <c r="A132" s="8">
        <v>1629</v>
      </c>
      <c r="B132" s="8" t="s">
        <v>26</v>
      </c>
      <c r="C132" s="8" t="s">
        <v>539</v>
      </c>
      <c r="D132" s="8" t="s">
        <v>137</v>
      </c>
      <c r="F132" s="8" t="str">
        <f>IF(ISBLANK(E132), "", Table2[[#This Row],[unique_id]])</f>
        <v/>
      </c>
      <c r="N132" s="8"/>
      <c r="O132" s="10"/>
      <c r="P132" s="10" t="s">
        <v>779</v>
      </c>
      <c r="Q132" s="10">
        <v>700</v>
      </c>
      <c r="R132" s="16" t="s">
        <v>827</v>
      </c>
      <c r="S132" s="16" t="s">
        <v>862</v>
      </c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2" s="8" t="str">
        <f>LOWER(_xlfn.CONCAT(Table2[[#This Row],[device_suggested_area]], "-",Table2[[#This Row],[device_identifiers]]))</f>
        <v>parents-main-bulb-2</v>
      </c>
      <c r="AG132" s="10" t="s">
        <v>776</v>
      </c>
      <c r="AH132" s="8" t="s">
        <v>785</v>
      </c>
      <c r="AI132" s="8" t="s">
        <v>775</v>
      </c>
      <c r="AJ132" s="8" t="s">
        <v>539</v>
      </c>
      <c r="AK132" s="8" t="s">
        <v>204</v>
      </c>
      <c r="AM132" s="8" t="s">
        <v>783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"0x00178801039f69d1"]]</v>
      </c>
    </row>
    <row r="133" spans="1:41" ht="16" customHeight="1" x14ac:dyDescent="0.2">
      <c r="A133" s="8">
        <v>1630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3" s="8" t="str">
        <f>LOWER(_xlfn.CONCAT(Table2[[#This Row],[device_suggested_area]], "-",Table2[[#This Row],[device_identifiers]]))</f>
        <v>parents-main-bulb-3</v>
      </c>
      <c r="AG133" s="10" t="s">
        <v>776</v>
      </c>
      <c r="AH133" s="8" t="s">
        <v>786</v>
      </c>
      <c r="AI133" s="8" t="s">
        <v>775</v>
      </c>
      <c r="AJ133" s="8" t="s">
        <v>539</v>
      </c>
      <c r="AK133" s="8" t="s">
        <v>204</v>
      </c>
      <c r="AM133" s="8" t="s">
        <v>784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"0x001788010432a064"]]</v>
      </c>
    </row>
    <row r="134" spans="1:41" ht="16" customHeight="1" x14ac:dyDescent="0.2">
      <c r="A134" s="8">
        <v>1631</v>
      </c>
      <c r="B134" s="8" t="s">
        <v>26</v>
      </c>
      <c r="C134" s="8" t="s">
        <v>539</v>
      </c>
      <c r="D134" s="8" t="s">
        <v>137</v>
      </c>
      <c r="E134" s="8" t="s">
        <v>397</v>
      </c>
      <c r="F134" s="8" t="str">
        <f>IF(ISBLANK(E134), "", Table2[[#This Row],[unique_id]])</f>
        <v>kitchen_main</v>
      </c>
      <c r="G134" s="8" t="s">
        <v>214</v>
      </c>
      <c r="H134" s="8" t="s">
        <v>139</v>
      </c>
      <c r="I134" s="8" t="s">
        <v>132</v>
      </c>
      <c r="J134" s="8" t="s">
        <v>788</v>
      </c>
      <c r="K134" s="8" t="s">
        <v>407</v>
      </c>
      <c r="L134" s="8" t="s">
        <v>136</v>
      </c>
      <c r="N134" s="8"/>
      <c r="O134" s="10"/>
      <c r="P134" s="10" t="s">
        <v>780</v>
      </c>
      <c r="Q134" s="10">
        <v>800</v>
      </c>
      <c r="R134" s="16" t="s">
        <v>901</v>
      </c>
      <c r="S134" s="16" t="s">
        <v>864</v>
      </c>
      <c r="T134" s="8"/>
      <c r="W134" s="8" t="s">
        <v>375</v>
      </c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4" s="8" t="str">
        <f>LOWER(_xlfn.CONCAT(Table2[[#This Row],[device_suggested_area]], "-",Table2[[#This Row],[device_identifiers]]))</f>
        <v>kitchen-main</v>
      </c>
      <c r="AG134" s="10" t="s">
        <v>885</v>
      </c>
      <c r="AH134" s="8" t="s">
        <v>777</v>
      </c>
      <c r="AI134" s="8" t="s">
        <v>888</v>
      </c>
      <c r="AJ134" s="8" t="s">
        <v>539</v>
      </c>
      <c r="AK134" s="8" t="s">
        <v>218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8">
        <v>1632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800</v>
      </c>
      <c r="R135" s="16" t="s">
        <v>827</v>
      </c>
      <c r="S135" s="16" t="s">
        <v>864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5" s="8" t="str">
        <f>LOWER(_xlfn.CONCAT(Table2[[#This Row],[device_suggested_area]], "-",Table2[[#This Row],[device_identifiers]]))</f>
        <v>kitchen-main-bulb-1</v>
      </c>
      <c r="AG135" s="10" t="s">
        <v>885</v>
      </c>
      <c r="AH135" s="8" t="s">
        <v>778</v>
      </c>
      <c r="AI135" s="8" t="s">
        <v>888</v>
      </c>
      <c r="AJ135" s="8" t="s">
        <v>539</v>
      </c>
      <c r="AK135" s="8" t="s">
        <v>218</v>
      </c>
      <c r="AM135" s="8" t="s">
        <v>815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"0x00178801040f8db2"]]</v>
      </c>
    </row>
    <row r="136" spans="1:41" ht="16" customHeight="1" x14ac:dyDescent="0.2">
      <c r="A136" s="8">
        <v>1633</v>
      </c>
      <c r="B136" s="8" t="s">
        <v>26</v>
      </c>
      <c r="C136" s="8" t="s">
        <v>539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779</v>
      </c>
      <c r="Q136" s="10">
        <v>800</v>
      </c>
      <c r="R136" s="16" t="s">
        <v>827</v>
      </c>
      <c r="S136" s="16" t="s">
        <v>864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6" s="8" t="str">
        <f>LOWER(_xlfn.CONCAT(Table2[[#This Row],[device_suggested_area]], "-",Table2[[#This Row],[device_identifiers]]))</f>
        <v>kitchen-main-bulb-2</v>
      </c>
      <c r="AG136" s="10" t="s">
        <v>885</v>
      </c>
      <c r="AH136" s="8" t="s">
        <v>785</v>
      </c>
      <c r="AI136" s="8" t="s">
        <v>888</v>
      </c>
      <c r="AJ136" s="8" t="s">
        <v>539</v>
      </c>
      <c r="AK136" s="8" t="s">
        <v>218</v>
      </c>
      <c r="AM136" s="8" t="s">
        <v>816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"0x001788010343c34f"]]</v>
      </c>
    </row>
    <row r="137" spans="1:41" ht="16" customHeight="1" x14ac:dyDescent="0.2">
      <c r="A137" s="8">
        <v>1634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U137" s="12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7" s="8" t="str">
        <f>LOWER(_xlfn.CONCAT(Table2[[#This Row],[device_suggested_area]], "-",Table2[[#This Row],[device_identifiers]]))</f>
        <v>kitchen-main-bulb-3</v>
      </c>
      <c r="AG137" s="10" t="s">
        <v>885</v>
      </c>
      <c r="AH137" s="8" t="s">
        <v>786</v>
      </c>
      <c r="AI137" s="8" t="s">
        <v>888</v>
      </c>
      <c r="AJ137" s="8" t="s">
        <v>539</v>
      </c>
      <c r="AK137" s="8" t="s">
        <v>218</v>
      </c>
      <c r="AM137" s="8" t="s">
        <v>817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"0x001788010343c147"]]</v>
      </c>
    </row>
    <row r="138" spans="1:41" ht="16" customHeight="1" x14ac:dyDescent="0.2">
      <c r="A138" s="8">
        <v>1635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38" s="8" t="str">
        <f>LOWER(_xlfn.CONCAT(Table2[[#This Row],[device_suggested_area]], "-",Table2[[#This Row],[device_identifiers]]))</f>
        <v>kitchen-main-bulb-4</v>
      </c>
      <c r="AG138" s="10" t="s">
        <v>885</v>
      </c>
      <c r="AH138" s="8" t="s">
        <v>793</v>
      </c>
      <c r="AI138" s="8" t="s">
        <v>888</v>
      </c>
      <c r="AJ138" s="8" t="s">
        <v>539</v>
      </c>
      <c r="AK138" s="8" t="s">
        <v>218</v>
      </c>
      <c r="AM138" s="8" t="s">
        <v>818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"0x001788010343b9d8"]]</v>
      </c>
    </row>
    <row r="139" spans="1:41" ht="16" customHeight="1" x14ac:dyDescent="0.2">
      <c r="A139" s="8">
        <v>1636</v>
      </c>
      <c r="B139" s="8" t="s">
        <v>26</v>
      </c>
      <c r="C139" s="8" t="s">
        <v>255</v>
      </c>
      <c r="D139" s="8" t="s">
        <v>134</v>
      </c>
      <c r="E139" s="8" t="s">
        <v>916</v>
      </c>
      <c r="F139" s="8" t="str">
        <f>IF(ISBLANK(E139), "", Table2[[#This Row],[unique_id]])</f>
        <v>kitchen_downlights</v>
      </c>
      <c r="G139" s="8" t="s">
        <v>917</v>
      </c>
      <c r="H139" s="8" t="s">
        <v>139</v>
      </c>
      <c r="I139" s="8" t="s">
        <v>132</v>
      </c>
      <c r="J139" s="8" t="s">
        <v>918</v>
      </c>
      <c r="L139" s="8" t="s">
        <v>136</v>
      </c>
      <c r="N139" s="8"/>
      <c r="O139" s="10"/>
      <c r="P139" s="10"/>
      <c r="Q139" s="10"/>
      <c r="R139" s="10"/>
      <c r="S139" s="10"/>
      <c r="T139" s="8"/>
      <c r="W139" s="8" t="s">
        <v>375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40"/>
      <c r="AF139" s="8" t="str">
        <f>IF(OR(ISBLANK(AM139), ISBLANK(AN139)), "", LOWER(_xlfn.CONCAT(Table2[[#This Row],[device_manufacturer]], "-",Table2[[#This Row],[device_suggested_area]], "-", Table2[[#This Row],[device_identifiers]])))</f>
        <v>tplink-kitchen-downlights</v>
      </c>
      <c r="AG139" s="10" t="s">
        <v>500</v>
      </c>
      <c r="AH139" s="8" t="s">
        <v>919</v>
      </c>
      <c r="AI139" s="8" t="s">
        <v>497</v>
      </c>
      <c r="AJ139" s="8" t="str">
        <f>IF(OR(ISBLANK(AM139), ISBLANK(AN139)), "", Table2[[#This Row],[device_via_device]])</f>
        <v>TPLink</v>
      </c>
      <c r="AK139" s="8" t="s">
        <v>218</v>
      </c>
      <c r="AL139" s="8" t="s">
        <v>633</v>
      </c>
      <c r="AM139" s="8" t="s">
        <v>485</v>
      </c>
      <c r="AN139" s="8" t="s">
        <v>624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"ac:84:c6:54:a3:96"], ["ip", "10.0.6.79"]]</v>
      </c>
    </row>
    <row r="140" spans="1:41" ht="16" customHeight="1" x14ac:dyDescent="0.2">
      <c r="A140" s="8">
        <v>1637</v>
      </c>
      <c r="B140" s="8" t="s">
        <v>26</v>
      </c>
      <c r="C140" s="8" t="s">
        <v>539</v>
      </c>
      <c r="D140" s="8" t="s">
        <v>137</v>
      </c>
      <c r="E140" s="8" t="s">
        <v>398</v>
      </c>
      <c r="F140" s="8" t="str">
        <f>IF(ISBLANK(E140), "", Table2[[#This Row],[unique_id]])</f>
        <v>laundry_main</v>
      </c>
      <c r="G140" s="8" t="s">
        <v>216</v>
      </c>
      <c r="H140" s="8" t="s">
        <v>139</v>
      </c>
      <c r="I140" s="8" t="s">
        <v>132</v>
      </c>
      <c r="J140" s="8" t="s">
        <v>788</v>
      </c>
      <c r="K140" s="8" t="s">
        <v>407</v>
      </c>
      <c r="L140" s="8" t="s">
        <v>136</v>
      </c>
      <c r="N140" s="8"/>
      <c r="O140" s="10"/>
      <c r="P140" s="10" t="s">
        <v>780</v>
      </c>
      <c r="Q140" s="10">
        <v>900</v>
      </c>
      <c r="R140" s="16" t="s">
        <v>901</v>
      </c>
      <c r="S140" s="16" t="s">
        <v>864</v>
      </c>
      <c r="T140" s="8"/>
      <c r="W140" s="8" t="s">
        <v>375</v>
      </c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0" s="8" t="str">
        <f>LOWER(_xlfn.CONCAT(Table2[[#This Row],[device_suggested_area]], "-",Table2[[#This Row],[device_identifiers]]))</f>
        <v>laundry-main</v>
      </c>
      <c r="AG140" s="10" t="s">
        <v>776</v>
      </c>
      <c r="AH140" s="8" t="s">
        <v>777</v>
      </c>
      <c r="AI140" s="8" t="s">
        <v>775</v>
      </c>
      <c r="AJ140" s="8" t="s">
        <v>539</v>
      </c>
      <c r="AK140" s="8" t="s">
        <v>226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8">
        <v>1638</v>
      </c>
      <c r="B141" s="8" t="s">
        <v>26</v>
      </c>
      <c r="C141" s="8" t="s">
        <v>539</v>
      </c>
      <c r="D141" s="8" t="s">
        <v>137</v>
      </c>
      <c r="F141" s="8" t="str">
        <f>IF(ISBLANK(E141), "", Table2[[#This Row],[unique_id]])</f>
        <v/>
      </c>
      <c r="N141" s="8"/>
      <c r="O141" s="10"/>
      <c r="P141" s="10" t="s">
        <v>779</v>
      </c>
      <c r="Q141" s="10">
        <v>900</v>
      </c>
      <c r="R141" s="16" t="s">
        <v>827</v>
      </c>
      <c r="S141" s="16" t="s">
        <v>864</v>
      </c>
      <c r="T141" s="8"/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1" s="8" t="str">
        <f>LOWER(_xlfn.CONCAT(Table2[[#This Row],[device_suggested_area]], "-",Table2[[#This Row],[device_identifiers]]))</f>
        <v>laundry-main-bulb-1</v>
      </c>
      <c r="AG141" s="10" t="s">
        <v>776</v>
      </c>
      <c r="AH141" s="8" t="s">
        <v>778</v>
      </c>
      <c r="AI141" s="8" t="s">
        <v>775</v>
      </c>
      <c r="AJ141" s="8" t="s">
        <v>539</v>
      </c>
      <c r="AK141" s="8" t="s">
        <v>226</v>
      </c>
      <c r="AM141" s="8" t="s">
        <v>819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"0x0017880104eaa288"]]</v>
      </c>
    </row>
    <row r="142" spans="1:41" ht="16" customHeight="1" x14ac:dyDescent="0.2">
      <c r="A142" s="8">
        <v>1639</v>
      </c>
      <c r="B142" s="8" t="s">
        <v>26</v>
      </c>
      <c r="C142" s="8" t="s">
        <v>539</v>
      </c>
      <c r="D142" s="8" t="s">
        <v>137</v>
      </c>
      <c r="E142" s="8" t="s">
        <v>399</v>
      </c>
      <c r="F142" s="8" t="str">
        <f>IF(ISBLANK(E142), "", Table2[[#This Row],[unique_id]])</f>
        <v>pantry_main</v>
      </c>
      <c r="G142" s="8" t="s">
        <v>215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1000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2" s="8" t="str">
        <f>LOWER(_xlfn.CONCAT(Table2[[#This Row],[device_suggested_area]], "-",Table2[[#This Row],[device_identifiers]]))</f>
        <v>pantry-main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224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1640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1000</v>
      </c>
      <c r="R143" s="16" t="s">
        <v>827</v>
      </c>
      <c r="S143" s="16" t="s">
        <v>864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3" s="8" t="str">
        <f>LOWER(_xlfn.CONCAT(Table2[[#This Row],[device_suggested_area]], "-",Table2[[#This Row],[device_identifiers]]))</f>
        <v>pantry-main-bulb-1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224</v>
      </c>
      <c r="AM143" s="8" t="s">
        <v>820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"0x0017880104eaa272"]]</v>
      </c>
    </row>
    <row r="144" spans="1:41" ht="16" customHeight="1" x14ac:dyDescent="0.2">
      <c r="A144" s="8">
        <v>1641</v>
      </c>
      <c r="B144" s="8" t="s">
        <v>26</v>
      </c>
      <c r="C144" s="8" t="s">
        <v>539</v>
      </c>
      <c r="D144" s="8" t="s">
        <v>137</v>
      </c>
      <c r="E144" s="8" t="s">
        <v>400</v>
      </c>
      <c r="F144" s="8" t="str">
        <f>IF(ISBLANK(E144), "", Table2[[#This Row],[unique_id]])</f>
        <v>office_main</v>
      </c>
      <c r="G144" s="8" t="s">
        <v>211</v>
      </c>
      <c r="H144" s="8" t="s">
        <v>139</v>
      </c>
      <c r="I144" s="8" t="s">
        <v>132</v>
      </c>
      <c r="J144" s="8" t="s">
        <v>788</v>
      </c>
      <c r="L144" s="8" t="s">
        <v>136</v>
      </c>
      <c r="N144" s="8"/>
      <c r="O144" s="10"/>
      <c r="P144" s="10" t="s">
        <v>780</v>
      </c>
      <c r="Q144" s="10">
        <v>1100</v>
      </c>
      <c r="R144" s="16" t="s">
        <v>901</v>
      </c>
      <c r="S144" s="16" t="s">
        <v>865</v>
      </c>
      <c r="T144" s="8"/>
      <c r="W144" s="8" t="s">
        <v>375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4" s="8" t="str">
        <f>LOWER(_xlfn.CONCAT(Table2[[#This Row],[device_suggested_area]], "-",Table2[[#This Row],[device_identifiers]]))</f>
        <v>office-main</v>
      </c>
      <c r="AG144" s="10" t="s">
        <v>885</v>
      </c>
      <c r="AH144" s="8" t="s">
        <v>777</v>
      </c>
      <c r="AI144" s="8" t="s">
        <v>888</v>
      </c>
      <c r="AJ144" s="8" t="s">
        <v>539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1642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1100</v>
      </c>
      <c r="R145" s="16" t="s">
        <v>827</v>
      </c>
      <c r="S145" s="16" t="s">
        <v>865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5" s="8" t="str">
        <f>LOWER(_xlfn.CONCAT(Table2[[#This Row],[device_suggested_area]], "-",Table2[[#This Row],[device_identifiers]]))</f>
        <v>office-main-bulb-1</v>
      </c>
      <c r="AG145" s="10" t="s">
        <v>885</v>
      </c>
      <c r="AH145" s="8" t="s">
        <v>778</v>
      </c>
      <c r="AI145" s="8" t="s">
        <v>888</v>
      </c>
      <c r="AJ145" s="8" t="s">
        <v>539</v>
      </c>
      <c r="AK145" s="8" t="s">
        <v>225</v>
      </c>
      <c r="AM145" s="8" t="s">
        <v>821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"0x00178801040edfae"]]</v>
      </c>
    </row>
    <row r="146" spans="1:41" ht="16" customHeight="1" x14ac:dyDescent="0.2">
      <c r="A146" s="8">
        <v>1643</v>
      </c>
      <c r="B146" s="8" t="s">
        <v>26</v>
      </c>
      <c r="C146" s="8" t="s">
        <v>539</v>
      </c>
      <c r="D146" s="8" t="s">
        <v>137</v>
      </c>
      <c r="E146" s="8" t="s">
        <v>401</v>
      </c>
      <c r="F146" s="8" t="str">
        <f>IF(ISBLANK(E146), "", Table2[[#This Row],[unique_id]])</f>
        <v>bathroom_main</v>
      </c>
      <c r="G146" s="8" t="s">
        <v>210</v>
      </c>
      <c r="H146" s="8" t="s">
        <v>139</v>
      </c>
      <c r="I146" s="8" t="s">
        <v>132</v>
      </c>
      <c r="J146" s="8" t="s">
        <v>788</v>
      </c>
      <c r="K146" s="8" t="s">
        <v>406</v>
      </c>
      <c r="L146" s="8" t="s">
        <v>136</v>
      </c>
      <c r="N146" s="8"/>
      <c r="O146" s="10"/>
      <c r="P146" s="10" t="s">
        <v>780</v>
      </c>
      <c r="Q146" s="10">
        <v>1200</v>
      </c>
      <c r="R146" s="16" t="s">
        <v>901</v>
      </c>
      <c r="S146" s="16" t="s">
        <v>862</v>
      </c>
      <c r="T146" s="8"/>
      <c r="W146" s="8" t="s">
        <v>375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6" s="8" t="str">
        <f>LOWER(_xlfn.CONCAT(Table2[[#This Row],[device_suggested_area]], "-",Table2[[#This Row],[device_identifiers]]))</f>
        <v>bathroom-main</v>
      </c>
      <c r="AG146" s="10" t="s">
        <v>776</v>
      </c>
      <c r="AH146" s="8" t="s">
        <v>777</v>
      </c>
      <c r="AI146" s="8" t="s">
        <v>775</v>
      </c>
      <c r="AJ146" s="8" t="s">
        <v>539</v>
      </c>
      <c r="AK146" s="8" t="s">
        <v>496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1644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1200</v>
      </c>
      <c r="R147" s="16" t="s">
        <v>827</v>
      </c>
      <c r="S147" s="16" t="s">
        <v>862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7" s="8" t="str">
        <f>LOWER(_xlfn.CONCAT(Table2[[#This Row],[device_suggested_area]], "-",Table2[[#This Row],[device_identifiers]]))</f>
        <v>bathroom-main-bulb-1</v>
      </c>
      <c r="AG147" s="10" t="s">
        <v>776</v>
      </c>
      <c r="AH147" s="8" t="s">
        <v>778</v>
      </c>
      <c r="AI147" s="8" t="s">
        <v>775</v>
      </c>
      <c r="AJ147" s="8" t="s">
        <v>539</v>
      </c>
      <c r="AK147" s="8" t="s">
        <v>496</v>
      </c>
      <c r="AM147" s="8" t="s">
        <v>822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"0x00178801040edcad"]]</v>
      </c>
    </row>
    <row r="148" spans="1:41" ht="16" customHeight="1" x14ac:dyDescent="0.2">
      <c r="A148" s="8">
        <v>1645</v>
      </c>
      <c r="B148" s="8" t="s">
        <v>26</v>
      </c>
      <c r="C148" s="8" t="s">
        <v>539</v>
      </c>
      <c r="D148" s="8" t="s">
        <v>137</v>
      </c>
      <c r="E148" s="8" t="s">
        <v>402</v>
      </c>
      <c r="F148" s="8" t="str">
        <f>IF(ISBLANK(E148), "", Table2[[#This Row],[unique_id]])</f>
        <v>ensuite_main</v>
      </c>
      <c r="G148" s="8" t="s">
        <v>209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1300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48" s="8" t="str">
        <f>LOWER(_xlfn.CONCAT(Table2[[#This Row],[device_suggested_area]], "-",Table2[[#This Row],[device_identifiers]]))</f>
        <v>ensuite-main</v>
      </c>
      <c r="AG148" s="10" t="s">
        <v>885</v>
      </c>
      <c r="AH148" s="8" t="s">
        <v>777</v>
      </c>
      <c r="AI148" s="8" t="s">
        <v>888</v>
      </c>
      <c r="AJ148" s="8" t="s">
        <v>539</v>
      </c>
      <c r="AK148" s="8" t="s">
        <v>574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1646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1300</v>
      </c>
      <c r="R149" s="16" t="s">
        <v>827</v>
      </c>
      <c r="S149" s="16" t="s">
        <v>862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49" s="8" t="str">
        <f>LOWER(_xlfn.CONCAT(Table2[[#This Row],[device_suggested_area]], "-",Table2[[#This Row],[device_identifiers]]))</f>
        <v>ensuite-main-bulb-1</v>
      </c>
      <c r="AG149" s="10" t="s">
        <v>885</v>
      </c>
      <c r="AH149" s="8" t="s">
        <v>778</v>
      </c>
      <c r="AI149" s="8" t="s">
        <v>888</v>
      </c>
      <c r="AJ149" s="8" t="s">
        <v>539</v>
      </c>
      <c r="AK149" s="8" t="s">
        <v>574</v>
      </c>
      <c r="AM149" s="8" t="s">
        <v>823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"0x00178801040eddb2"]]</v>
      </c>
    </row>
    <row r="150" spans="1:41" ht="16" customHeight="1" x14ac:dyDescent="0.2">
      <c r="A150" s="8">
        <v>1647</v>
      </c>
      <c r="B150" s="8" t="s">
        <v>26</v>
      </c>
      <c r="C150" s="8" t="s">
        <v>539</v>
      </c>
      <c r="D150" s="8" t="s">
        <v>137</v>
      </c>
      <c r="E150" s="8" t="s">
        <v>403</v>
      </c>
      <c r="F150" s="8" t="str">
        <f>IF(ISBLANK(E150), "", Table2[[#This Row],[unique_id]])</f>
        <v>wardrobe_main</v>
      </c>
      <c r="G150" s="8" t="s">
        <v>213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1400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0" s="8" t="str">
        <f>LOWER(_xlfn.CONCAT(Table2[[#This Row],[device_suggested_area]], "-",Table2[[#This Row],[device_identifiers]]))</f>
        <v>wardrobe-main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790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1648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1400</v>
      </c>
      <c r="R151" s="16" t="s">
        <v>827</v>
      </c>
      <c r="S151" s="16" t="s">
        <v>862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1" s="8" t="str">
        <f>LOWER(_xlfn.CONCAT(Table2[[#This Row],[device_suggested_area]], "-",Table2[[#This Row],[device_identifiers]]))</f>
        <v>wardrobe-main-bulb-1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790</v>
      </c>
      <c r="AM151" s="8" t="s">
        <v>824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"0x00178801040ede93"]]</v>
      </c>
    </row>
    <row r="152" spans="1:41" ht="16" customHeight="1" x14ac:dyDescent="0.2">
      <c r="A152" s="8">
        <v>1649</v>
      </c>
      <c r="B152" s="8" t="s">
        <v>26</v>
      </c>
      <c r="C152" s="8" t="s">
        <v>255</v>
      </c>
      <c r="D152" s="8" t="s">
        <v>134</v>
      </c>
      <c r="E152" s="8" t="s">
        <v>642</v>
      </c>
      <c r="F152" s="8" t="str">
        <f>IF(ISBLANK(E152), "", Table2[[#This Row],[unique_id]])</f>
        <v>deck_festoons</v>
      </c>
      <c r="G152" s="8" t="s">
        <v>389</v>
      </c>
      <c r="H152" s="8" t="s">
        <v>139</v>
      </c>
      <c r="I152" s="8" t="s">
        <v>132</v>
      </c>
      <c r="J152" s="8" t="s">
        <v>915</v>
      </c>
      <c r="L152" s="8" t="s">
        <v>136</v>
      </c>
      <c r="N152" s="8"/>
      <c r="O152" s="10"/>
      <c r="P152" s="10"/>
      <c r="Q152" s="10"/>
      <c r="R152" s="10"/>
      <c r="S152" s="10"/>
      <c r="T152" s="8"/>
      <c r="W152" s="8" t="s">
        <v>375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40"/>
      <c r="AF152" s="8" t="str">
        <f>IF(OR(ISBLANK(AM152), ISBLANK(AN152)), "", LOWER(_xlfn.CONCAT(Table2[[#This Row],[device_manufacturer]], "-",Table2[[#This Row],[device_suggested_area]], "-", Table2[[#This Row],[device_identifiers]])))</f>
        <v>tplink-deck-festoons</v>
      </c>
      <c r="AG152" s="10" t="s">
        <v>499</v>
      </c>
      <c r="AH152" s="8" t="s">
        <v>506</v>
      </c>
      <c r="AI152" s="8" t="s">
        <v>498</v>
      </c>
      <c r="AJ152" s="8" t="str">
        <f>IF(OR(ISBLANK(AM152), ISBLANK(AN152)), "", Table2[[#This Row],[device_via_device]])</f>
        <v>TPLink</v>
      </c>
      <c r="AK152" s="8" t="s">
        <v>495</v>
      </c>
      <c r="AL152" s="8" t="s">
        <v>633</v>
      </c>
      <c r="AM152" s="8" t="s">
        <v>884</v>
      </c>
      <c r="AN152" s="8" t="s">
        <v>883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>[["mac", "5c:a6:e6:25:58:f1"], ["ip", "10.0.6.88"]]</v>
      </c>
    </row>
    <row r="153" spans="1:41" ht="16" customHeight="1" x14ac:dyDescent="0.2">
      <c r="A153" s="8">
        <v>1650</v>
      </c>
      <c r="B153" s="8" t="s">
        <v>26</v>
      </c>
      <c r="C153" s="8" t="s">
        <v>255</v>
      </c>
      <c r="D153" s="8" t="s">
        <v>134</v>
      </c>
      <c r="E153" s="8" t="s">
        <v>878</v>
      </c>
      <c r="F153" s="8" t="str">
        <f>IF(ISBLANK(E153), "", Table2[[#This Row],[unique_id]])</f>
        <v>landing_festoons</v>
      </c>
      <c r="G153" s="8" t="s">
        <v>879</v>
      </c>
      <c r="H153" s="8" t="s">
        <v>139</v>
      </c>
      <c r="I153" s="8" t="s">
        <v>132</v>
      </c>
      <c r="J153" s="8" t="s">
        <v>915</v>
      </c>
      <c r="L153" s="8" t="s">
        <v>136</v>
      </c>
      <c r="N153" s="8"/>
      <c r="O153" s="10"/>
      <c r="P153" s="10"/>
      <c r="Q153" s="10"/>
      <c r="R153" s="10"/>
      <c r="S153" s="10"/>
      <c r="T153" s="8"/>
      <c r="W153" s="8" t="s">
        <v>375</v>
      </c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40"/>
      <c r="AF153" s="8" t="str">
        <f>IF(OR(ISBLANK(AM153), ISBLANK(AN153)), "", LOWER(_xlfn.CONCAT(Table2[[#This Row],[device_manufacturer]], "-",Table2[[#This Row],[device_suggested_area]], "-", Table2[[#This Row],[device_identifiers]])))</f>
        <v>tplink-landing-festoons</v>
      </c>
      <c r="AG153" s="10" t="s">
        <v>499</v>
      </c>
      <c r="AH153" s="8" t="s">
        <v>506</v>
      </c>
      <c r="AI153" s="8" t="s">
        <v>498</v>
      </c>
      <c r="AJ153" s="8" t="str">
        <f>IF(OR(ISBLANK(AM153), ISBLANK(AN153)), "", Table2[[#This Row],[device_via_device]])</f>
        <v>TPLink</v>
      </c>
      <c r="AK153" s="8" t="s">
        <v>880</v>
      </c>
      <c r="AL153" s="8" t="s">
        <v>633</v>
      </c>
      <c r="AM153" s="8" t="s">
        <v>881</v>
      </c>
      <c r="AN153" s="8" t="s">
        <v>882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"5c:a6:e6:25:5a:0c"], ["ip", "10.0.6.89"]]</v>
      </c>
    </row>
    <row r="154" spans="1:41" ht="16" customHeight="1" x14ac:dyDescent="0.2">
      <c r="A154" s="8">
        <v>1651</v>
      </c>
      <c r="B154" s="8" t="s">
        <v>26</v>
      </c>
      <c r="C154" s="8" t="s">
        <v>539</v>
      </c>
      <c r="D154" s="8" t="s">
        <v>137</v>
      </c>
      <c r="E154" s="8" t="s">
        <v>902</v>
      </c>
      <c r="F154" s="8" t="str">
        <f>IF(ISBLANK(E154), "", Table2[[#This Row],[unique_id]])</f>
        <v>garden_pedestals</v>
      </c>
      <c r="G154" s="8" t="s">
        <v>903</v>
      </c>
      <c r="H154" s="8" t="s">
        <v>139</v>
      </c>
      <c r="I154" s="8" t="s">
        <v>132</v>
      </c>
      <c r="J154" s="8" t="s">
        <v>914</v>
      </c>
      <c r="L154" s="8" t="s">
        <v>136</v>
      </c>
      <c r="N154" s="8"/>
      <c r="O154" s="10"/>
      <c r="P154" s="10" t="s">
        <v>780</v>
      </c>
      <c r="Q154" s="10" t="s">
        <v>891</v>
      </c>
      <c r="R154" s="16" t="s">
        <v>900</v>
      </c>
      <c r="S154" s="16" t="s">
        <v>890</v>
      </c>
      <c r="T154" s="8"/>
      <c r="W154" s="8" t="s">
        <v>375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4" s="8" t="str">
        <f>LOWER(_xlfn.CONCAT(Table2[[#This Row],[device_suggested_area]], "-",Table2[[#This Row],[device_identifiers]]))</f>
        <v>garden-pedestals</v>
      </c>
      <c r="AG154" s="10" t="s">
        <v>887</v>
      </c>
      <c r="AH154" s="8" t="s">
        <v>905</v>
      </c>
      <c r="AI154" s="8" t="s">
        <v>889</v>
      </c>
      <c r="AJ154" s="8" t="s">
        <v>539</v>
      </c>
      <c r="AK154" s="8" t="s">
        <v>904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8">
        <v>1652</v>
      </c>
      <c r="B155" s="8" t="s">
        <v>26</v>
      </c>
      <c r="C155" s="8" t="s">
        <v>539</v>
      </c>
      <c r="D155" s="8" t="s">
        <v>137</v>
      </c>
      <c r="F155" s="8" t="str">
        <f>IF(ISBLANK(E155), "", Table2[[#This Row],[unique_id]])</f>
        <v/>
      </c>
      <c r="N155" s="8"/>
      <c r="O155" s="10"/>
      <c r="P155" s="10" t="s">
        <v>779</v>
      </c>
      <c r="Q155" s="10" t="s">
        <v>891</v>
      </c>
      <c r="R155" s="16" t="s">
        <v>827</v>
      </c>
      <c r="S155" s="16" t="s">
        <v>890</v>
      </c>
      <c r="T155" s="8"/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5" s="8" t="str">
        <f>LOWER(_xlfn.CONCAT(Table2[[#This Row],[device_suggested_area]], "-",Table2[[#This Row],[device_identifiers]]))</f>
        <v>garden-pedestals-bulb-1</v>
      </c>
      <c r="AG155" s="10" t="s">
        <v>887</v>
      </c>
      <c r="AH155" s="8" t="s">
        <v>906</v>
      </c>
      <c r="AI155" s="8" t="s">
        <v>889</v>
      </c>
      <c r="AJ155" s="8" t="s">
        <v>539</v>
      </c>
      <c r="AK155" s="8" t="s">
        <v>904</v>
      </c>
      <c r="AM155" s="8" t="s">
        <v>886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"0x001788010c692175"]]</v>
      </c>
    </row>
    <row r="156" spans="1:41" ht="16" customHeight="1" x14ac:dyDescent="0.2">
      <c r="A156" s="8">
        <v>1653</v>
      </c>
      <c r="B156" s="8" t="s">
        <v>26</v>
      </c>
      <c r="C156" s="8" t="s">
        <v>539</v>
      </c>
      <c r="D156" s="8" t="s">
        <v>137</v>
      </c>
      <c r="F156" s="8" t="str">
        <f>IF(ISBLANK(E156), "", Table2[[#This Row],[unique_id]])</f>
        <v/>
      </c>
      <c r="N156" s="8"/>
      <c r="O156" s="10"/>
      <c r="P156" s="10" t="s">
        <v>779</v>
      </c>
      <c r="Q156" s="10" t="s">
        <v>891</v>
      </c>
      <c r="R156" s="16" t="s">
        <v>827</v>
      </c>
      <c r="S156" s="16" t="s">
        <v>890</v>
      </c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6" s="8" t="str">
        <f>LOWER(_xlfn.CONCAT(Table2[[#This Row],[device_suggested_area]], "-",Table2[[#This Row],[device_identifiers]]))</f>
        <v>garden-pedestals-bulb-2</v>
      </c>
      <c r="AG156" s="10" t="s">
        <v>887</v>
      </c>
      <c r="AH156" s="8" t="s">
        <v>907</v>
      </c>
      <c r="AI156" s="8" t="s">
        <v>889</v>
      </c>
      <c r="AJ156" s="8" t="s">
        <v>539</v>
      </c>
      <c r="AK156" s="8" t="s">
        <v>904</v>
      </c>
      <c r="AM156" s="8" t="s">
        <v>892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"0x001788010c69214a"]]</v>
      </c>
    </row>
    <row r="157" spans="1:41" ht="16" customHeight="1" x14ac:dyDescent="0.2">
      <c r="A157" s="8">
        <v>1654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7" s="8" t="str">
        <f>LOWER(_xlfn.CONCAT(Table2[[#This Row],[device_suggested_area]], "-",Table2[[#This Row],[device_identifiers]]))</f>
        <v>garden-pedestals-bulb-3</v>
      </c>
      <c r="AG157" s="10" t="s">
        <v>887</v>
      </c>
      <c r="AH157" s="8" t="s">
        <v>908</v>
      </c>
      <c r="AI157" s="8" t="s">
        <v>889</v>
      </c>
      <c r="AJ157" s="8" t="s">
        <v>539</v>
      </c>
      <c r="AK157" s="8" t="s">
        <v>904</v>
      </c>
      <c r="AM157" s="8" t="s">
        <v>893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"0x001788010c5c4266"]]</v>
      </c>
    </row>
    <row r="158" spans="1:41" ht="16" customHeight="1" x14ac:dyDescent="0.2">
      <c r="A158" s="8">
        <v>1655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58" s="8" t="str">
        <f>LOWER(_xlfn.CONCAT(Table2[[#This Row],[device_suggested_area]], "-",Table2[[#This Row],[device_identifiers]]))</f>
        <v>garden-pedestals-bulb-4</v>
      </c>
      <c r="AG158" s="10" t="s">
        <v>887</v>
      </c>
      <c r="AH158" s="8" t="s">
        <v>909</v>
      </c>
      <c r="AI158" s="8" t="s">
        <v>889</v>
      </c>
      <c r="AJ158" s="8" t="s">
        <v>539</v>
      </c>
      <c r="AK158" s="8" t="s">
        <v>904</v>
      </c>
      <c r="AM158" s="8" t="s">
        <v>894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"0x001788010c692144"]]</v>
      </c>
    </row>
    <row r="159" spans="1:41" s="34" customFormat="1" ht="16" customHeight="1" x14ac:dyDescent="0.2">
      <c r="A159" s="34">
        <v>1656</v>
      </c>
      <c r="B159" s="34" t="s">
        <v>922</v>
      </c>
      <c r="C159" s="34" t="s">
        <v>539</v>
      </c>
      <c r="D159" s="34" t="s">
        <v>137</v>
      </c>
      <c r="F159" s="34" t="str">
        <f>IF(ISBLANK(E159), "", Table2[[#This Row],[unique_id]])</f>
        <v/>
      </c>
      <c r="O159" s="35"/>
      <c r="P159" s="35" t="s">
        <v>779</v>
      </c>
      <c r="Q159" s="35" t="s">
        <v>891</v>
      </c>
      <c r="R159" s="36" t="s">
        <v>827</v>
      </c>
      <c r="S159" s="36" t="s">
        <v>890</v>
      </c>
      <c r="Y159" s="35"/>
      <c r="AA159" s="34" t="str">
        <f>IF(ISBLANK(Z159),  "", _xlfn.CONCAT("haas/entity/sensor/", LOWER(C159), "/", E159, "/config"))</f>
        <v/>
      </c>
      <c r="AB159" s="34" t="str">
        <f>IF(ISBLANK(Z159),  "", _xlfn.CONCAT(LOWER(C159), "/", E159))</f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59" s="34" t="str">
        <f>LOWER(_xlfn.CONCAT(Table2[[#This Row],[device_suggested_area]], "-",Table2[[#This Row],[device_identifiers]]))</f>
        <v>garden-pedestals-bulb-5</v>
      </c>
      <c r="AG159" s="35" t="s">
        <v>887</v>
      </c>
      <c r="AH159" s="8" t="s">
        <v>1041</v>
      </c>
      <c r="AI159" s="34" t="s">
        <v>889</v>
      </c>
      <c r="AJ159" s="34" t="s">
        <v>539</v>
      </c>
      <c r="AK159" s="34" t="s">
        <v>904</v>
      </c>
      <c r="AM159" s="34" t="s">
        <v>1040</v>
      </c>
      <c r="AO159" s="34" t="str">
        <f>IF(AND(ISBLANK(AM159), ISBLANK(AN159)), "", _xlfn.CONCAT("[", IF(ISBLANK(AM159), "", _xlfn.CONCAT("[""mac"", """, AM159, """]")), IF(ISBLANK(AN159), "", _xlfn.CONCAT(", [""ip"", """, AN159, """]")), "]"))</f>
        <v>[["mac", "x"]]</v>
      </c>
    </row>
    <row r="160" spans="1:41" s="34" customFormat="1" ht="16" customHeight="1" x14ac:dyDescent="0.2">
      <c r="A160" s="34">
        <v>1657</v>
      </c>
      <c r="B160" s="34" t="s">
        <v>922</v>
      </c>
      <c r="C160" s="34" t="s">
        <v>539</v>
      </c>
      <c r="D160" s="34" t="s">
        <v>137</v>
      </c>
      <c r="F160" s="34" t="str">
        <f>IF(ISBLANK(E160), "", Table2[[#This Row],[unique_id]])</f>
        <v/>
      </c>
      <c r="O160" s="35"/>
      <c r="P160" s="35" t="s">
        <v>779</v>
      </c>
      <c r="Q160" s="35" t="s">
        <v>891</v>
      </c>
      <c r="R160" s="36" t="s">
        <v>827</v>
      </c>
      <c r="S160" s="36" t="s">
        <v>890</v>
      </c>
      <c r="Y160" s="35"/>
      <c r="AA160" s="34" t="str">
        <f>IF(ISBLANK(Z160),  "", _xlfn.CONCAT("haas/entity/sensor/", LOWER(C160), "/", E160, "/config"))</f>
        <v/>
      </c>
      <c r="AB160" s="34" t="str">
        <f>IF(ISBLANK(Z160),  "", _xlfn.CONCAT(LOWER(C160), "/", E160))</f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0" s="34" t="str">
        <f>LOWER(_xlfn.CONCAT(Table2[[#This Row],[device_suggested_area]], "-",Table2[[#This Row],[device_identifiers]]))</f>
        <v>garden-pedestals-bulb-6</v>
      </c>
      <c r="AG160" s="35" t="s">
        <v>887</v>
      </c>
      <c r="AH160" s="8" t="s">
        <v>1042</v>
      </c>
      <c r="AI160" s="34" t="s">
        <v>889</v>
      </c>
      <c r="AJ160" s="34" t="s">
        <v>539</v>
      </c>
      <c r="AK160" s="34" t="s">
        <v>904</v>
      </c>
      <c r="AM160" s="34" t="s">
        <v>1040</v>
      </c>
      <c r="AO160" s="34" t="str">
        <f>IF(AND(ISBLANK(AM160), ISBLANK(AN160)), "", _xlfn.CONCAT("[", IF(ISBLANK(AM160), "", _xlfn.CONCAT("[""mac"", """, AM160, """]")), IF(ISBLANK(AN160), "", _xlfn.CONCAT(", [""ip"", """, AN160, """]")), "]"))</f>
        <v>[["mac", "x"]]</v>
      </c>
    </row>
    <row r="161" spans="1:41" s="34" customFormat="1" ht="16" customHeight="1" x14ac:dyDescent="0.2">
      <c r="A161" s="34">
        <v>1658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>IF(ISBLANK(Z161),  "", _xlfn.CONCAT("haas/entity/sensor/", LOWER(C161), "/", E161, "/config"))</f>
        <v/>
      </c>
      <c r="AB161" s="34" t="str">
        <f>IF(ISBLANK(Z161),  "", _xlfn.CONCAT(LOWER(C161), "/", E161))</f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garden-pedestals-bulb-7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4" customFormat="1" ht="16" customHeight="1" x14ac:dyDescent="0.2">
      <c r="A162" s="34">
        <v>1659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>IF(ISBLANK(Z162),  "", _xlfn.CONCAT("haas/entity/sensor/", LOWER(C162), "/", E162, "/config"))</f>
        <v/>
      </c>
      <c r="AB162" s="34" t="str">
        <f>IF(ISBLANK(Z162),  "", _xlfn.CONCAT(LOWER(C162), "/", E162))</f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garden-pedestals-bulb-8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ht="16" customHeight="1" x14ac:dyDescent="0.2">
      <c r="A163" s="8">
        <v>1660</v>
      </c>
      <c r="B163" s="8" t="s">
        <v>26</v>
      </c>
      <c r="C163" s="8" t="s">
        <v>539</v>
      </c>
      <c r="D163" s="8" t="s">
        <v>137</v>
      </c>
      <c r="E163" s="8" t="s">
        <v>912</v>
      </c>
      <c r="F163" s="8" t="str">
        <f>IF(ISBLANK(E163), "", Table2[[#This Row],[unique_id]])</f>
        <v>tree_spotlights</v>
      </c>
      <c r="G163" s="8" t="s">
        <v>899</v>
      </c>
      <c r="H163" s="8" t="s">
        <v>139</v>
      </c>
      <c r="I163" s="8" t="s">
        <v>132</v>
      </c>
      <c r="J163" s="8" t="s">
        <v>913</v>
      </c>
      <c r="L163" s="8" t="s">
        <v>136</v>
      </c>
      <c r="N163" s="8"/>
      <c r="O163" s="10"/>
      <c r="P163" s="10" t="s">
        <v>780</v>
      </c>
      <c r="Q163" s="10" t="s">
        <v>898</v>
      </c>
      <c r="R163" s="16" t="s">
        <v>900</v>
      </c>
      <c r="S163" s="16" t="s">
        <v>890</v>
      </c>
      <c r="T163" s="8"/>
      <c r="W163" s="8" t="s">
        <v>375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3" s="8" t="str">
        <f>LOWER(_xlfn.CONCAT(Table2[[#This Row],[device_suggested_area]], "-",Table2[[#This Row],[device_identifiers]]))</f>
        <v>tree-spotlights</v>
      </c>
      <c r="AG163" s="10" t="s">
        <v>887</v>
      </c>
      <c r="AH163" s="8" t="s">
        <v>910</v>
      </c>
      <c r="AI163" s="8" t="s">
        <v>897</v>
      </c>
      <c r="AJ163" s="8" t="s">
        <v>539</v>
      </c>
      <c r="AK163" s="8" t="s">
        <v>896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8">
        <v>1661</v>
      </c>
      <c r="B164" s="8" t="s">
        <v>26</v>
      </c>
      <c r="C164" s="8" t="s">
        <v>539</v>
      </c>
      <c r="D164" s="8" t="s">
        <v>137</v>
      </c>
      <c r="F164" s="8" t="str">
        <f>IF(ISBLANK(E164), "", Table2[[#This Row],[unique_id]])</f>
        <v/>
      </c>
      <c r="N164" s="8"/>
      <c r="O164" s="10"/>
      <c r="P164" s="10" t="s">
        <v>779</v>
      </c>
      <c r="Q164" s="10" t="s">
        <v>898</v>
      </c>
      <c r="R164" s="16" t="s">
        <v>827</v>
      </c>
      <c r="S164" s="16" t="s">
        <v>890</v>
      </c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4" s="8" t="str">
        <f>LOWER(_xlfn.CONCAT(Table2[[#This Row],[device_suggested_area]], "-",Table2[[#This Row],[device_identifiers]]))</f>
        <v>tree-spotlights-bulb-1</v>
      </c>
      <c r="AG164" s="10" t="s">
        <v>887</v>
      </c>
      <c r="AH164" s="8" t="s">
        <v>911</v>
      </c>
      <c r="AI164" s="8" t="s">
        <v>897</v>
      </c>
      <c r="AJ164" s="8" t="s">
        <v>539</v>
      </c>
      <c r="AK164" s="8" t="s">
        <v>896</v>
      </c>
      <c r="AM164" s="8" t="s">
        <v>895</v>
      </c>
      <c r="AO164" s="8" t="str">
        <f>IF(AND(ISBLANK(AM164), ISBLANK(AN164)), "", _xlfn.CONCAT("[", IF(ISBLANK(AM164), "", _xlfn.CONCAT("[""mac"", """, AM164, """]")), IF(ISBLANK(AN164), "", _xlfn.CONCAT(", [""ip"", """, AN164, """]")), "]"))</f>
        <v>[["mac", "0x00178801097ed42c"]]</v>
      </c>
    </row>
    <row r="165" spans="1:41" ht="16" customHeight="1" x14ac:dyDescent="0.2">
      <c r="A165" s="8">
        <v>1662</v>
      </c>
      <c r="B165" s="8" t="s">
        <v>26</v>
      </c>
      <c r="C165" s="8" t="s">
        <v>539</v>
      </c>
      <c r="D165" s="8" t="s">
        <v>137</v>
      </c>
      <c r="F165" s="8" t="str">
        <f>IF(ISBLANK(E165), "", Table2[[#This Row],[unique_id]])</f>
        <v/>
      </c>
      <c r="N165" s="8"/>
      <c r="O165" s="10"/>
      <c r="P165" s="10" t="s">
        <v>779</v>
      </c>
      <c r="Q165" s="10" t="s">
        <v>898</v>
      </c>
      <c r="R165" s="16" t="s">
        <v>827</v>
      </c>
      <c r="S165" s="16" t="s">
        <v>890</v>
      </c>
      <c r="T165" s="8"/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5" s="8" t="str">
        <f>LOWER(_xlfn.CONCAT(Table2[[#This Row],[device_suggested_area]], "-",Table2[[#This Row],[device_identifiers]]))</f>
        <v>tree-spotlights-bulb-2</v>
      </c>
      <c r="AG165" s="10" t="s">
        <v>887</v>
      </c>
      <c r="AH165" s="8" t="s">
        <v>920</v>
      </c>
      <c r="AI165" s="8" t="s">
        <v>897</v>
      </c>
      <c r="AJ165" s="8" t="s">
        <v>539</v>
      </c>
      <c r="AK165" s="8" t="s">
        <v>896</v>
      </c>
      <c r="AM165" s="8" t="s">
        <v>921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"0x0017880109c40c33"]]</v>
      </c>
    </row>
    <row r="166" spans="1:41" s="34" customFormat="1" ht="16" customHeight="1" x14ac:dyDescent="0.2">
      <c r="A166" s="34">
        <v>1663</v>
      </c>
      <c r="B166" s="34" t="s">
        <v>922</v>
      </c>
      <c r="C166" s="34" t="s">
        <v>539</v>
      </c>
      <c r="D166" s="34" t="s">
        <v>137</v>
      </c>
      <c r="F166" s="34" t="str">
        <f>IF(ISBLANK(E166), "", Table2[[#This Row],[unique_id]])</f>
        <v/>
      </c>
      <c r="O166" s="35"/>
      <c r="P166" s="35" t="s">
        <v>779</v>
      </c>
      <c r="Q166" s="35" t="s">
        <v>898</v>
      </c>
      <c r="R166" s="36" t="s">
        <v>827</v>
      </c>
      <c r="S166" s="36" t="s">
        <v>890</v>
      </c>
      <c r="Y166" s="35"/>
      <c r="AA166" s="34" t="str">
        <f>IF(ISBLANK(Z166),  "", _xlfn.CONCAT("haas/entity/sensor/", LOWER(C166), "/", E166, "/config"))</f>
        <v/>
      </c>
      <c r="AB166" s="34" t="str">
        <f>IF(ISBLANK(Z166),  "", _xlfn.CONCAT(LOWER(C166), "/", E166))</f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6" s="34" t="str">
        <f>LOWER(_xlfn.CONCAT(Table2[[#This Row],[device_suggested_area]], "-",Table2[[#This Row],[device_identifiers]]))</f>
        <v>tree-spotlights-bulb-3</v>
      </c>
      <c r="AG166" s="35" t="s">
        <v>887</v>
      </c>
      <c r="AH166" s="8" t="s">
        <v>1045</v>
      </c>
      <c r="AI166" s="34" t="s">
        <v>897</v>
      </c>
      <c r="AJ166" s="34" t="s">
        <v>539</v>
      </c>
      <c r="AK166" s="34" t="s">
        <v>896</v>
      </c>
      <c r="AM166" s="34" t="s">
        <v>1040</v>
      </c>
      <c r="AO166" s="34" t="str">
        <f>IF(AND(ISBLANK(AM166), ISBLANK(AN166)), "", _xlfn.CONCAT("[", IF(ISBLANK(AM166), "", _xlfn.CONCAT("[""mac"", """, AM166, """]")), IF(ISBLANK(AN166), "", _xlfn.CONCAT(", [""ip"", """, AN166, """]")), "]"))</f>
        <v>[["mac", "x"]]</v>
      </c>
    </row>
    <row r="167" spans="1:41" s="44" customFormat="1" ht="16" customHeight="1" x14ac:dyDescent="0.2">
      <c r="A167" s="44">
        <v>1700</v>
      </c>
      <c r="B167" s="44" t="s">
        <v>26</v>
      </c>
      <c r="C167" s="44" t="s">
        <v>702</v>
      </c>
      <c r="D167" s="44" t="s">
        <v>458</v>
      </c>
      <c r="E167" s="44" t="s">
        <v>457</v>
      </c>
      <c r="F167" s="44" t="str">
        <f>IF(ISBLANK(E167), "", Table2[[#This Row],[unique_id]])</f>
        <v>column_break</v>
      </c>
      <c r="G167" s="44" t="s">
        <v>454</v>
      </c>
      <c r="H167" s="44" t="s">
        <v>1093</v>
      </c>
      <c r="I167" s="44" t="s">
        <v>132</v>
      </c>
      <c r="L167" s="44" t="s">
        <v>455</v>
      </c>
      <c r="M167" s="44" t="s">
        <v>456</v>
      </c>
      <c r="O167" s="46"/>
      <c r="P167" s="46"/>
      <c r="Q167" s="46"/>
      <c r="R167" s="46"/>
      <c r="S167" s="46"/>
      <c r="Y167" s="46"/>
      <c r="AA167" s="44" t="str">
        <f>IF(ISBLANK(Z167),  "", _xlfn.CONCAT("haas/entity/sensor/", LOWER(C167), "/", E167, "/config"))</f>
        <v/>
      </c>
      <c r="AB167" s="44" t="str">
        <f>IF(ISBLANK(Z167),  "", _xlfn.CONCAT(LOWER(C167), "/", E167))</f>
        <v/>
      </c>
      <c r="AE167" s="47"/>
      <c r="AG167" s="46"/>
      <c r="AO167" s="44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s="44" customFormat="1" ht="16" customHeight="1" x14ac:dyDescent="0.2">
      <c r="A168" s="44">
        <v>1701</v>
      </c>
      <c r="B168" s="44" t="s">
        <v>26</v>
      </c>
      <c r="C168" s="44" t="s">
        <v>255</v>
      </c>
      <c r="D168" s="44" t="s">
        <v>134</v>
      </c>
      <c r="E168" s="44" t="s">
        <v>299</v>
      </c>
      <c r="F168" s="44" t="str">
        <f>IF(ISBLANK(E168), "", Table2[[#This Row],[unique_id]])</f>
        <v>bathroom_rails</v>
      </c>
      <c r="G168" s="44" t="s">
        <v>719</v>
      </c>
      <c r="H168" s="44" t="s">
        <v>1093</v>
      </c>
      <c r="I168" s="44" t="s">
        <v>132</v>
      </c>
      <c r="J168" s="44" t="s">
        <v>719</v>
      </c>
      <c r="L168" s="44" t="s">
        <v>321</v>
      </c>
      <c r="O168" s="46"/>
      <c r="P168" s="46"/>
      <c r="Q168" s="46"/>
      <c r="R168" s="46"/>
      <c r="S168" s="46"/>
      <c r="W168" s="44" t="s">
        <v>320</v>
      </c>
      <c r="Y168" s="46"/>
      <c r="AA168" s="44" t="str">
        <f>IF(ISBLANK(Z168),  "", _xlfn.CONCAT("haas/entity/sensor/", LOWER(C168), "/", E168, "/config"))</f>
        <v/>
      </c>
      <c r="AB168" s="44" t="str">
        <f>IF(ISBLANK(Z168),  "", _xlfn.CONCAT(LOWER(C168), "/", E168))</f>
        <v/>
      </c>
      <c r="AE168" s="47"/>
      <c r="AF168" s="44" t="str">
        <f>IF(OR(ISBLANK(AM168), ISBLANK(AN168)), "", LOWER(_xlfn.CONCAT(Table2[[#This Row],[device_manufacturer]], "-",Table2[[#This Row],[device_suggested_area]], "-", Table2[[#This Row],[device_identifiers]])))</f>
        <v>tplink-bathroom-rails</v>
      </c>
      <c r="AG168" s="46" t="s">
        <v>500</v>
      </c>
      <c r="AH168" s="44" t="s">
        <v>508</v>
      </c>
      <c r="AI168" s="44" t="s">
        <v>497</v>
      </c>
      <c r="AJ168" s="44" t="str">
        <f>IF(OR(ISBLANK(AM168), ISBLANK(AN168)), "", Table2[[#This Row],[device_via_device]])</f>
        <v>TPLink</v>
      </c>
      <c r="AK168" s="44" t="s">
        <v>496</v>
      </c>
      <c r="AL168" s="44" t="s">
        <v>633</v>
      </c>
      <c r="AM168" s="44" t="s">
        <v>487</v>
      </c>
      <c r="AN168" s="44" t="s">
        <v>626</v>
      </c>
      <c r="AO168" s="44" t="str">
        <f>IF(AND(ISBLANK(AM168), ISBLANK(AN168)), "", _xlfn.CONCAT("[", IF(ISBLANK(AM168), "", _xlfn.CONCAT("[""mac"", """, AM168, """]")), IF(ISBLANK(AN168), "", _xlfn.CONCAT(", [""ip"", """, AN168, """]")), "]"))</f>
        <v>[["mac", "ac:84:c6:54:9d:98"], ["ip", "10.0.6.81"]]</v>
      </c>
    </row>
    <row r="169" spans="1:41" s="44" customFormat="1" ht="16" customHeight="1" x14ac:dyDescent="0.2">
      <c r="A169" s="44">
        <v>1702</v>
      </c>
      <c r="B169" s="44" t="s">
        <v>922</v>
      </c>
      <c r="C169" s="44" t="s">
        <v>463</v>
      </c>
      <c r="D169" s="44" t="s">
        <v>134</v>
      </c>
      <c r="E169" s="44" t="s">
        <v>464</v>
      </c>
      <c r="F169" s="44" t="str">
        <f>IF(ISBLANK(E169), "", Table2[[#This Row],[unique_id]])</f>
        <v>roof_water_heater_booster</v>
      </c>
      <c r="G169" s="44" t="s">
        <v>716</v>
      </c>
      <c r="H169" s="44" t="s">
        <v>1093</v>
      </c>
      <c r="I169" s="44" t="s">
        <v>132</v>
      </c>
      <c r="J169" s="44" t="str">
        <f>Table2[[#This Row],[friendly_name]]</f>
        <v>Water Booster</v>
      </c>
      <c r="L169" s="44" t="s">
        <v>321</v>
      </c>
      <c r="O169" s="46"/>
      <c r="P169" s="46"/>
      <c r="Q169" s="46"/>
      <c r="R169" s="46"/>
      <c r="S169" s="46"/>
      <c r="W169" s="44" t="s">
        <v>709</v>
      </c>
      <c r="Y169" s="46"/>
      <c r="AA169" s="44" t="str">
        <f>IF(ISBLANK(Z169),  "", _xlfn.CONCAT("haas/entity/sensor/", LOWER(C169), "/", E169, "/config"))</f>
        <v/>
      </c>
      <c r="AB169" s="44" t="str">
        <f>IF(ISBLANK(Z169),  "", _xlfn.CONCAT(LOWER(C169), "/", E169))</f>
        <v/>
      </c>
      <c r="AE169" s="47"/>
      <c r="AF169" s="44" t="str">
        <f>IF(OR(ISBLANK(AM169), ISBLANK(AN169)), "", LOWER(_xlfn.CONCAT(Table2[[#This Row],[device_manufacturer]], "-",Table2[[#This Row],[device_suggested_area]], "-", Table2[[#This Row],[device_identifiers]])))</f>
        <v>sonoff-roof-water-heater-booster</v>
      </c>
      <c r="AG169" s="46" t="s">
        <v>706</v>
      </c>
      <c r="AH169" s="44" t="s">
        <v>705</v>
      </c>
      <c r="AI169" s="44" t="s">
        <v>707</v>
      </c>
      <c r="AJ169" s="44" t="str">
        <f>IF(OR(ISBLANK(AM169), ISBLANK(AN169)), "", Table2[[#This Row],[device_via_device]])</f>
        <v>Sonoff</v>
      </c>
      <c r="AK169" s="44" t="s">
        <v>38</v>
      </c>
      <c r="AL169" s="44" t="s">
        <v>633</v>
      </c>
      <c r="AM169" s="44" t="s">
        <v>704</v>
      </c>
      <c r="AN169" s="52" t="s">
        <v>708</v>
      </c>
      <c r="AO169" s="44" t="str">
        <f>IF(AND(ISBLANK(AM169), ISBLANK(AN169)), "", _xlfn.CONCAT("[", IF(ISBLANK(AM169), "", _xlfn.CONCAT("[""mac"", """, AM169, """]")), IF(ISBLANK(AN169), "", _xlfn.CONCAT(", [""ip"", """, AN169, """]")), "]"))</f>
        <v>[["mac", "ec:fa:bc:50:3e:02"], ["ip", "10.0.6.99"]]</v>
      </c>
    </row>
    <row r="170" spans="1:41" s="44" customFormat="1" ht="16" customHeight="1" x14ac:dyDescent="0.2">
      <c r="A170" s="44">
        <v>1703</v>
      </c>
      <c r="B170" s="44" t="s">
        <v>231</v>
      </c>
      <c r="C170" s="44" t="s">
        <v>463</v>
      </c>
      <c r="D170" s="44" t="s">
        <v>134</v>
      </c>
      <c r="E170" s="44" t="s">
        <v>710</v>
      </c>
      <c r="F170" s="44" t="str">
        <f>IF(ISBLANK(E170), "", Table2[[#This Row],[unique_id]])</f>
        <v>outdoor_pool_filter</v>
      </c>
      <c r="G170" s="44" t="s">
        <v>434</v>
      </c>
      <c r="H170" s="44" t="s">
        <v>1093</v>
      </c>
      <c r="I170" s="44" t="s">
        <v>132</v>
      </c>
      <c r="J170" s="44" t="str">
        <f>Table2[[#This Row],[friendly_name]]</f>
        <v>Pool Filter</v>
      </c>
      <c r="L170" s="44" t="s">
        <v>321</v>
      </c>
      <c r="O170" s="46"/>
      <c r="P170" s="46"/>
      <c r="Q170" s="46"/>
      <c r="R170" s="46"/>
      <c r="S170" s="46"/>
      <c r="W170" s="44" t="s">
        <v>314</v>
      </c>
      <c r="Y170" s="46"/>
      <c r="AA170" s="44" t="str">
        <f>IF(ISBLANK(Z170),  "", _xlfn.CONCAT("haas/entity/sensor/", LOWER(C170), "/", E170, "/config"))</f>
        <v/>
      </c>
      <c r="AB170" s="44" t="str">
        <f>IF(ISBLANK(Z170),  "", _xlfn.CONCAT(LOWER(C170), "/", E170))</f>
        <v/>
      </c>
      <c r="AE170" s="47"/>
      <c r="AF170" s="44" t="str">
        <f>IF(OR(ISBLANK(AM170), ISBLANK(AN170)), "", LOWER(_xlfn.CONCAT(Table2[[#This Row],[device_manufacturer]], "-",Table2[[#This Row],[device_suggested_area]], "-", Table2[[#This Row],[device_identifiers]])))</f>
        <v/>
      </c>
      <c r="AG170" s="46" t="s">
        <v>706</v>
      </c>
      <c r="AH170" s="44" t="s">
        <v>705</v>
      </c>
      <c r="AI170" s="44" t="s">
        <v>707</v>
      </c>
      <c r="AJ170" s="44" t="str">
        <f>IF(OR(ISBLANK(AM170), ISBLANK(AN170)), "", Table2[[#This Row],[device_via_device]])</f>
        <v/>
      </c>
      <c r="AK170" s="44" t="s">
        <v>711</v>
      </c>
      <c r="AL170" s="44" t="s">
        <v>633</v>
      </c>
      <c r="AN170" s="52"/>
      <c r="AO170" s="44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2000</v>
      </c>
      <c r="B171" s="8" t="s">
        <v>26</v>
      </c>
      <c r="C171" s="8" t="s">
        <v>722</v>
      </c>
      <c r="D171" s="8" t="s">
        <v>129</v>
      </c>
      <c r="E171" s="33" t="s">
        <v>727</v>
      </c>
      <c r="F171" s="8" t="str">
        <f>IF(ISBLANK(E171), "", Table2[[#This Row],[unique_id]])</f>
        <v>lounge_air_purifier</v>
      </c>
      <c r="G171" s="8" t="s">
        <v>206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1" s="8" t="s">
        <v>739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206</v>
      </c>
      <c r="AM171" s="8" t="s">
        <v>765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"0x9035eafffe404425"]]</v>
      </c>
    </row>
    <row r="172" spans="1:41" ht="16" customHeight="1" x14ac:dyDescent="0.2">
      <c r="A172" s="8">
        <v>2001</v>
      </c>
      <c r="B172" s="8" t="s">
        <v>26</v>
      </c>
      <c r="C172" s="8" t="s">
        <v>722</v>
      </c>
      <c r="D172" s="8" t="s">
        <v>129</v>
      </c>
      <c r="E172" s="33" t="s">
        <v>833</v>
      </c>
      <c r="F172" s="8" t="str">
        <f>IF(ISBLANK(E172), "", Table2[[#This Row],[unique_id]])</f>
        <v>dining_air_purifier</v>
      </c>
      <c r="G172" s="8" t="s">
        <v>205</v>
      </c>
      <c r="H172" s="8" t="s">
        <v>723</v>
      </c>
      <c r="I172" s="8" t="s">
        <v>132</v>
      </c>
      <c r="J172" s="8" t="s">
        <v>750</v>
      </c>
      <c r="L172" s="8" t="s">
        <v>136</v>
      </c>
      <c r="N172" s="8"/>
      <c r="O172" s="10"/>
      <c r="P172" s="10" t="s">
        <v>779</v>
      </c>
      <c r="Q172" s="10"/>
      <c r="R172" s="16" t="s">
        <v>827</v>
      </c>
      <c r="S172" s="16"/>
      <c r="T172" s="8"/>
      <c r="W172" s="8" t="s">
        <v>724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E17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2" s="8" t="s">
        <v>835</v>
      </c>
      <c r="AG172" s="10" t="s">
        <v>740</v>
      </c>
      <c r="AH172" s="8" t="s">
        <v>738</v>
      </c>
      <c r="AI172" s="8" t="s">
        <v>741</v>
      </c>
      <c r="AJ172" s="8" t="s">
        <v>722</v>
      </c>
      <c r="AK172" s="8" t="s">
        <v>205</v>
      </c>
      <c r="AM172" s="8" t="s">
        <v>834</v>
      </c>
      <c r="AO172" s="8" t="str">
        <f>IF(AND(ISBLANK(AM172), ISBLANK(AN172)), "", _xlfn.CONCAT("[", IF(ISBLANK(AM172), "", _xlfn.CONCAT("[""mac"", """, AM172, """]")), IF(ISBLANK(AN172), "", _xlfn.CONCAT(", [""ip"", """, AN172, """]")), "]"))</f>
        <v>[["mac", "0x9035eafffe82fef8"]]</v>
      </c>
    </row>
    <row r="173" spans="1:41" ht="16" customHeight="1" x14ac:dyDescent="0.2">
      <c r="A173" s="8">
        <v>2100</v>
      </c>
      <c r="B173" s="8" t="s">
        <v>26</v>
      </c>
      <c r="C173" s="8" t="s">
        <v>152</v>
      </c>
      <c r="D173" s="8" t="s">
        <v>27</v>
      </c>
      <c r="E173" s="8" t="s">
        <v>250</v>
      </c>
      <c r="F173" s="8" t="str">
        <f>IF(ISBLANK(E173), "", Table2[[#This Row],[unique_id]])</f>
        <v>home_power</v>
      </c>
      <c r="G173" s="8" t="s">
        <v>439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E173" s="40"/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2101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home_base_power</v>
      </c>
      <c r="G174" s="8" t="s">
        <v>437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E174" s="40"/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2102</v>
      </c>
      <c r="B175" s="8" t="s">
        <v>26</v>
      </c>
      <c r="C175" s="8" t="s">
        <v>152</v>
      </c>
      <c r="D175" s="8" t="s">
        <v>27</v>
      </c>
      <c r="E175" s="8" t="s">
        <v>435</v>
      </c>
      <c r="F175" s="8" t="str">
        <f>IF(ISBLANK(E175), "", Table2[[#This Row],[unique_id]])</f>
        <v>home_peak_power</v>
      </c>
      <c r="G175" s="8" t="s">
        <v>438</v>
      </c>
      <c r="H175" s="8" t="s">
        <v>287</v>
      </c>
      <c r="I175" s="8" t="s">
        <v>141</v>
      </c>
      <c r="L175" s="8" t="s">
        <v>90</v>
      </c>
      <c r="N175" s="8" t="s">
        <v>699</v>
      </c>
      <c r="O175" s="10"/>
      <c r="P175" s="10"/>
      <c r="Q175" s="10"/>
      <c r="R175" s="10"/>
      <c r="S175" s="10"/>
      <c r="T175" s="8"/>
      <c r="U175" s="8" t="s">
        <v>452</v>
      </c>
      <c r="W175" s="8" t="s">
        <v>288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E175" s="40"/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2103</v>
      </c>
      <c r="B176" s="8" t="s">
        <v>26</v>
      </c>
      <c r="C176" s="8" t="s">
        <v>702</v>
      </c>
      <c r="D176" s="8" t="s">
        <v>458</v>
      </c>
      <c r="E176" s="8" t="s">
        <v>700</v>
      </c>
      <c r="F176" s="8" t="str">
        <f>IF(ISBLANK(E176), "", Table2[[#This Row],[unique_id]])</f>
        <v>graph_break</v>
      </c>
      <c r="G176" s="8" t="s">
        <v>701</v>
      </c>
      <c r="H176" s="8" t="s">
        <v>287</v>
      </c>
      <c r="I176" s="8" t="s">
        <v>141</v>
      </c>
      <c r="N176" s="8" t="s">
        <v>699</v>
      </c>
      <c r="O176" s="10"/>
      <c r="P176" s="10"/>
      <c r="Q176" s="10"/>
      <c r="R176" s="10"/>
      <c r="S176" s="10"/>
      <c r="T176" s="8"/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40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2104</v>
      </c>
      <c r="B177" s="8" t="s">
        <v>26</v>
      </c>
      <c r="C177" s="8" t="s">
        <v>255</v>
      </c>
      <c r="D177" s="8" t="s">
        <v>27</v>
      </c>
      <c r="E177" s="8" t="s">
        <v>258</v>
      </c>
      <c r="F177" s="8" t="str">
        <f>IF(ISBLANK(E177), "", Table2[[#This Row],[unique_id]])</f>
        <v>various_adhoc_outlet_current_consumption</v>
      </c>
      <c r="G177" s="8" t="s">
        <v>249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E177" s="39"/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2105</v>
      </c>
      <c r="B178" s="8" t="s">
        <v>26</v>
      </c>
      <c r="C178" s="8" t="s">
        <v>255</v>
      </c>
      <c r="D178" s="8" t="s">
        <v>27</v>
      </c>
      <c r="E178" s="8" t="s">
        <v>260</v>
      </c>
      <c r="F178" s="8" t="str">
        <f>IF(ISBLANK(E178), "", Table2[[#This Row],[unique_id]])</f>
        <v>study_battery_charger_current_consumption</v>
      </c>
      <c r="G178" s="8" t="s">
        <v>248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E178" s="40"/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2106</v>
      </c>
      <c r="B179" s="8" t="s">
        <v>26</v>
      </c>
      <c r="C179" s="8" t="s">
        <v>255</v>
      </c>
      <c r="D179" s="8" t="s">
        <v>27</v>
      </c>
      <c r="E179" s="8" t="s">
        <v>259</v>
      </c>
      <c r="F179" s="8" t="str">
        <f>IF(ISBLANK(E179), "", Table2[[#This Row],[unique_id]])</f>
        <v>laundry_vacuum_charger_current_consumption</v>
      </c>
      <c r="G179" s="8" t="s">
        <v>247</v>
      </c>
      <c r="H179" s="8" t="s">
        <v>287</v>
      </c>
      <c r="I179" s="8" t="s">
        <v>141</v>
      </c>
      <c r="L179" s="8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E179" s="40"/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2107</v>
      </c>
      <c r="B180" s="12" t="s">
        <v>26</v>
      </c>
      <c r="C180" s="12" t="s">
        <v>152</v>
      </c>
      <c r="D180" s="12" t="s">
        <v>27</v>
      </c>
      <c r="E180" s="12" t="s">
        <v>442</v>
      </c>
      <c r="F180" s="8" t="str">
        <f>IF(ISBLANK(E180), "", Table2[[#This Row],[unique_id]])</f>
        <v>home_lights_power</v>
      </c>
      <c r="G180" s="12" t="s">
        <v>444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E180" s="40"/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2108</v>
      </c>
      <c r="B181" s="12" t="s">
        <v>26</v>
      </c>
      <c r="C181" s="12" t="s">
        <v>152</v>
      </c>
      <c r="D181" s="12" t="s">
        <v>27</v>
      </c>
      <c r="E181" s="12" t="s">
        <v>443</v>
      </c>
      <c r="F181" s="8" t="str">
        <f>IF(ISBLANK(E181), "", Table2[[#This Row],[unique_id]])</f>
        <v>home_fans_power</v>
      </c>
      <c r="G181" s="12" t="s">
        <v>445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E181" s="40"/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2109</v>
      </c>
      <c r="B182" s="12" t="s">
        <v>231</v>
      </c>
      <c r="C182" s="12" t="s">
        <v>463</v>
      </c>
      <c r="D182" s="12" t="s">
        <v>27</v>
      </c>
      <c r="E182" s="12" t="s">
        <v>712</v>
      </c>
      <c r="F182" s="8" t="str">
        <f>IF(ISBLANK(E182), "", Table2[[#This Row],[unique_id]])</f>
        <v>outdoor_pool_filter_power</v>
      </c>
      <c r="G182" s="12" t="s">
        <v>434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E182" s="40"/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2110</v>
      </c>
      <c r="B183" s="8" t="s">
        <v>922</v>
      </c>
      <c r="C183" s="12" t="s">
        <v>463</v>
      </c>
      <c r="D183" s="12" t="s">
        <v>27</v>
      </c>
      <c r="E183" s="12" t="s">
        <v>714</v>
      </c>
      <c r="F183" s="8" t="str">
        <f>IF(ISBLANK(E183), "", Table2[[#This Row],[unique_id]])</f>
        <v>roof_water_heater_booster_energy_power</v>
      </c>
      <c r="G183" s="12" t="s">
        <v>716</v>
      </c>
      <c r="H183" s="12" t="s">
        <v>287</v>
      </c>
      <c r="I183" s="12" t="s">
        <v>141</v>
      </c>
      <c r="K183" s="12"/>
      <c r="L183" s="12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E183" s="40"/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2111</v>
      </c>
      <c r="B184" s="8" t="s">
        <v>26</v>
      </c>
      <c r="C184" s="8" t="s">
        <v>255</v>
      </c>
      <c r="D184" s="8" t="s">
        <v>27</v>
      </c>
      <c r="E184" s="8" t="s">
        <v>265</v>
      </c>
      <c r="F184" s="8" t="str">
        <f>IF(ISBLANK(E184), "", Table2[[#This Row],[unique_id]])</f>
        <v>kitchen_dish_washer_current_consumption</v>
      </c>
      <c r="G184" s="8" t="s">
        <v>245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40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2112</v>
      </c>
      <c r="B185" s="8" t="s">
        <v>26</v>
      </c>
      <c r="C185" s="8" t="s">
        <v>255</v>
      </c>
      <c r="D185" s="8" t="s">
        <v>27</v>
      </c>
      <c r="E185" s="8" t="s">
        <v>262</v>
      </c>
      <c r="F185" s="8" t="str">
        <f>IF(ISBLANK(E185), "", Table2[[#This Row],[unique_id]])</f>
        <v>laundry_clothes_dryer_current_consumption</v>
      </c>
      <c r="G185" s="8" t="s">
        <v>246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40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2113</v>
      </c>
      <c r="B186" s="8" t="s">
        <v>26</v>
      </c>
      <c r="C186" s="8" t="s">
        <v>255</v>
      </c>
      <c r="D186" s="8" t="s">
        <v>27</v>
      </c>
      <c r="E186" s="8" t="s">
        <v>261</v>
      </c>
      <c r="F186" s="8" t="str">
        <f>IF(ISBLANK(E186), "", Table2[[#This Row],[unique_id]])</f>
        <v>laundry_washing_machine_current_consumption</v>
      </c>
      <c r="G186" s="8" t="s">
        <v>244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40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2114</v>
      </c>
      <c r="B187" s="8" t="s">
        <v>922</v>
      </c>
      <c r="C187" s="8" t="s">
        <v>255</v>
      </c>
      <c r="D187" s="8" t="s">
        <v>27</v>
      </c>
      <c r="E187" s="8" t="s">
        <v>254</v>
      </c>
      <c r="F187" s="8" t="str">
        <f>IF(ISBLANK(E187), "", Table2[[#This Row],[unique_id]])</f>
        <v>kitchen_coffee_machine_current_consumption</v>
      </c>
      <c r="G187" s="8" t="s">
        <v>135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40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2115</v>
      </c>
      <c r="B188" s="8" t="s">
        <v>26</v>
      </c>
      <c r="C188" s="8" t="s">
        <v>255</v>
      </c>
      <c r="D188" s="8" t="s">
        <v>27</v>
      </c>
      <c r="E188" s="8" t="s">
        <v>235</v>
      </c>
      <c r="F188" s="8" t="str">
        <f>IF(ISBLANK(E188), "", Table2[[#This Row],[unique_id]])</f>
        <v>kitchen_fridge_current_consumption</v>
      </c>
      <c r="G188" s="8" t="s">
        <v>240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40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2116</v>
      </c>
      <c r="B189" s="8" t="s">
        <v>26</v>
      </c>
      <c r="C189" s="8" t="s">
        <v>255</v>
      </c>
      <c r="D189" s="8" t="s">
        <v>27</v>
      </c>
      <c r="E189" s="8" t="s">
        <v>233</v>
      </c>
      <c r="F189" s="8" t="str">
        <f>IF(ISBLANK(E189), "", Table2[[#This Row],[unique_id]])</f>
        <v>deck_freezer_current_consumption</v>
      </c>
      <c r="G189" s="8" t="s">
        <v>241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40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2117</v>
      </c>
      <c r="B190" s="8" t="s">
        <v>26</v>
      </c>
      <c r="C190" s="8" t="s">
        <v>255</v>
      </c>
      <c r="D190" s="8" t="s">
        <v>27</v>
      </c>
      <c r="E190" s="8" t="s">
        <v>472</v>
      </c>
      <c r="F190" s="8" t="str">
        <f>IF(ISBLANK(E190), "", Table2[[#This Row],[unique_id]])</f>
        <v>deck_festoons_current_consumption</v>
      </c>
      <c r="G190" s="8" t="s">
        <v>389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40"/>
      <c r="AI190" s="12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2118</v>
      </c>
      <c r="B191" s="8" t="s">
        <v>26</v>
      </c>
      <c r="C191" s="8" t="s">
        <v>255</v>
      </c>
      <c r="D191" s="8" t="s">
        <v>27</v>
      </c>
      <c r="E191" s="8" t="s">
        <v>934</v>
      </c>
      <c r="F191" s="8" t="str">
        <f>IF(ISBLANK(E191), "", Table2[[#This Row],[unique_id]])</f>
        <v>landing_festoons_current_consumption</v>
      </c>
      <c r="G191" s="8" t="s">
        <v>879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40"/>
      <c r="AI191" s="12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2119</v>
      </c>
      <c r="B192" s="8" t="s">
        <v>26</v>
      </c>
      <c r="C192" s="8" t="s">
        <v>255</v>
      </c>
      <c r="D192" s="8" t="s">
        <v>27</v>
      </c>
      <c r="E192" s="8" t="s">
        <v>932</v>
      </c>
      <c r="F192" s="8" t="str">
        <f>IF(ISBLANK(E192), "", Table2[[#This Row],[unique_id]])</f>
        <v>lounge_tv_outlet_current_consumption</v>
      </c>
      <c r="G192" s="8" t="s">
        <v>188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40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2120</v>
      </c>
      <c r="B193" s="8" t="s">
        <v>26</v>
      </c>
      <c r="C193" s="8" t="s">
        <v>255</v>
      </c>
      <c r="D193" s="8" t="s">
        <v>27</v>
      </c>
      <c r="E193" s="8" t="s">
        <v>264</v>
      </c>
      <c r="F193" s="8" t="str">
        <f>IF(ISBLANK(E193), "", Table2[[#This Row],[unique_id]])</f>
        <v>bathroom_rails_current_consumption</v>
      </c>
      <c r="G193" s="8" t="s">
        <v>719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40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2121</v>
      </c>
      <c r="B194" s="8" t="s">
        <v>26</v>
      </c>
      <c r="C194" s="8" t="s">
        <v>255</v>
      </c>
      <c r="D194" s="8" t="s">
        <v>27</v>
      </c>
      <c r="E194" s="8" t="s">
        <v>251</v>
      </c>
      <c r="F194" s="8" t="str">
        <f>IF(ISBLANK(E194), "", Table2[[#This Row],[unique_id]])</f>
        <v>study_outlet_current_consumption</v>
      </c>
      <c r="G194" s="8" t="s">
        <v>243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40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2122</v>
      </c>
      <c r="B195" s="8" t="s">
        <v>26</v>
      </c>
      <c r="C195" s="8" t="s">
        <v>255</v>
      </c>
      <c r="D195" s="8" t="s">
        <v>27</v>
      </c>
      <c r="E195" s="8" t="s">
        <v>252</v>
      </c>
      <c r="F195" s="8" t="str">
        <f>IF(ISBLANK(E195), "", Table2[[#This Row],[unique_id]])</f>
        <v>office_outlet_current_consumption</v>
      </c>
      <c r="G195" s="8" t="s">
        <v>242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40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2123</v>
      </c>
      <c r="B196" s="8" t="s">
        <v>26</v>
      </c>
      <c r="C196" s="8" t="s">
        <v>255</v>
      </c>
      <c r="D196" s="8" t="s">
        <v>27</v>
      </c>
      <c r="E196" s="8" t="s">
        <v>461</v>
      </c>
      <c r="F196" s="8" t="str">
        <f>IF(ISBLANK(E196), "", Table2[[#This Row],[unique_id]])</f>
        <v>server_network_power</v>
      </c>
      <c r="G196" s="8" t="s">
        <v>688</v>
      </c>
      <c r="H196" s="8" t="s">
        <v>287</v>
      </c>
      <c r="I196" s="8" t="s">
        <v>141</v>
      </c>
      <c r="L196" s="8" t="s">
        <v>136</v>
      </c>
      <c r="N196" s="8" t="s">
        <v>699</v>
      </c>
      <c r="O196" s="10"/>
      <c r="P196" s="10"/>
      <c r="Q196" s="10"/>
      <c r="R196" s="10"/>
      <c r="S196" s="10"/>
      <c r="T196" s="8"/>
      <c r="U196" s="8" t="s">
        <v>452</v>
      </c>
      <c r="W196" s="8" t="s">
        <v>288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40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2124</v>
      </c>
      <c r="B197" s="8" t="s">
        <v>26</v>
      </c>
      <c r="C197" s="8" t="s">
        <v>702</v>
      </c>
      <c r="D197" s="8" t="s">
        <v>458</v>
      </c>
      <c r="E197" s="8" t="s">
        <v>457</v>
      </c>
      <c r="F197" s="8" t="str">
        <f>IF(ISBLANK(E197), "", Table2[[#This Row],[unique_id]])</f>
        <v>column_break</v>
      </c>
      <c r="G197" s="8" t="s">
        <v>454</v>
      </c>
      <c r="H197" s="8" t="s">
        <v>287</v>
      </c>
      <c r="I197" s="8" t="s">
        <v>141</v>
      </c>
      <c r="L197" s="8" t="s">
        <v>455</v>
      </c>
      <c r="M197" s="8" t="s">
        <v>456</v>
      </c>
      <c r="N197" s="8"/>
      <c r="O197" s="10"/>
      <c r="P197" s="10"/>
      <c r="Q197" s="10"/>
      <c r="R197" s="10"/>
      <c r="S197" s="10"/>
      <c r="T197" s="8"/>
      <c r="Y197" s="10"/>
      <c r="AB197" s="8" t="str">
        <f>IF(ISBLANK(Z197),  "", _xlfn.CONCAT(LOWER(C197), "/", E197))</f>
        <v/>
      </c>
      <c r="AE197" s="40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2125</v>
      </c>
      <c r="B198" s="8" t="s">
        <v>26</v>
      </c>
      <c r="C198" s="8" t="s">
        <v>255</v>
      </c>
      <c r="D198" s="8" t="s">
        <v>27</v>
      </c>
      <c r="E198" s="8" t="s">
        <v>474</v>
      </c>
      <c r="F198" s="8" t="str">
        <f>IF(ISBLANK(E198), "", Table2[[#This Row],[unique_id]])</f>
        <v>rack_modem_current_consumption</v>
      </c>
      <c r="G198" s="8" t="s">
        <v>238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40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2126</v>
      </c>
      <c r="B199" s="8" t="s">
        <v>26</v>
      </c>
      <c r="C199" s="8" t="s">
        <v>255</v>
      </c>
      <c r="D199" s="8" t="s">
        <v>27</v>
      </c>
      <c r="E199" s="8" t="s">
        <v>253</v>
      </c>
      <c r="F199" s="8" t="str">
        <f>IF(ISBLANK(E199), "", Table2[[#This Row],[unique_id]])</f>
        <v>rack_outlet_current_consumption</v>
      </c>
      <c r="G199" s="8" t="s">
        <v>475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40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2127</v>
      </c>
      <c r="B200" s="8" t="s">
        <v>26</v>
      </c>
      <c r="C200" s="8" t="s">
        <v>255</v>
      </c>
      <c r="D200" s="8" t="s">
        <v>27</v>
      </c>
      <c r="E200" s="8" t="s">
        <v>234</v>
      </c>
      <c r="F200" s="8" t="str">
        <f>IF(ISBLANK(E200), "", Table2[[#This Row],[unique_id]])</f>
        <v>kitchen_fan_current_consumption</v>
      </c>
      <c r="G200" s="8" t="s">
        <v>237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40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2128</v>
      </c>
      <c r="B201" s="8" t="s">
        <v>26</v>
      </c>
      <c r="C201" s="8" t="s">
        <v>255</v>
      </c>
      <c r="D201" s="8" t="s">
        <v>27</v>
      </c>
      <c r="E201" s="8" t="s">
        <v>648</v>
      </c>
      <c r="F201" s="8" t="str">
        <f>IF(ISBLANK(E201), "", Table2[[#This Row],[unique_id]])</f>
        <v>roof_network_switch_current_consumption</v>
      </c>
      <c r="G201" s="8" t="s">
        <v>236</v>
      </c>
      <c r="H201" s="8" t="s">
        <v>287</v>
      </c>
      <c r="I201" s="8" t="s">
        <v>141</v>
      </c>
      <c r="N201" s="8" t="s">
        <v>699</v>
      </c>
      <c r="O201" s="10"/>
      <c r="P201" s="10"/>
      <c r="Q201" s="10"/>
      <c r="R201" s="10"/>
      <c r="S201" s="10"/>
      <c r="T201" s="8"/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40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2150</v>
      </c>
      <c r="B202" s="8" t="s">
        <v>26</v>
      </c>
      <c r="C202" s="8" t="s">
        <v>152</v>
      </c>
      <c r="D202" s="8" t="s">
        <v>27</v>
      </c>
      <c r="E202" s="8" t="s">
        <v>280</v>
      </c>
      <c r="F202" s="8" t="str">
        <f>IF(ISBLANK(E202), "", Table2[[#This Row],[unique_id]])</f>
        <v>home_energy_daily</v>
      </c>
      <c r="G202" s="8" t="s">
        <v>439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40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2151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home_base_energy_daily</v>
      </c>
      <c r="G203" s="8" t="s">
        <v>437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40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2152</v>
      </c>
      <c r="B204" s="8" t="s">
        <v>26</v>
      </c>
      <c r="C204" s="8" t="s">
        <v>152</v>
      </c>
      <c r="D204" s="8" t="s">
        <v>27</v>
      </c>
      <c r="E204" s="8" t="s">
        <v>440</v>
      </c>
      <c r="F204" s="8" t="str">
        <f>IF(ISBLANK(E204), "", Table2[[#This Row],[unique_id]])</f>
        <v>home_peak_energy_daily</v>
      </c>
      <c r="G204" s="8" t="s">
        <v>438</v>
      </c>
      <c r="H204" s="8" t="s">
        <v>232</v>
      </c>
      <c r="I204" s="8" t="s">
        <v>141</v>
      </c>
      <c r="L204" s="8" t="s">
        <v>90</v>
      </c>
      <c r="N204" s="8" t="s">
        <v>698</v>
      </c>
      <c r="O204" s="10"/>
      <c r="P204" s="10"/>
      <c r="Q204" s="10"/>
      <c r="R204" s="10"/>
      <c r="S204" s="10"/>
      <c r="T204" s="8"/>
      <c r="U204" s="8" t="s">
        <v>453</v>
      </c>
      <c r="W204" s="8" t="s">
        <v>289</v>
      </c>
      <c r="Y204" s="10"/>
      <c r="AB204" s="8" t="str">
        <f>IF(ISBLANK(Z204),  "", _xlfn.CONCAT(LOWER(C204), "/", E204))</f>
        <v/>
      </c>
      <c r="AE204" s="40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2153</v>
      </c>
      <c r="B205" s="8" t="s">
        <v>26</v>
      </c>
      <c r="C205" s="8" t="s">
        <v>702</v>
      </c>
      <c r="D205" s="8" t="s">
        <v>458</v>
      </c>
      <c r="E205" s="8" t="s">
        <v>700</v>
      </c>
      <c r="F205" s="8" t="str">
        <f>IF(ISBLANK(E205), "", Table2[[#This Row],[unique_id]])</f>
        <v>graph_break</v>
      </c>
      <c r="G205" s="8" t="s">
        <v>701</v>
      </c>
      <c r="H205" s="8" t="s">
        <v>232</v>
      </c>
      <c r="I205" s="8" t="s">
        <v>141</v>
      </c>
      <c r="N205" s="8" t="s">
        <v>698</v>
      </c>
      <c r="O205" s="10"/>
      <c r="P205" s="10"/>
      <c r="Q205" s="10"/>
      <c r="R205" s="10"/>
      <c r="S205" s="10"/>
      <c r="T205" s="8"/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40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2154</v>
      </c>
      <c r="B206" s="8" t="s">
        <v>26</v>
      </c>
      <c r="C206" s="8" t="s">
        <v>255</v>
      </c>
      <c r="D206" s="8" t="s">
        <v>27</v>
      </c>
      <c r="E206" s="8" t="s">
        <v>277</v>
      </c>
      <c r="F206" s="8" t="str">
        <f>IF(ISBLANK(E206), "", Table2[[#This Row],[unique_id]])</f>
        <v>various_adhoc_outlet_today_s_consumption</v>
      </c>
      <c r="G206" s="8" t="s">
        <v>249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40"/>
      <c r="AI206" s="12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2155</v>
      </c>
      <c r="B207" s="8" t="s">
        <v>26</v>
      </c>
      <c r="C207" s="8" t="s">
        <v>255</v>
      </c>
      <c r="D207" s="8" t="s">
        <v>27</v>
      </c>
      <c r="E207" s="8" t="s">
        <v>275</v>
      </c>
      <c r="F207" s="8" t="str">
        <f>IF(ISBLANK(E207), "", Table2[[#This Row],[unique_id]])</f>
        <v>study_battery_charger_today_s_consumption</v>
      </c>
      <c r="G207" s="8" t="s">
        <v>248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40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2156</v>
      </c>
      <c r="B208" s="8" t="s">
        <v>26</v>
      </c>
      <c r="C208" s="8" t="s">
        <v>255</v>
      </c>
      <c r="D208" s="8" t="s">
        <v>27</v>
      </c>
      <c r="E208" s="8" t="s">
        <v>276</v>
      </c>
      <c r="F208" s="8" t="str">
        <f>IF(ISBLANK(E208), "", Table2[[#This Row],[unique_id]])</f>
        <v>laundry_vacuum_charger_today_s_consumption</v>
      </c>
      <c r="G208" s="8" t="s">
        <v>247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40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2157</v>
      </c>
      <c r="B209" s="8" t="s">
        <v>26</v>
      </c>
      <c r="C209" s="8" t="s">
        <v>152</v>
      </c>
      <c r="D209" s="8" t="s">
        <v>27</v>
      </c>
      <c r="E209" s="8" t="s">
        <v>459</v>
      </c>
      <c r="F209" s="8" t="str">
        <f>IF(ISBLANK(E209), "", Table2[[#This Row],[unique_id]])</f>
        <v>home_lights_energy_daily</v>
      </c>
      <c r="G209" s="8" t="s">
        <v>444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40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2158</v>
      </c>
      <c r="B210" s="8" t="s">
        <v>26</v>
      </c>
      <c r="C210" s="8" t="s">
        <v>152</v>
      </c>
      <c r="D210" s="8" t="s">
        <v>27</v>
      </c>
      <c r="E210" s="8" t="s">
        <v>460</v>
      </c>
      <c r="F210" s="8" t="str">
        <f>IF(ISBLANK(E210), "", Table2[[#This Row],[unique_id]])</f>
        <v>home_fans_energy_daily</v>
      </c>
      <c r="G210" s="8" t="s">
        <v>445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40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2159</v>
      </c>
      <c r="B211" s="8" t="s">
        <v>231</v>
      </c>
      <c r="C211" s="8" t="s">
        <v>463</v>
      </c>
      <c r="D211" s="8" t="s">
        <v>27</v>
      </c>
      <c r="E211" s="8" t="s">
        <v>713</v>
      </c>
      <c r="F211" s="8" t="str">
        <f>IF(ISBLANK(E211), "", Table2[[#This Row],[unique_id]])</f>
        <v>outdoor_pool_filter_energy_daily</v>
      </c>
      <c r="G211" s="8" t="s">
        <v>434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40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2160</v>
      </c>
      <c r="B212" s="8" t="s">
        <v>922</v>
      </c>
      <c r="C212" s="8" t="s">
        <v>463</v>
      </c>
      <c r="D212" s="8" t="s">
        <v>27</v>
      </c>
      <c r="E212" s="8" t="s">
        <v>715</v>
      </c>
      <c r="F212" s="8" t="str">
        <f>IF(ISBLANK(E212), "", Table2[[#This Row],[unique_id]])</f>
        <v>roof_water_heater_booster_energy_today</v>
      </c>
      <c r="G212" s="8" t="s">
        <v>716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40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2161</v>
      </c>
      <c r="B213" s="8" t="s">
        <v>26</v>
      </c>
      <c r="C213" s="8" t="s">
        <v>255</v>
      </c>
      <c r="D213" s="8" t="s">
        <v>27</v>
      </c>
      <c r="E213" s="8" t="s">
        <v>266</v>
      </c>
      <c r="F213" s="8" t="str">
        <f>IF(ISBLANK(E213), "", Table2[[#This Row],[unique_id]])</f>
        <v>kitchen_dish_washer_today_s_consumption</v>
      </c>
      <c r="G213" s="8" t="s">
        <v>245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40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2162</v>
      </c>
      <c r="B214" s="8" t="s">
        <v>26</v>
      </c>
      <c r="C214" s="8" t="s">
        <v>255</v>
      </c>
      <c r="D214" s="8" t="s">
        <v>27</v>
      </c>
      <c r="E214" s="8" t="s">
        <v>267</v>
      </c>
      <c r="F214" s="8" t="str">
        <f>IF(ISBLANK(E214), "", Table2[[#This Row],[unique_id]])</f>
        <v>laundry_clothes_dryer_today_s_consumption</v>
      </c>
      <c r="G214" s="8" t="s">
        <v>246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40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2163</v>
      </c>
      <c r="B215" s="8" t="s">
        <v>26</v>
      </c>
      <c r="C215" s="8" t="s">
        <v>255</v>
      </c>
      <c r="D215" s="8" t="s">
        <v>27</v>
      </c>
      <c r="E215" s="8" t="s">
        <v>268</v>
      </c>
      <c r="F215" s="8" t="str">
        <f>IF(ISBLANK(E215), "", Table2[[#This Row],[unique_id]])</f>
        <v>laundry_washing_machine_today_s_consumption</v>
      </c>
      <c r="G215" s="8" t="s">
        <v>244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40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2164</v>
      </c>
      <c r="B216" s="8" t="s">
        <v>922</v>
      </c>
      <c r="C216" s="8" t="s">
        <v>255</v>
      </c>
      <c r="D216" s="8" t="s">
        <v>27</v>
      </c>
      <c r="E216" s="8" t="s">
        <v>269</v>
      </c>
      <c r="F216" s="8" t="str">
        <f>IF(ISBLANK(E216), "", Table2[[#This Row],[unique_id]])</f>
        <v>kitchen_coffee_machine_today_s_consumption</v>
      </c>
      <c r="G216" s="8" t="s">
        <v>135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40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2165</v>
      </c>
      <c r="B217" s="8" t="s">
        <v>26</v>
      </c>
      <c r="C217" s="8" t="s">
        <v>255</v>
      </c>
      <c r="D217" s="8" t="s">
        <v>27</v>
      </c>
      <c r="E217" s="8" t="s">
        <v>270</v>
      </c>
      <c r="F217" s="8" t="str">
        <f>IF(ISBLANK(E217), "", Table2[[#This Row],[unique_id]])</f>
        <v>kitchen_fridge_today_s_consumption</v>
      </c>
      <c r="G217" s="8" t="s">
        <v>240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40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2166</v>
      </c>
      <c r="B218" s="8" t="s">
        <v>26</v>
      </c>
      <c r="C218" s="8" t="s">
        <v>255</v>
      </c>
      <c r="D218" s="8" t="s">
        <v>27</v>
      </c>
      <c r="E218" s="8" t="s">
        <v>271</v>
      </c>
      <c r="F218" s="8" t="str">
        <f>IF(ISBLANK(E218), "", Table2[[#This Row],[unique_id]])</f>
        <v>deck_freezer_today_s_consumption</v>
      </c>
      <c r="G218" s="8" t="s">
        <v>241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40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2167</v>
      </c>
      <c r="B219" s="8" t="s">
        <v>26</v>
      </c>
      <c r="C219" s="8" t="s">
        <v>255</v>
      </c>
      <c r="D219" s="8" t="s">
        <v>27</v>
      </c>
      <c r="E219" s="8" t="s">
        <v>473</v>
      </c>
      <c r="F219" s="8" t="str">
        <f>IF(ISBLANK(E219), "", Table2[[#This Row],[unique_id]])</f>
        <v>deck_festoons_today_s_consumption</v>
      </c>
      <c r="G219" s="8" t="s">
        <v>389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40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2168</v>
      </c>
      <c r="B220" s="8" t="s">
        <v>26</v>
      </c>
      <c r="C220" s="8" t="s">
        <v>255</v>
      </c>
      <c r="D220" s="8" t="s">
        <v>27</v>
      </c>
      <c r="E220" s="8" t="s">
        <v>935</v>
      </c>
      <c r="F220" s="8" t="str">
        <f>IF(ISBLANK(E220), "", Table2[[#This Row],[unique_id]])</f>
        <v>landing_festoons_today_s_consumption</v>
      </c>
      <c r="G220" s="8" t="s">
        <v>879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40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2169</v>
      </c>
      <c r="B221" s="8" t="s">
        <v>26</v>
      </c>
      <c r="C221" s="8" t="s">
        <v>255</v>
      </c>
      <c r="D221" s="8" t="s">
        <v>27</v>
      </c>
      <c r="E221" s="8" t="s">
        <v>933</v>
      </c>
      <c r="F221" s="8" t="str">
        <f>IF(ISBLANK(E221), "", Table2[[#This Row],[unique_id]])</f>
        <v>lounge_tv_outlet_today_s_consumption</v>
      </c>
      <c r="G221" s="8" t="s">
        <v>188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40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2170</v>
      </c>
      <c r="B222" s="8" t="s">
        <v>26</v>
      </c>
      <c r="C222" s="8" t="s">
        <v>255</v>
      </c>
      <c r="D222" s="8" t="s">
        <v>27</v>
      </c>
      <c r="E222" s="8" t="s">
        <v>272</v>
      </c>
      <c r="F222" s="8" t="str">
        <f>IF(ISBLANK(E222), "", Table2[[#This Row],[unique_id]])</f>
        <v>bathroom_rails_today_s_consumption</v>
      </c>
      <c r="G222" s="8" t="s">
        <v>719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40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2171</v>
      </c>
      <c r="B223" s="8" t="s">
        <v>26</v>
      </c>
      <c r="C223" s="8" t="s">
        <v>255</v>
      </c>
      <c r="D223" s="8" t="s">
        <v>27</v>
      </c>
      <c r="E223" s="8" t="s">
        <v>273</v>
      </c>
      <c r="F223" s="8" t="str">
        <f>IF(ISBLANK(E223), "", Table2[[#This Row],[unique_id]])</f>
        <v>study_outlet_today_s_consumption</v>
      </c>
      <c r="G223" s="8" t="s">
        <v>243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40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2172</v>
      </c>
      <c r="B224" s="8" t="s">
        <v>26</v>
      </c>
      <c r="C224" s="8" t="s">
        <v>255</v>
      </c>
      <c r="D224" s="8" t="s">
        <v>27</v>
      </c>
      <c r="E224" s="8" t="s">
        <v>274</v>
      </c>
      <c r="F224" s="8" t="str">
        <f>IF(ISBLANK(E224), "", Table2[[#This Row],[unique_id]])</f>
        <v>office_outlet_today_s_consumption</v>
      </c>
      <c r="G224" s="8" t="s">
        <v>242</v>
      </c>
      <c r="H224" s="8" t="s">
        <v>232</v>
      </c>
      <c r="I224" s="8" t="s">
        <v>141</v>
      </c>
      <c r="L224" s="8" t="s">
        <v>136</v>
      </c>
      <c r="N224" s="8" t="s">
        <v>698</v>
      </c>
      <c r="O224" s="10"/>
      <c r="P224" s="10"/>
      <c r="Q224" s="10"/>
      <c r="R224" s="10"/>
      <c r="S224" s="10"/>
      <c r="T224" s="8"/>
      <c r="U224" s="8" t="s">
        <v>453</v>
      </c>
      <c r="W224" s="8" t="s">
        <v>289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40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2173</v>
      </c>
      <c r="B225" s="8" t="s">
        <v>26</v>
      </c>
      <c r="C225" s="8" t="s">
        <v>255</v>
      </c>
      <c r="D225" s="8" t="s">
        <v>27</v>
      </c>
      <c r="E225" s="8" t="s">
        <v>649</v>
      </c>
      <c r="F225" s="8" t="str">
        <f>IF(ISBLANK(E225), "", Table2[[#This Row],[unique_id]])</f>
        <v>roof_network_switch_today_s_consumption</v>
      </c>
      <c r="G225" s="8" t="s">
        <v>236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40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2174</v>
      </c>
      <c r="B226" s="8" t="s">
        <v>26</v>
      </c>
      <c r="C226" s="8" t="s">
        <v>255</v>
      </c>
      <c r="D226" s="8" t="s">
        <v>27</v>
      </c>
      <c r="E226" s="8" t="s">
        <v>645</v>
      </c>
      <c r="F226" s="8" t="str">
        <f>IF(ISBLANK(E226), "", Table2[[#This Row],[unique_id]])</f>
        <v>rack_modem_today_s_consumption</v>
      </c>
      <c r="G226" s="8" t="s">
        <v>238</v>
      </c>
      <c r="H226" s="8" t="s">
        <v>232</v>
      </c>
      <c r="I226" s="8" t="s">
        <v>141</v>
      </c>
      <c r="N226" s="8" t="s">
        <v>698</v>
      </c>
      <c r="O226" s="10"/>
      <c r="P226" s="10"/>
      <c r="Q226" s="10"/>
      <c r="R226" s="10"/>
      <c r="S226" s="10"/>
      <c r="T226" s="8"/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40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2175</v>
      </c>
      <c r="B227" s="8" t="s">
        <v>26</v>
      </c>
      <c r="C227" s="8" t="s">
        <v>255</v>
      </c>
      <c r="D227" s="8" t="s">
        <v>27</v>
      </c>
      <c r="E227" s="8" t="s">
        <v>462</v>
      </c>
      <c r="F227" s="8" t="str">
        <f>IF(ISBLANK(E227), "", Table2[[#This Row],[unique_id]])</f>
        <v>server_network_energy_daily</v>
      </c>
      <c r="G227" s="8" t="s">
        <v>688</v>
      </c>
      <c r="H227" s="8" t="s">
        <v>232</v>
      </c>
      <c r="I227" s="8" t="s">
        <v>141</v>
      </c>
      <c r="L227" s="8" t="s">
        <v>136</v>
      </c>
      <c r="N227" s="8" t="s">
        <v>698</v>
      </c>
      <c r="O227" s="10"/>
      <c r="P227" s="10"/>
      <c r="Q227" s="10"/>
      <c r="R227" s="10"/>
      <c r="S227" s="10"/>
      <c r="T227" s="8"/>
      <c r="U227" s="8" t="s">
        <v>453</v>
      </c>
      <c r="W227" s="8" t="s">
        <v>289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40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2176</v>
      </c>
      <c r="B228" s="8" t="s">
        <v>26</v>
      </c>
      <c r="C228" s="8" t="s">
        <v>255</v>
      </c>
      <c r="D228" s="8" t="s">
        <v>27</v>
      </c>
      <c r="E228" s="8" t="s">
        <v>646</v>
      </c>
      <c r="F228" s="8" t="str">
        <f>IF(ISBLANK(E228), "", Table2[[#This Row],[unique_id]])</f>
        <v>rack_outlet_today_s_consumption</v>
      </c>
      <c r="G228" s="8" t="s">
        <v>475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40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2177</v>
      </c>
      <c r="B229" s="8" t="s">
        <v>26</v>
      </c>
      <c r="C229" s="8" t="s">
        <v>255</v>
      </c>
      <c r="D229" s="8" t="s">
        <v>27</v>
      </c>
      <c r="E229" s="8" t="s">
        <v>647</v>
      </c>
      <c r="F229" s="8" t="str">
        <f>IF(ISBLANK(E229), "", Table2[[#This Row],[unique_id]])</f>
        <v>kitchen_fan_today_s_consumption</v>
      </c>
      <c r="G229" s="8" t="s">
        <v>237</v>
      </c>
      <c r="H229" s="8" t="s">
        <v>232</v>
      </c>
      <c r="I229" s="8" t="s">
        <v>141</v>
      </c>
      <c r="N229" s="8" t="s">
        <v>698</v>
      </c>
      <c r="O229" s="10"/>
      <c r="P229" s="10"/>
      <c r="Q229" s="10"/>
      <c r="R229" s="10"/>
      <c r="S229" s="10"/>
      <c r="T229" s="8"/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40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2178</v>
      </c>
      <c r="B230" s="8" t="s">
        <v>26</v>
      </c>
      <c r="C230" s="8" t="s">
        <v>702</v>
      </c>
      <c r="D230" s="8" t="s">
        <v>458</v>
      </c>
      <c r="E230" s="8" t="s">
        <v>457</v>
      </c>
      <c r="F230" s="8" t="str">
        <f>IF(ISBLANK(E230), "", Table2[[#This Row],[unique_id]])</f>
        <v>column_break</v>
      </c>
      <c r="G230" s="8" t="s">
        <v>454</v>
      </c>
      <c r="H230" s="8" t="s">
        <v>232</v>
      </c>
      <c r="I230" s="8" t="s">
        <v>141</v>
      </c>
      <c r="L230" s="8" t="s">
        <v>455</v>
      </c>
      <c r="M230" s="8" t="s">
        <v>456</v>
      </c>
      <c r="N230" s="8"/>
      <c r="O230" s="10"/>
      <c r="P230" s="10"/>
      <c r="Q230" s="10"/>
      <c r="R230" s="10"/>
      <c r="S230" s="10"/>
      <c r="T230" s="8"/>
      <c r="Y230" s="10"/>
      <c r="AB230" s="8" t="str">
        <f>IF(ISBLANK(Z230),  "", _xlfn.CONCAT(LOWER(C230), "/", E230))</f>
        <v/>
      </c>
      <c r="AE230" s="40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2200</v>
      </c>
      <c r="B231" s="8" t="s">
        <v>231</v>
      </c>
      <c r="C231" s="8" t="s">
        <v>152</v>
      </c>
      <c r="D231" s="8" t="s">
        <v>27</v>
      </c>
      <c r="E231" s="8" t="s">
        <v>282</v>
      </c>
      <c r="F231" s="8" t="str">
        <f>IF(ISBLANK(E231), "", Table2[[#This Row],[unique_id]])</f>
        <v>home_energy_weekly</v>
      </c>
      <c r="G231" s="8" t="s">
        <v>439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40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2201</v>
      </c>
      <c r="B232" s="8" t="s">
        <v>231</v>
      </c>
      <c r="C232" s="8" t="s">
        <v>152</v>
      </c>
      <c r="D232" s="8" t="s">
        <v>27</v>
      </c>
      <c r="E232" s="8" t="s">
        <v>450</v>
      </c>
      <c r="F232" s="8" t="str">
        <f>IF(ISBLANK(E232), "", Table2[[#This Row],[unique_id]])</f>
        <v>home_base_energy_weekly</v>
      </c>
      <c r="G232" s="8" t="s">
        <v>437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40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2203</v>
      </c>
      <c r="B233" s="8" t="s">
        <v>231</v>
      </c>
      <c r="C233" s="8" t="s">
        <v>152</v>
      </c>
      <c r="D233" s="8" t="s">
        <v>27</v>
      </c>
      <c r="E233" s="8" t="s">
        <v>451</v>
      </c>
      <c r="F233" s="8" t="str">
        <f>IF(ISBLANK(E233), "", Table2[[#This Row],[unique_id]])</f>
        <v>home_peak_energy_weekly</v>
      </c>
      <c r="G233" s="8" t="s">
        <v>438</v>
      </c>
      <c r="H233" s="8" t="s">
        <v>281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40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2250</v>
      </c>
      <c r="B234" s="8" t="s">
        <v>231</v>
      </c>
      <c r="C234" s="8" t="s">
        <v>152</v>
      </c>
      <c r="D234" s="8" t="s">
        <v>27</v>
      </c>
      <c r="E234" s="8" t="s">
        <v>283</v>
      </c>
      <c r="F234" s="8" t="str">
        <f>IF(ISBLANK(E234), "", Table2[[#This Row],[unique_id]])</f>
        <v>home_energy_monthly</v>
      </c>
      <c r="G234" s="8" t="s">
        <v>439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40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2251</v>
      </c>
      <c r="B235" s="8" t="s">
        <v>231</v>
      </c>
      <c r="C235" s="8" t="s">
        <v>152</v>
      </c>
      <c r="D235" s="8" t="s">
        <v>27</v>
      </c>
      <c r="E235" s="8" t="s">
        <v>448</v>
      </c>
      <c r="F235" s="8" t="str">
        <f>IF(ISBLANK(E235), "", Table2[[#This Row],[unique_id]])</f>
        <v>home_base_energy_monthly</v>
      </c>
      <c r="G235" s="8" t="s">
        <v>437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40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2252</v>
      </c>
      <c r="B236" s="8" t="s">
        <v>231</v>
      </c>
      <c r="C236" s="8" t="s">
        <v>152</v>
      </c>
      <c r="D236" s="8" t="s">
        <v>27</v>
      </c>
      <c r="E236" s="8" t="s">
        <v>449</v>
      </c>
      <c r="F236" s="8" t="str">
        <f>IF(ISBLANK(E236), "", Table2[[#This Row],[unique_id]])</f>
        <v>home_peak_energy_monthly</v>
      </c>
      <c r="G236" s="8" t="s">
        <v>438</v>
      </c>
      <c r="H236" s="8" t="s">
        <v>284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40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2300</v>
      </c>
      <c r="B237" s="8" t="s">
        <v>231</v>
      </c>
      <c r="C237" s="8" t="s">
        <v>152</v>
      </c>
      <c r="D237" s="8" t="s">
        <v>27</v>
      </c>
      <c r="E237" s="8" t="s">
        <v>285</v>
      </c>
      <c r="F237" s="8" t="str">
        <f>IF(ISBLANK(E237), "", Table2[[#This Row],[unique_id]])</f>
        <v>home_energy_yearly</v>
      </c>
      <c r="G237" s="8" t="s">
        <v>439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40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2301</v>
      </c>
      <c r="B238" s="8" t="s">
        <v>231</v>
      </c>
      <c r="C238" s="8" t="s">
        <v>152</v>
      </c>
      <c r="D238" s="8" t="s">
        <v>27</v>
      </c>
      <c r="E238" s="8" t="s">
        <v>446</v>
      </c>
      <c r="F238" s="8" t="str">
        <f>IF(ISBLANK(E238), "", Table2[[#This Row],[unique_id]])</f>
        <v>home_base_energy_yearly</v>
      </c>
      <c r="G238" s="8" t="s">
        <v>437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40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2302</v>
      </c>
      <c r="B239" s="8" t="s">
        <v>231</v>
      </c>
      <c r="C239" s="8" t="s">
        <v>152</v>
      </c>
      <c r="D239" s="8" t="s">
        <v>27</v>
      </c>
      <c r="E239" s="8" t="s">
        <v>447</v>
      </c>
      <c r="F239" s="8" t="str">
        <f>IF(ISBLANK(E239), "", Table2[[#This Row],[unique_id]])</f>
        <v>home_peak_energy_yearly</v>
      </c>
      <c r="G239" s="8" t="s">
        <v>438</v>
      </c>
      <c r="H239" s="8" t="s">
        <v>286</v>
      </c>
      <c r="I239" s="8" t="s">
        <v>141</v>
      </c>
      <c r="L239" s="8" t="s">
        <v>90</v>
      </c>
      <c r="N239" s="8" t="s">
        <v>698</v>
      </c>
      <c r="O239" s="10"/>
      <c r="P239" s="10"/>
      <c r="Q239" s="10"/>
      <c r="R239" s="10"/>
      <c r="S239" s="10"/>
      <c r="T239" s="8"/>
      <c r="U239" s="8" t="s">
        <v>453</v>
      </c>
      <c r="W239" s="8" t="s">
        <v>289</v>
      </c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40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2400</v>
      </c>
      <c r="B240" s="8" t="s">
        <v>26</v>
      </c>
      <c r="C240" s="8" t="s">
        <v>189</v>
      </c>
      <c r="D240" s="8" t="s">
        <v>27</v>
      </c>
      <c r="E240" s="8" t="s">
        <v>142</v>
      </c>
      <c r="F240" s="8" t="str">
        <f>IF(ISBLANK(E240), "", Table2[[#This Row],[unique_id]])</f>
        <v>withings_weight_kg_graham</v>
      </c>
      <c r="G240" s="8" t="s">
        <v>382</v>
      </c>
      <c r="H240" s="8" t="s">
        <v>383</v>
      </c>
      <c r="I240" s="8" t="s">
        <v>143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40"/>
      <c r="AF240" s="8" t="s">
        <v>573</v>
      </c>
      <c r="AG240" s="10" t="s">
        <v>576</v>
      </c>
      <c r="AH240" s="8" t="s">
        <v>575</v>
      </c>
      <c r="AI240" s="8" t="s">
        <v>577</v>
      </c>
      <c r="AJ240" s="8" t="s">
        <v>189</v>
      </c>
      <c r="AK240" s="8" t="s">
        <v>574</v>
      </c>
      <c r="AL240" s="8" t="s">
        <v>591</v>
      </c>
      <c r="AM240" s="15" t="s">
        <v>680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>[["mac", "00:24:e4:af:5a:e6"]]</v>
      </c>
    </row>
    <row r="241" spans="1:41" ht="16" customHeight="1" x14ac:dyDescent="0.2">
      <c r="A241" s="8">
        <v>2500</v>
      </c>
      <c r="B241" s="8" t="s">
        <v>231</v>
      </c>
      <c r="C241" s="8" t="s">
        <v>359</v>
      </c>
      <c r="D241" s="8" t="s">
        <v>27</v>
      </c>
      <c r="E241" s="8" t="s">
        <v>349</v>
      </c>
      <c r="F241" s="8" t="str">
        <f>IF(ISBLANK(E241), "", Table2[[#This Row],[unique_id]])</f>
        <v>network_internet_uptime</v>
      </c>
      <c r="G241" s="8" t="s">
        <v>369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350</v>
      </c>
      <c r="W241" s="8" t="s">
        <v>371</v>
      </c>
      <c r="X241" s="8">
        <v>200</v>
      </c>
      <c r="Y241" s="10" t="s">
        <v>34</v>
      </c>
      <c r="Z241" s="8" t="s">
        <v>355</v>
      </c>
      <c r="AA241" s="8" t="str">
        <f>IF(ISBLANK(Z241),  "", _xlfn.CONCAT("haas/entity/sensor/", LOWER(C241), "/", E241, "/config"))</f>
        <v>haas/entity/sensor/internet/network_internet_uptime/config</v>
      </c>
      <c r="AB241" s="8" t="str">
        <f>IF(ISBLANK(Z241),  "", _xlfn.CONCAT(LOWER(C241), "/", E241))</f>
        <v>internet/network_internet_uptime</v>
      </c>
      <c r="AC241" s="8" t="s">
        <v>384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2501</v>
      </c>
      <c r="B242" s="8" t="s">
        <v>231</v>
      </c>
      <c r="C242" s="8" t="s">
        <v>359</v>
      </c>
      <c r="D242" s="8" t="s">
        <v>27</v>
      </c>
      <c r="E242" s="8" t="s">
        <v>345</v>
      </c>
      <c r="F242" s="8" t="str">
        <f>IF(ISBLANK(E242), "", Table2[[#This Row],[unique_id]])</f>
        <v>network_internet_ping</v>
      </c>
      <c r="G242" s="8" t="s">
        <v>346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351</v>
      </c>
      <c r="W242" s="8" t="s">
        <v>370</v>
      </c>
      <c r="X242" s="8">
        <v>200</v>
      </c>
      <c r="Y242" s="10" t="s">
        <v>34</v>
      </c>
      <c r="Z242" s="8" t="s">
        <v>356</v>
      </c>
      <c r="AA242" s="8" t="str">
        <f>IF(ISBLANK(Z242),  "", _xlfn.CONCAT("haas/entity/sensor/", LOWER(C242), "/", E242, "/config"))</f>
        <v>haas/entity/sensor/internet/network_internet_ping/config</v>
      </c>
      <c r="AB242" s="8" t="str">
        <f>IF(ISBLANK(Z242),  "", _xlfn.CONCAT(LOWER(C242), "/", E242))</f>
        <v>internet/network_internet_ping</v>
      </c>
      <c r="AC242" s="14" t="s">
        <v>386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2502</v>
      </c>
      <c r="B243" s="8" t="s">
        <v>231</v>
      </c>
      <c r="C243" s="8" t="s">
        <v>359</v>
      </c>
      <c r="D243" s="8" t="s">
        <v>27</v>
      </c>
      <c r="E243" s="8" t="s">
        <v>343</v>
      </c>
      <c r="F243" s="8" t="str">
        <f>IF(ISBLANK(E243), "", Table2[[#This Row],[unique_id]])</f>
        <v>network_internet_upload</v>
      </c>
      <c r="G243" s="8" t="s">
        <v>347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372</v>
      </c>
      <c r="X243" s="8">
        <v>200</v>
      </c>
      <c r="Y243" s="10" t="s">
        <v>34</v>
      </c>
      <c r="Z243" s="8" t="s">
        <v>357</v>
      </c>
      <c r="AA243" s="8" t="str">
        <f>IF(ISBLANK(Z243),  "", _xlfn.CONCAT("haas/entity/sensor/", LOWER(C243), "/", E243, "/config"))</f>
        <v>haas/entity/sensor/internet/network_internet_upload/config</v>
      </c>
      <c r="AB243" s="8" t="str">
        <f>IF(ISBLANK(Z243),  "", _xlfn.CONCAT(LOWER(C243), "/", E243))</f>
        <v>internet/network_internet_upload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2503</v>
      </c>
      <c r="B244" s="8" t="s">
        <v>231</v>
      </c>
      <c r="C244" s="8" t="s">
        <v>359</v>
      </c>
      <c r="D244" s="8" t="s">
        <v>27</v>
      </c>
      <c r="E244" s="8" t="s">
        <v>344</v>
      </c>
      <c r="F244" s="8" t="str">
        <f>IF(ISBLANK(E244), "", Table2[[#This Row],[unique_id]])</f>
        <v>network_internet_download</v>
      </c>
      <c r="G244" s="8" t="s">
        <v>348</v>
      </c>
      <c r="H244" s="8" t="s">
        <v>359</v>
      </c>
      <c r="I244" s="8" t="s">
        <v>374</v>
      </c>
      <c r="L244" s="8" t="s">
        <v>136</v>
      </c>
      <c r="N244" s="8"/>
      <c r="O244" s="10"/>
      <c r="P244" s="10"/>
      <c r="Q244" s="10"/>
      <c r="R244" s="10"/>
      <c r="S244" s="10"/>
      <c r="T244" s="8" t="s">
        <v>31</v>
      </c>
      <c r="U244" s="8" t="s">
        <v>352</v>
      </c>
      <c r="W244" s="8" t="s">
        <v>373</v>
      </c>
      <c r="X244" s="8">
        <v>200</v>
      </c>
      <c r="Y244" s="10" t="s">
        <v>34</v>
      </c>
      <c r="Z244" s="8" t="s">
        <v>358</v>
      </c>
      <c r="AA244" s="8" t="str">
        <f>IF(ISBLANK(Z244),  "", _xlfn.CONCAT("haas/entity/sensor/", LOWER(C244), "/", E244, "/config"))</f>
        <v>haas/entity/sensor/internet/network_internet_download/config</v>
      </c>
      <c r="AB244" s="8" t="str">
        <f>IF(ISBLANK(Z244),  "", _xlfn.CONCAT(LOWER(C244), "/", E244))</f>
        <v>internet/network_internet_download</v>
      </c>
      <c r="AC244" s="14" t="s">
        <v>388</v>
      </c>
      <c r="AD244" s="8">
        <v>1</v>
      </c>
      <c r="AE244" s="38" t="s">
        <v>354</v>
      </c>
      <c r="AF244" s="8" t="s">
        <v>538</v>
      </c>
      <c r="AJ244" s="8" t="s">
        <v>353</v>
      </c>
      <c r="AK244" s="8" t="s">
        <v>173</v>
      </c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2504</v>
      </c>
      <c r="B245" s="8" t="s">
        <v>231</v>
      </c>
      <c r="C245" s="8" t="s">
        <v>702</v>
      </c>
      <c r="D245" s="8" t="s">
        <v>458</v>
      </c>
      <c r="E245" s="8" t="s">
        <v>457</v>
      </c>
      <c r="F245" s="8" t="str">
        <f>IF(ISBLANK(E245), "", Table2[[#This Row],[unique_id]])</f>
        <v>column_break</v>
      </c>
      <c r="G245" s="8" t="s">
        <v>454</v>
      </c>
      <c r="H245" s="8" t="s">
        <v>359</v>
      </c>
      <c r="I245" s="8" t="s">
        <v>374</v>
      </c>
      <c r="L245" s="8" t="s">
        <v>455</v>
      </c>
      <c r="M245" s="8" t="s">
        <v>456</v>
      </c>
      <c r="N245" s="8"/>
      <c r="O245" s="10"/>
      <c r="P245" s="10"/>
      <c r="Q245" s="10"/>
      <c r="R245" s="10"/>
      <c r="S245" s="10"/>
      <c r="T245" s="8"/>
      <c r="Y245" s="10"/>
      <c r="AB245" s="8" t="str">
        <f>IF(ISBLANK(Z245),  "", _xlfn.CONCAT(LOWER(C245), "/", E245))</f>
        <v/>
      </c>
      <c r="AC245" s="14"/>
      <c r="AE245" s="39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2510</v>
      </c>
      <c r="B246" s="8" t="s">
        <v>26</v>
      </c>
      <c r="C246" s="8" t="s">
        <v>362</v>
      </c>
      <c r="D246" s="8" t="s">
        <v>134</v>
      </c>
      <c r="E246" s="8" t="s">
        <v>360</v>
      </c>
      <c r="F246" s="8" t="str">
        <f>IF(ISBLANK(E246), "", Table2[[#This Row],[unique_id]])</f>
        <v>adaptive_lighting_default</v>
      </c>
      <c r="G246" s="8" t="s">
        <v>368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40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2511</v>
      </c>
      <c r="B247" s="8" t="s">
        <v>26</v>
      </c>
      <c r="C247" s="8" t="s">
        <v>362</v>
      </c>
      <c r="D247" s="8" t="s">
        <v>134</v>
      </c>
      <c r="E247" s="8" t="s">
        <v>361</v>
      </c>
      <c r="F247" s="8" t="str">
        <f>IF(ISBLANK(E247), "", Table2[[#This Row],[unique_id]])</f>
        <v>adaptive_lighting_sleep_mode_default</v>
      </c>
      <c r="G247" s="8" t="s">
        <v>365</v>
      </c>
      <c r="H247" s="8" t="s">
        <v>377</v>
      </c>
      <c r="I247" s="8" t="s">
        <v>374</v>
      </c>
      <c r="L247" s="8" t="s">
        <v>321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40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2512</v>
      </c>
      <c r="B248" s="8" t="s">
        <v>26</v>
      </c>
      <c r="C248" s="8" t="s">
        <v>362</v>
      </c>
      <c r="D248" s="8" t="s">
        <v>134</v>
      </c>
      <c r="E248" s="8" t="s">
        <v>363</v>
      </c>
      <c r="F248" s="8" t="str">
        <f>IF(ISBLANK(E248), "", Table2[[#This Row],[unique_id]])</f>
        <v>adaptive_lighting_adapt_color_default</v>
      </c>
      <c r="G248" s="8" t="s">
        <v>366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40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2513</v>
      </c>
      <c r="B249" s="8" t="s">
        <v>26</v>
      </c>
      <c r="C249" s="8" t="s">
        <v>362</v>
      </c>
      <c r="D249" s="8" t="s">
        <v>134</v>
      </c>
      <c r="E249" s="8" t="s">
        <v>364</v>
      </c>
      <c r="F249" s="8" t="str">
        <f>IF(ISBLANK(E249), "", Table2[[#This Row],[unique_id]])</f>
        <v>adaptive_lighting_adapt_brightness_default</v>
      </c>
      <c r="G249" s="8" t="s">
        <v>367</v>
      </c>
      <c r="H249" s="8" t="s">
        <v>377</v>
      </c>
      <c r="I249" s="8" t="s">
        <v>374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40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2514</v>
      </c>
      <c r="B250" s="8" t="s">
        <v>26</v>
      </c>
      <c r="C250" s="8" t="s">
        <v>362</v>
      </c>
      <c r="D250" s="8" t="s">
        <v>134</v>
      </c>
      <c r="E250" s="8" t="s">
        <v>378</v>
      </c>
      <c r="F250" s="8" t="str">
        <f>IF(ISBLANK(E250), "", Table2[[#This Row],[unique_id]])</f>
        <v>adaptive_lighting_bedroom</v>
      </c>
      <c r="G250" s="8" t="s">
        <v>368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40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2515</v>
      </c>
      <c r="B251" s="8" t="s">
        <v>26</v>
      </c>
      <c r="C251" s="8" t="s">
        <v>362</v>
      </c>
      <c r="D251" s="8" t="s">
        <v>134</v>
      </c>
      <c r="E251" s="8" t="s">
        <v>379</v>
      </c>
      <c r="F251" s="8" t="str">
        <f>IF(ISBLANK(E251), "", Table2[[#This Row],[unique_id]])</f>
        <v>adaptive_lighting_sleep_mode_bedroom</v>
      </c>
      <c r="G251" s="8" t="s">
        <v>365</v>
      </c>
      <c r="H251" s="8" t="s">
        <v>376</v>
      </c>
      <c r="I251" s="8" t="s">
        <v>374</v>
      </c>
      <c r="L251" s="8" t="s">
        <v>321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40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2516</v>
      </c>
      <c r="B252" s="8" t="s">
        <v>26</v>
      </c>
      <c r="C252" s="8" t="s">
        <v>362</v>
      </c>
      <c r="D252" s="8" t="s">
        <v>134</v>
      </c>
      <c r="E252" s="8" t="s">
        <v>380</v>
      </c>
      <c r="F252" s="8" t="str">
        <f>IF(ISBLANK(E252), "", Table2[[#This Row],[unique_id]])</f>
        <v>adaptive_lighting_adapt_color_bedroom</v>
      </c>
      <c r="G252" s="8" t="s">
        <v>366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40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2517</v>
      </c>
      <c r="B253" s="8" t="s">
        <v>26</v>
      </c>
      <c r="C253" s="8" t="s">
        <v>362</v>
      </c>
      <c r="D253" s="8" t="s">
        <v>134</v>
      </c>
      <c r="E253" s="8" t="s">
        <v>381</v>
      </c>
      <c r="F253" s="8" t="str">
        <f>IF(ISBLANK(E253), "", Table2[[#This Row],[unique_id]])</f>
        <v>adaptive_lighting_adapt_brightness_bedroom</v>
      </c>
      <c r="G253" s="8" t="s">
        <v>367</v>
      </c>
      <c r="H253" s="8" t="s">
        <v>376</v>
      </c>
      <c r="I253" s="8" t="s">
        <v>374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40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2518</v>
      </c>
      <c r="B254" s="14" t="s">
        <v>26</v>
      </c>
      <c r="C254" s="14" t="s">
        <v>362</v>
      </c>
      <c r="D254" s="14" t="s">
        <v>134</v>
      </c>
      <c r="E254" s="14" t="s">
        <v>409</v>
      </c>
      <c r="F254" s="8" t="str">
        <f>IF(ISBLANK(E254), "", Table2[[#This Row],[unique_id]])</f>
        <v>adaptive_lighting_night_light</v>
      </c>
      <c r="G254" s="14" t="s">
        <v>368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40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2519</v>
      </c>
      <c r="B255" s="14" t="s">
        <v>26</v>
      </c>
      <c r="C255" s="14" t="s">
        <v>362</v>
      </c>
      <c r="D255" s="14" t="s">
        <v>134</v>
      </c>
      <c r="E255" s="14" t="s">
        <v>410</v>
      </c>
      <c r="F255" s="8" t="str">
        <f>IF(ISBLANK(E255), "", Table2[[#This Row],[unique_id]])</f>
        <v>adaptive_lighting_sleep_mode_night_light</v>
      </c>
      <c r="G255" s="14" t="s">
        <v>365</v>
      </c>
      <c r="H255" s="14" t="s">
        <v>392</v>
      </c>
      <c r="I255" s="8" t="s">
        <v>374</v>
      </c>
      <c r="K255" s="14"/>
      <c r="L255" s="8" t="s">
        <v>321</v>
      </c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40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2520</v>
      </c>
      <c r="B256" s="14" t="s">
        <v>26</v>
      </c>
      <c r="C256" s="14" t="s">
        <v>362</v>
      </c>
      <c r="D256" s="14" t="s">
        <v>134</v>
      </c>
      <c r="E256" s="14" t="s">
        <v>411</v>
      </c>
      <c r="F256" s="8" t="str">
        <f>IF(ISBLANK(E256), "", Table2[[#This Row],[unique_id]])</f>
        <v>adaptive_lighting_adapt_color_night_light</v>
      </c>
      <c r="G256" s="14" t="s">
        <v>366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40"/>
      <c r="AI256" s="12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2521</v>
      </c>
      <c r="B257" s="14" t="s">
        <v>26</v>
      </c>
      <c r="C257" s="14" t="s">
        <v>362</v>
      </c>
      <c r="D257" s="14" t="s">
        <v>134</v>
      </c>
      <c r="E257" s="14" t="s">
        <v>412</v>
      </c>
      <c r="F257" s="8" t="str">
        <f>IF(ISBLANK(E257), "", Table2[[#This Row],[unique_id]])</f>
        <v>adaptive_lighting_adapt_brightness_night_light</v>
      </c>
      <c r="G257" s="14" t="s">
        <v>367</v>
      </c>
      <c r="H257" s="14" t="s">
        <v>392</v>
      </c>
      <c r="I257" s="8" t="s">
        <v>374</v>
      </c>
      <c r="K257" s="14"/>
      <c r="N257" s="8"/>
      <c r="O257" s="10"/>
      <c r="P257" s="10"/>
      <c r="Q257" s="10"/>
      <c r="R257" s="10"/>
      <c r="S257" s="10"/>
      <c r="T257" s="8"/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E257" s="40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2522</v>
      </c>
      <c r="B258" s="8" t="s">
        <v>26</v>
      </c>
      <c r="C258" s="8" t="s">
        <v>702</v>
      </c>
      <c r="D258" s="8" t="s">
        <v>458</v>
      </c>
      <c r="E258" s="8" t="s">
        <v>457</v>
      </c>
      <c r="F258" s="8" t="str">
        <f>IF(ISBLANK(E258), "", Table2[[#This Row],[unique_id]])</f>
        <v>column_break</v>
      </c>
      <c r="G258" s="8" t="s">
        <v>454</v>
      </c>
      <c r="H258" s="14" t="s">
        <v>392</v>
      </c>
      <c r="I258" s="8" t="s">
        <v>374</v>
      </c>
      <c r="L258" s="8" t="s">
        <v>455</v>
      </c>
      <c r="M258" s="8" t="s">
        <v>456</v>
      </c>
      <c r="N258" s="8"/>
      <c r="O258" s="10"/>
      <c r="P258" s="10"/>
      <c r="Q258" s="10"/>
      <c r="R258" s="10"/>
      <c r="S258" s="10"/>
      <c r="T258" s="8"/>
      <c r="Y258" s="10"/>
      <c r="AB258" s="8" t="str">
        <f>IF(ISBLANK(Z258),  "", _xlfn.CONCAT(LOWER(C258), "/", E258))</f>
        <v/>
      </c>
      <c r="AE258" s="40"/>
      <c r="AI258" s="12"/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2530</v>
      </c>
      <c r="B259" s="8" t="s">
        <v>26</v>
      </c>
      <c r="C259" s="8" t="s">
        <v>152</v>
      </c>
      <c r="D259" s="8" t="s">
        <v>414</v>
      </c>
      <c r="E259" t="s">
        <v>838</v>
      </c>
      <c r="F259" s="8" t="str">
        <f>IF(ISBLANK(E259), "", Table2[[#This Row],[unique_id]])</f>
        <v>lighting_reset_adaptive_lighting_ada_lamp</v>
      </c>
      <c r="G259" t="s">
        <v>207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E259" s="39"/>
      <c r="AI259" s="12"/>
      <c r="AK259" s="8" t="s">
        <v>130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2531</v>
      </c>
      <c r="B260" s="8" t="s">
        <v>26</v>
      </c>
      <c r="C260" s="8" t="s">
        <v>152</v>
      </c>
      <c r="D260" s="8" t="s">
        <v>414</v>
      </c>
      <c r="E260" t="s">
        <v>830</v>
      </c>
      <c r="F260" s="8" t="str">
        <f>IF(ISBLANK(E260), "", Table2[[#This Row],[unique_id]])</f>
        <v>lighting_reset_adaptive_lighting_edwin_lamp</v>
      </c>
      <c r="G260" t="s">
        <v>217</v>
      </c>
      <c r="H260" s="8" t="s">
        <v>852</v>
      </c>
      <c r="I260" s="8" t="s">
        <v>374</v>
      </c>
      <c r="J260" s="8" t="s">
        <v>837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E260" s="40"/>
      <c r="AI260" s="12"/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2532</v>
      </c>
      <c r="B261" s="8" t="s">
        <v>26</v>
      </c>
      <c r="C261" s="8" t="s">
        <v>152</v>
      </c>
      <c r="D261" s="8" t="s">
        <v>414</v>
      </c>
      <c r="E261" t="s">
        <v>839</v>
      </c>
      <c r="F261" s="8" t="str">
        <f>IF(ISBLANK(E261), "", Table2[[#This Row],[unique_id]])</f>
        <v>lighting_reset_adaptive_lighting_edwin_night_light</v>
      </c>
      <c r="G261" t="s">
        <v>634</v>
      </c>
      <c r="H261" s="8" t="s">
        <v>852</v>
      </c>
      <c r="I261" s="8" t="s">
        <v>374</v>
      </c>
      <c r="J261" s="8" t="s">
        <v>850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E261" s="40"/>
      <c r="AK261" s="8" t="s">
        <v>127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2533</v>
      </c>
      <c r="B262" s="8" t="s">
        <v>26</v>
      </c>
      <c r="C262" s="8" t="s">
        <v>152</v>
      </c>
      <c r="D262" s="8" t="s">
        <v>414</v>
      </c>
      <c r="E262" t="s">
        <v>840</v>
      </c>
      <c r="F262" s="8" t="str">
        <f>IF(ISBLANK(E262), "", Table2[[#This Row],[unique_id]])</f>
        <v>lighting_reset_adaptive_lighting_hallway_main</v>
      </c>
      <c r="G262" t="s">
        <v>212</v>
      </c>
      <c r="H262" s="8" t="s">
        <v>852</v>
      </c>
      <c r="I262" s="8" t="s">
        <v>374</v>
      </c>
      <c r="J262" s="8" t="s">
        <v>374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E262" s="40"/>
      <c r="AK262" s="8" t="s">
        <v>597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2534</v>
      </c>
      <c r="B263" s="8" t="s">
        <v>26</v>
      </c>
      <c r="C263" s="8" t="s">
        <v>152</v>
      </c>
      <c r="D263" s="8" t="s">
        <v>414</v>
      </c>
      <c r="E263" t="s">
        <v>841</v>
      </c>
      <c r="F263" s="8" t="str">
        <f>IF(ISBLANK(E263), "", Table2[[#This Row],[unique_id]])</f>
        <v>lighting_reset_adaptive_lighting_dining_main</v>
      </c>
      <c r="G263" t="s">
        <v>138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E263" s="40"/>
      <c r="AK263" s="8" t="s">
        <v>205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2535</v>
      </c>
      <c r="B264" s="8" t="s">
        <v>26</v>
      </c>
      <c r="C264" s="8" t="s">
        <v>152</v>
      </c>
      <c r="D264" s="8" t="s">
        <v>414</v>
      </c>
      <c r="E264" t="s">
        <v>842</v>
      </c>
      <c r="F264" s="8" t="str">
        <f>IF(ISBLANK(E264), "", Table2[[#This Row],[unique_id]])</f>
        <v>lighting_reset_adaptive_lighting_lounge_main</v>
      </c>
      <c r="G264" t="s">
        <v>219</v>
      </c>
      <c r="H264" s="8" t="s">
        <v>852</v>
      </c>
      <c r="I264" s="8" t="s">
        <v>374</v>
      </c>
      <c r="J264" s="8" t="s">
        <v>861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E264" s="40"/>
      <c r="AK264" s="8" t="s">
        <v>206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2536</v>
      </c>
      <c r="B265" s="8" t="s">
        <v>26</v>
      </c>
      <c r="C265" s="8" t="s">
        <v>152</v>
      </c>
      <c r="D265" s="8" t="s">
        <v>414</v>
      </c>
      <c r="E265" t="s">
        <v>936</v>
      </c>
      <c r="F265" s="8" t="str">
        <f>IF(ISBLANK(E265), "", Table2[[#This Row],[unique_id]])</f>
        <v>lighting_reset_adaptive_lighting_lounge_lamp</v>
      </c>
      <c r="G265" t="s">
        <v>875</v>
      </c>
      <c r="H265" s="8" t="s">
        <v>852</v>
      </c>
      <c r="I265" s="8" t="s">
        <v>374</v>
      </c>
      <c r="J265" s="8" t="s">
        <v>837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E265" s="40"/>
      <c r="AK265" s="8" t="s">
        <v>173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2537</v>
      </c>
      <c r="B266" s="8" t="s">
        <v>26</v>
      </c>
      <c r="C266" s="8" t="s">
        <v>152</v>
      </c>
      <c r="D266" s="8" t="s">
        <v>414</v>
      </c>
      <c r="E266" t="s">
        <v>843</v>
      </c>
      <c r="F266" s="8" t="str">
        <f>IF(ISBLANK(E266), "", Table2[[#This Row],[unique_id]])</f>
        <v>lighting_reset_adaptive_lighting_parents_main</v>
      </c>
      <c r="G266" t="s">
        <v>208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E266" s="40"/>
      <c r="AK266" s="8" t="s">
        <v>204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2538</v>
      </c>
      <c r="B267" s="8" t="s">
        <v>26</v>
      </c>
      <c r="C267" s="8" t="s">
        <v>152</v>
      </c>
      <c r="D267" s="8" t="s">
        <v>414</v>
      </c>
      <c r="E267" t="s">
        <v>844</v>
      </c>
      <c r="F267" s="8" t="str">
        <f>IF(ISBLANK(E267), "", Table2[[#This Row],[unique_id]])</f>
        <v>lighting_reset_adaptive_lighting_kitchen_main</v>
      </c>
      <c r="G267" t="s">
        <v>214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E267" s="40"/>
      <c r="AI267" s="12"/>
      <c r="AK267" s="8" t="s">
        <v>218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2539</v>
      </c>
      <c r="B268" s="8" t="s">
        <v>26</v>
      </c>
      <c r="C268" s="8" t="s">
        <v>152</v>
      </c>
      <c r="D268" s="8" t="s">
        <v>414</v>
      </c>
      <c r="E268" t="s">
        <v>845</v>
      </c>
      <c r="F268" s="8" t="str">
        <f>IF(ISBLANK(E268), "", Table2[[#This Row],[unique_id]])</f>
        <v>lighting_reset_adaptive_lighting_laundry_main</v>
      </c>
      <c r="G268" t="s">
        <v>216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E268" s="40"/>
      <c r="AK268" s="8" t="s">
        <v>226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2540</v>
      </c>
      <c r="B269" s="8" t="s">
        <v>26</v>
      </c>
      <c r="C269" s="8" t="s">
        <v>152</v>
      </c>
      <c r="D269" s="8" t="s">
        <v>414</v>
      </c>
      <c r="E269" t="s">
        <v>846</v>
      </c>
      <c r="F269" s="8" t="str">
        <f>IF(ISBLANK(E269), "", Table2[[#This Row],[unique_id]])</f>
        <v>lighting_reset_adaptive_lighting_pantry_main</v>
      </c>
      <c r="G269" t="s">
        <v>215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E269" s="40"/>
      <c r="AK269" s="8" t="s">
        <v>224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2541</v>
      </c>
      <c r="B270" s="8" t="s">
        <v>26</v>
      </c>
      <c r="C270" s="8" t="s">
        <v>152</v>
      </c>
      <c r="D270" s="8" t="s">
        <v>414</v>
      </c>
      <c r="E270" t="s">
        <v>866</v>
      </c>
      <c r="F270" s="8" t="str">
        <f>IF(ISBLANK(E270), "", Table2[[#This Row],[unique_id]])</f>
        <v>lighting_reset_adaptive_lighting_office_main</v>
      </c>
      <c r="G270" t="s">
        <v>211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E270" s="40"/>
      <c r="AK270" s="8" t="s">
        <v>225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2542</v>
      </c>
      <c r="B271" s="8" t="s">
        <v>26</v>
      </c>
      <c r="C271" s="8" t="s">
        <v>152</v>
      </c>
      <c r="D271" s="8" t="s">
        <v>414</v>
      </c>
      <c r="E271" t="s">
        <v>847</v>
      </c>
      <c r="F271" s="8" t="str">
        <f>IF(ISBLANK(E271), "", Table2[[#This Row],[unique_id]])</f>
        <v>lighting_reset_adaptive_lighting_bathroom_main</v>
      </c>
      <c r="G271" t="s">
        <v>210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E271" s="40"/>
      <c r="AK271" s="8" t="s">
        <v>496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2543</v>
      </c>
      <c r="B272" s="8" t="s">
        <v>26</v>
      </c>
      <c r="C272" s="8" t="s">
        <v>152</v>
      </c>
      <c r="D272" s="8" t="s">
        <v>414</v>
      </c>
      <c r="E272" t="s">
        <v>848</v>
      </c>
      <c r="F272" s="8" t="str">
        <f>IF(ISBLANK(E272), "", Table2[[#This Row],[unique_id]])</f>
        <v>lighting_reset_adaptive_lighting_ensuite_main</v>
      </c>
      <c r="G272" t="s">
        <v>209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E272" s="40"/>
      <c r="AI272" s="12"/>
      <c r="AK272" s="8" t="s">
        <v>574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2544</v>
      </c>
      <c r="B273" s="8" t="s">
        <v>26</v>
      </c>
      <c r="C273" s="8" t="s">
        <v>152</v>
      </c>
      <c r="D273" s="8" t="s">
        <v>414</v>
      </c>
      <c r="E273" t="s">
        <v>849</v>
      </c>
      <c r="F273" s="8" t="str">
        <f>IF(ISBLANK(E273), "", Table2[[#This Row],[unique_id]])</f>
        <v>lighting_reset_adaptive_lighting_wardrobe_main</v>
      </c>
      <c r="G273" t="s">
        <v>213</v>
      </c>
      <c r="H273" s="8" t="s">
        <v>852</v>
      </c>
      <c r="I273" s="8" t="s">
        <v>374</v>
      </c>
      <c r="J273" s="8" t="s">
        <v>861</v>
      </c>
      <c r="L273" s="8" t="s">
        <v>321</v>
      </c>
      <c r="N273" s="8"/>
      <c r="O273" s="10"/>
      <c r="P273" s="10"/>
      <c r="Q273" s="10"/>
      <c r="R273" s="10"/>
      <c r="S273" s="10"/>
      <c r="T273" s="8"/>
      <c r="W273" s="8" t="s">
        <v>375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E273" s="40"/>
      <c r="AK273" s="8" t="s">
        <v>790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2545</v>
      </c>
      <c r="B274" s="8" t="s">
        <v>26</v>
      </c>
      <c r="C274" s="8" t="s">
        <v>702</v>
      </c>
      <c r="D274" s="8" t="s">
        <v>458</v>
      </c>
      <c r="E274" s="8" t="s">
        <v>457</v>
      </c>
      <c r="F274" s="8" t="str">
        <f>IF(ISBLANK(E274), "", Table2[[#This Row],[unique_id]])</f>
        <v>column_break</v>
      </c>
      <c r="G274" s="8" t="s">
        <v>454</v>
      </c>
      <c r="H274" s="8" t="s">
        <v>852</v>
      </c>
      <c r="I274" s="8" t="s">
        <v>374</v>
      </c>
      <c r="L274" s="8" t="s">
        <v>455</v>
      </c>
      <c r="M274" s="8" t="s">
        <v>456</v>
      </c>
      <c r="N274" s="8"/>
      <c r="O274" s="10"/>
      <c r="P274" s="10"/>
      <c r="Q274" s="10"/>
      <c r="R274" s="10"/>
      <c r="S274" s="10"/>
      <c r="T274" s="8"/>
      <c r="Y274" s="10"/>
      <c r="AB274" s="8" t="str">
        <f>IF(ISBLANK(Z274),  "", _xlfn.CONCAT(LOWER(C274), "/", E274))</f>
        <v/>
      </c>
      <c r="AE274" s="40"/>
      <c r="AO274" s="8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8">
        <v>2550</v>
      </c>
      <c r="B275" s="8" t="s">
        <v>26</v>
      </c>
      <c r="C275" s="8" t="s">
        <v>255</v>
      </c>
      <c r="D275" s="8" t="s">
        <v>134</v>
      </c>
      <c r="E275" s="8" t="s">
        <v>931</v>
      </c>
      <c r="F275" s="8" t="str">
        <f>IF(ISBLANK(E275), "", Table2[[#This Row],[unique_id]])</f>
        <v>lounge_tv_outlet</v>
      </c>
      <c r="G275" s="8" t="s">
        <v>188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313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tplink-lounge-tv</v>
      </c>
      <c r="AG275" s="10" t="s">
        <v>500</v>
      </c>
      <c r="AH275" s="8" t="s">
        <v>507</v>
      </c>
      <c r="AI275" s="8" t="s">
        <v>497</v>
      </c>
      <c r="AJ275" s="8" t="str">
        <f>IF(OR(ISBLANK(AM275), ISBLANK(AN275)), "", Table2[[#This Row],[device_via_device]])</f>
        <v>TPLink</v>
      </c>
      <c r="AK275" s="8" t="s">
        <v>206</v>
      </c>
      <c r="AL275" s="8" t="s">
        <v>633</v>
      </c>
      <c r="AM275" s="8" t="s">
        <v>486</v>
      </c>
      <c r="AN275" s="8" t="s">
        <v>625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"ac:84:c6:54:a3:a2"], ["ip", "10.0.6.80"]]</v>
      </c>
    </row>
    <row r="276" spans="1:41" ht="16" customHeight="1" x14ac:dyDescent="0.2">
      <c r="A276" s="8">
        <v>2551</v>
      </c>
      <c r="B276" s="8" t="s">
        <v>26</v>
      </c>
      <c r="C276" s="8" t="s">
        <v>255</v>
      </c>
      <c r="D276" s="8" t="s">
        <v>134</v>
      </c>
      <c r="E276" s="8" t="s">
        <v>306</v>
      </c>
      <c r="F276" s="8" t="str">
        <f>IF(ISBLANK(E276), "", Table2[[#This Row],[unique_id]])</f>
        <v>various_adhoc_outlet</v>
      </c>
      <c r="G276" s="8" t="s">
        <v>249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tplink-various-adhoc-outlet</v>
      </c>
      <c r="AG276" s="10" t="s">
        <v>499</v>
      </c>
      <c r="AH276" s="8" t="s">
        <v>532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493</v>
      </c>
      <c r="AL276" s="8" t="s">
        <v>633</v>
      </c>
      <c r="AM276" s="8" t="s">
        <v>476</v>
      </c>
      <c r="AN276" s="8" t="s">
        <v>615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"10:27:f5:31:f2:2b"], ["ip", "10.0.6.70"]]</v>
      </c>
    </row>
    <row r="277" spans="1:41" ht="16" customHeight="1" x14ac:dyDescent="0.2">
      <c r="A277" s="8">
        <v>2552</v>
      </c>
      <c r="B277" s="8" t="s">
        <v>26</v>
      </c>
      <c r="C277" s="8" t="s">
        <v>255</v>
      </c>
      <c r="D277" s="8" t="s">
        <v>134</v>
      </c>
      <c r="E277" s="8" t="s">
        <v>300</v>
      </c>
      <c r="F277" s="8" t="str">
        <f>IF(ISBLANK(E277), "", Table2[[#This Row],[unique_id]])</f>
        <v>study_outlet</v>
      </c>
      <c r="G277" s="8" t="s">
        <v>243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tplink-study-outlet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494</v>
      </c>
      <c r="AL277" s="8" t="s">
        <v>633</v>
      </c>
      <c r="AM277" s="8" t="s">
        <v>488</v>
      </c>
      <c r="AN277" s="8" t="s">
        <v>627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"60:a4:b7:1f:72:0a"], ["ip", "10.0.6.82"]]</v>
      </c>
    </row>
    <row r="278" spans="1:41" ht="16" customHeight="1" x14ac:dyDescent="0.2">
      <c r="A278" s="8">
        <v>2553</v>
      </c>
      <c r="B278" s="8" t="s">
        <v>26</v>
      </c>
      <c r="C278" s="8" t="s">
        <v>255</v>
      </c>
      <c r="D278" s="8" t="s">
        <v>134</v>
      </c>
      <c r="E278" s="8" t="s">
        <v>301</v>
      </c>
      <c r="F278" s="8" t="str">
        <f>IF(ISBLANK(E278), "", Table2[[#This Row],[unique_id]])</f>
        <v>office_outlet</v>
      </c>
      <c r="G278" s="8" t="s">
        <v>242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315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tplink-office-outlet</v>
      </c>
      <c r="AG278" s="10" t="s">
        <v>499</v>
      </c>
      <c r="AH278" s="8" t="s">
        <v>509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225</v>
      </c>
      <c r="AL278" s="8" t="s">
        <v>633</v>
      </c>
      <c r="AM278" s="8" t="s">
        <v>489</v>
      </c>
      <c r="AN278" s="8" t="s">
        <v>628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"10:27:f5:31:ec:58"], ["ip", "10.0.6.83"]]</v>
      </c>
    </row>
    <row r="279" spans="1:41" ht="16" customHeight="1" x14ac:dyDescent="0.2">
      <c r="A279" s="8">
        <v>2554</v>
      </c>
      <c r="B279" s="8" t="s">
        <v>26</v>
      </c>
      <c r="C279" s="8" t="s">
        <v>255</v>
      </c>
      <c r="D279" s="8" t="s">
        <v>134</v>
      </c>
      <c r="E279" s="8" t="s">
        <v>293</v>
      </c>
      <c r="F279" s="8" t="str">
        <f>IF(ISBLANK(E279), "", Table2[[#This Row],[unique_id]])</f>
        <v>kitchen_dish_washer</v>
      </c>
      <c r="G279" s="8" t="s">
        <v>245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307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tplink-kitchen-dish_washer</v>
      </c>
      <c r="AG279" s="10" t="s">
        <v>499</v>
      </c>
      <c r="AH279" s="8" t="s">
        <v>511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218</v>
      </c>
      <c r="AL279" s="8" t="s">
        <v>633</v>
      </c>
      <c r="AM279" s="8" t="s">
        <v>479</v>
      </c>
      <c r="AN279" s="8" t="s">
        <v>618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"5c:a6:e6:25:55:f7"], ["ip", "10.0.6.73"]]</v>
      </c>
    </row>
    <row r="280" spans="1:41" ht="16" customHeight="1" x14ac:dyDescent="0.2">
      <c r="A280" s="8">
        <v>2555</v>
      </c>
      <c r="B280" s="8" t="s">
        <v>26</v>
      </c>
      <c r="C280" s="8" t="s">
        <v>255</v>
      </c>
      <c r="D280" s="8" t="s">
        <v>134</v>
      </c>
      <c r="E280" s="8" t="s">
        <v>294</v>
      </c>
      <c r="F280" s="8" t="str">
        <f>IF(ISBLANK(E280), "", Table2[[#This Row],[unique_id]])</f>
        <v>laundry_clothes_dryer</v>
      </c>
      <c r="G280" s="8" t="s">
        <v>246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308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tplink-laundry-clothes-dryer</v>
      </c>
      <c r="AG280" s="10" t="s">
        <v>499</v>
      </c>
      <c r="AH280" s="8" t="s">
        <v>535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480</v>
      </c>
      <c r="AN280" s="8" t="s">
        <v>619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"5c:a6:e6:25:55:f0"], ["ip", "10.0.6.74"]]</v>
      </c>
    </row>
    <row r="281" spans="1:41" ht="16" customHeight="1" x14ac:dyDescent="0.2">
      <c r="A281" s="8">
        <v>2556</v>
      </c>
      <c r="B281" s="8" t="s">
        <v>26</v>
      </c>
      <c r="C281" s="8" t="s">
        <v>255</v>
      </c>
      <c r="D281" s="8" t="s">
        <v>134</v>
      </c>
      <c r="E281" s="8" t="s">
        <v>295</v>
      </c>
      <c r="F281" s="8" t="str">
        <f>IF(ISBLANK(E281), "", Table2[[#This Row],[unique_id]])</f>
        <v>laundry_washing_machine</v>
      </c>
      <c r="G281" s="8" t="s">
        <v>244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309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tplink-laundry-washing-machine</v>
      </c>
      <c r="AG281" s="10" t="s">
        <v>499</v>
      </c>
      <c r="AH281" s="8" t="s">
        <v>536</v>
      </c>
      <c r="AI281" s="14" t="s">
        <v>498</v>
      </c>
      <c r="AJ281" s="8" t="str">
        <f>IF(OR(ISBLANK(AM281), ISBLANK(AN281)), "", Table2[[#This Row],[device_via_device]])</f>
        <v>TPLink</v>
      </c>
      <c r="AK281" s="8" t="s">
        <v>226</v>
      </c>
      <c r="AL281" s="8" t="s">
        <v>633</v>
      </c>
      <c r="AM281" s="8" t="s">
        <v>481</v>
      </c>
      <c r="AN281" s="8" t="s">
        <v>620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"5c:a6:e6:25:5a:a3"], ["ip", "10.0.6.75"]]</v>
      </c>
    </row>
    <row r="282" spans="1:41" ht="16" customHeight="1" x14ac:dyDescent="0.2">
      <c r="A282" s="8">
        <v>2557</v>
      </c>
      <c r="B282" s="8" t="s">
        <v>922</v>
      </c>
      <c r="C282" s="8" t="s">
        <v>255</v>
      </c>
      <c r="D282" s="8" t="s">
        <v>134</v>
      </c>
      <c r="E282" s="8" t="s">
        <v>296</v>
      </c>
      <c r="F282" s="8" t="str">
        <f>IF(ISBLANK(E282), "", Table2[[#This Row],[unique_id]])</f>
        <v>kitchen_coffee_machine</v>
      </c>
      <c r="G282" s="8" t="s">
        <v>135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310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tplink-kitchen-coffee-machine</v>
      </c>
      <c r="AG282" s="10" t="s">
        <v>499</v>
      </c>
      <c r="AH282" s="8" t="s">
        <v>537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482</v>
      </c>
      <c r="AN282" s="8" t="s">
        <v>621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"60:a4:b7:1f:71:0a"], ["ip", "10.0.6.76"]]</v>
      </c>
    </row>
    <row r="283" spans="1:41" ht="16" customHeight="1" x14ac:dyDescent="0.2">
      <c r="A283" s="8">
        <v>2558</v>
      </c>
      <c r="B283" s="8" t="s">
        <v>26</v>
      </c>
      <c r="C283" s="8" t="s">
        <v>255</v>
      </c>
      <c r="D283" s="8" t="s">
        <v>134</v>
      </c>
      <c r="E283" s="8" t="s">
        <v>297</v>
      </c>
      <c r="F283" s="8" t="str">
        <f>IF(ISBLANK(E283), "", Table2[[#This Row],[unique_id]])</f>
        <v>kitchen_fridge</v>
      </c>
      <c r="G283" s="8" t="s">
        <v>240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311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tplink-kitchen-fridge</v>
      </c>
      <c r="AG283" s="10" t="s">
        <v>500</v>
      </c>
      <c r="AH283" s="8" t="s">
        <v>504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218</v>
      </c>
      <c r="AL283" s="8" t="s">
        <v>633</v>
      </c>
      <c r="AM283" s="8" t="s">
        <v>483</v>
      </c>
      <c r="AN283" s="8" t="s">
        <v>622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"ac:84:c6:54:96:50"], ["ip", "10.0.6.77"]]</v>
      </c>
    </row>
    <row r="284" spans="1:41" ht="16" customHeight="1" x14ac:dyDescent="0.2">
      <c r="A284" s="8">
        <v>2559</v>
      </c>
      <c r="B284" s="8" t="s">
        <v>26</v>
      </c>
      <c r="C284" s="8" t="s">
        <v>255</v>
      </c>
      <c r="D284" s="8" t="s">
        <v>134</v>
      </c>
      <c r="E284" s="8" t="s">
        <v>298</v>
      </c>
      <c r="F284" s="8" t="str">
        <f>IF(ISBLANK(E284), "", Table2[[#This Row],[unique_id]])</f>
        <v>deck_freezer</v>
      </c>
      <c r="G284" s="8" t="s">
        <v>241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312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tplink-deck-freezer</v>
      </c>
      <c r="AG284" s="10" t="s">
        <v>500</v>
      </c>
      <c r="AH284" s="8" t="s">
        <v>505</v>
      </c>
      <c r="AI284" s="8" t="s">
        <v>497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633</v>
      </c>
      <c r="AM284" s="8" t="s">
        <v>484</v>
      </c>
      <c r="AN284" s="8" t="s">
        <v>623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"ac:84:c6:54:9e:cf"], ["ip", "10.0.6.78"]]</v>
      </c>
    </row>
    <row r="285" spans="1:41" ht="16" customHeight="1" x14ac:dyDescent="0.2">
      <c r="A285" s="8">
        <v>2560</v>
      </c>
      <c r="B285" s="8" t="s">
        <v>26</v>
      </c>
      <c r="C285" s="8" t="s">
        <v>255</v>
      </c>
      <c r="D285" s="8" t="s">
        <v>134</v>
      </c>
      <c r="E285" s="8" t="s">
        <v>304</v>
      </c>
      <c r="F285" s="8" t="str">
        <f>IF(ISBLANK(E285), "", Table2[[#This Row],[unique_id]])</f>
        <v>study_battery_charger</v>
      </c>
      <c r="G285" s="8" t="s">
        <v>248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tplink-study-battery-charger</v>
      </c>
      <c r="AG285" s="10" t="s">
        <v>499</v>
      </c>
      <c r="AH285" s="8" t="s">
        <v>533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494</v>
      </c>
      <c r="AL285" s="8" t="s">
        <v>633</v>
      </c>
      <c r="AM285" s="8" t="s">
        <v>477</v>
      </c>
      <c r="AN285" s="8" t="s">
        <v>616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"5c:a6:e6:25:64:e9"], ["ip", "10.0.6.71"]]</v>
      </c>
    </row>
    <row r="286" spans="1:41" ht="16" customHeight="1" x14ac:dyDescent="0.2">
      <c r="A286" s="8">
        <v>2561</v>
      </c>
      <c r="B286" s="8" t="s">
        <v>26</v>
      </c>
      <c r="C286" s="8" t="s">
        <v>255</v>
      </c>
      <c r="D286" s="8" t="s">
        <v>134</v>
      </c>
      <c r="E286" s="8" t="s">
        <v>305</v>
      </c>
      <c r="F286" s="8" t="str">
        <f>IF(ISBLANK(E286), "", Table2[[#This Row],[unique_id]])</f>
        <v>laundry_vacuum_charger</v>
      </c>
      <c r="G286" s="8" t="s">
        <v>247</v>
      </c>
      <c r="H286" s="8" t="s">
        <v>832</v>
      </c>
      <c r="I286" s="8" t="s">
        <v>374</v>
      </c>
      <c r="L286" s="8" t="s">
        <v>321</v>
      </c>
      <c r="N286" s="8"/>
      <c r="O286" s="10"/>
      <c r="P286" s="10"/>
      <c r="Q286" s="10"/>
      <c r="R286" s="10"/>
      <c r="S286" s="10"/>
      <c r="T286" s="8"/>
      <c r="W286" s="8" t="s">
        <v>319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40"/>
      <c r="AF286" s="8" t="str">
        <f>IF(OR(ISBLANK(AM286), ISBLANK(AN286)), "", LOWER(_xlfn.CONCAT(Table2[[#This Row],[device_manufacturer]], "-",Table2[[#This Row],[device_suggested_area]], "-", Table2[[#This Row],[device_identifiers]])))</f>
        <v>tplink-laundry-vacuum-charger</v>
      </c>
      <c r="AG286" s="10" t="s">
        <v>499</v>
      </c>
      <c r="AH286" s="8" t="s">
        <v>534</v>
      </c>
      <c r="AI286" s="14" t="s">
        <v>498</v>
      </c>
      <c r="AJ286" s="8" t="str">
        <f>IF(OR(ISBLANK(AM286), ISBLANK(AN286)), "", Table2[[#This Row],[device_via_device]])</f>
        <v>TPLink</v>
      </c>
      <c r="AK286" s="8" t="s">
        <v>226</v>
      </c>
      <c r="AL286" s="8" t="s">
        <v>633</v>
      </c>
      <c r="AM286" s="8" t="s">
        <v>478</v>
      </c>
      <c r="AN286" s="8" t="s">
        <v>617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"5c:a6:e6:25:57:fd"], ["ip", "10.0.6.72"]]</v>
      </c>
    </row>
    <row r="287" spans="1:41" ht="16" customHeight="1" x14ac:dyDescent="0.2">
      <c r="A287" s="8">
        <v>2562</v>
      </c>
      <c r="B287" s="8" t="s">
        <v>26</v>
      </c>
      <c r="C287" s="8" t="s">
        <v>539</v>
      </c>
      <c r="D287" s="8" t="s">
        <v>134</v>
      </c>
      <c r="E287" s="14" t="s">
        <v>1027</v>
      </c>
      <c r="F287" s="8" t="str">
        <f>IF(ISBLANK(E287), "", Table2[[#This Row],[unique_id]])</f>
        <v>deck_fans_outlet</v>
      </c>
      <c r="G287" s="8" t="s">
        <v>1030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7" s="8" t="str">
        <f>LOWER(_xlfn.CONCAT(Table2[[#This Row],[device_suggested_area]], "-",Table2[[#This Row],[device_identifiers]]))</f>
        <v>deck-fans-outlet</v>
      </c>
      <c r="AG287" s="16" t="s">
        <v>1034</v>
      </c>
      <c r="AH287" s="11" t="s">
        <v>1036</v>
      </c>
      <c r="AI287" s="11" t="s">
        <v>1032</v>
      </c>
      <c r="AJ287" s="8" t="s">
        <v>539</v>
      </c>
      <c r="AK287" s="8" t="s">
        <v>495</v>
      </c>
      <c r="AM287" s="8" t="s">
        <v>1037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2563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kitchen_fan_outlet</v>
      </c>
      <c r="G288" s="8" t="s">
        <v>1029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0"/>
      <c r="T288" s="8"/>
      <c r="W288" s="8" t="s">
        <v>315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8" s="8" t="str">
        <f>LOWER(_xlfn.CONCAT(Table2[[#This Row],[device_suggested_area]], "-",Table2[[#This Row],[device_identifiers]]))</f>
        <v>kitchen-fan-outlet</v>
      </c>
      <c r="AG288" s="16" t="s">
        <v>1034</v>
      </c>
      <c r="AH288" s="11" t="s">
        <v>1035</v>
      </c>
      <c r="AI288" s="11" t="s">
        <v>1032</v>
      </c>
      <c r="AJ288" s="8" t="s">
        <v>539</v>
      </c>
      <c r="AK288" s="8" t="s">
        <v>218</v>
      </c>
      <c r="AM288" s="8" t="s">
        <v>1038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"0x0017880109d4659c"]]</v>
      </c>
    </row>
    <row r="289" spans="1:41" ht="16" customHeight="1" x14ac:dyDescent="0.2">
      <c r="A289" s="8">
        <v>2564</v>
      </c>
      <c r="B289" s="8" t="s">
        <v>26</v>
      </c>
      <c r="C289" s="8" t="s">
        <v>539</v>
      </c>
      <c r="D289" s="8" t="s">
        <v>134</v>
      </c>
      <c r="E289" s="14" t="s">
        <v>1026</v>
      </c>
      <c r="F289" s="8" t="str">
        <f>IF(ISBLANK(E289), "", Table2[[#This Row],[unique_id]])</f>
        <v>edwin_wardrobe_outlet</v>
      </c>
      <c r="G289" s="8" t="s">
        <v>1039</v>
      </c>
      <c r="H289" s="8" t="s">
        <v>832</v>
      </c>
      <c r="I289" s="8" t="s">
        <v>374</v>
      </c>
      <c r="L289" s="8" t="s">
        <v>321</v>
      </c>
      <c r="N289" s="8"/>
      <c r="O289" s="10"/>
      <c r="P289" s="10" t="s">
        <v>779</v>
      </c>
      <c r="Q289" s="10"/>
      <c r="R289" s="16" t="s">
        <v>827</v>
      </c>
      <c r="S289" s="16"/>
      <c r="T289" s="8"/>
      <c r="W289" s="8" t="s">
        <v>315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E28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9" s="8" t="str">
        <f>LOWER(_xlfn.CONCAT(Table2[[#This Row],[device_suggested_area]], "-",Table2[[#This Row],[device_identifiers]]))</f>
        <v>edwin-wardrobe-outlet</v>
      </c>
      <c r="AG289" s="16" t="s">
        <v>1034</v>
      </c>
      <c r="AH289" s="11" t="s">
        <v>1033</v>
      </c>
      <c r="AI289" s="11" t="s">
        <v>1032</v>
      </c>
      <c r="AJ289" s="8" t="s">
        <v>539</v>
      </c>
      <c r="AK289" s="8" t="s">
        <v>127</v>
      </c>
      <c r="AM289" s="8" t="s">
        <v>1031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"0x0017880108fd8633"]]</v>
      </c>
    </row>
    <row r="290" spans="1:41" ht="16" customHeight="1" x14ac:dyDescent="0.2">
      <c r="A290" s="8">
        <v>2565</v>
      </c>
      <c r="B290" s="8" t="s">
        <v>26</v>
      </c>
      <c r="C290" s="8" t="s">
        <v>463</v>
      </c>
      <c r="D290" s="8" t="s">
        <v>134</v>
      </c>
      <c r="E290" s="8" t="s">
        <v>946</v>
      </c>
      <c r="F290" s="8" t="str">
        <f>IF(ISBLANK(E290), "", Table2[[#This Row],[unique_id]])</f>
        <v>rack_fans</v>
      </c>
      <c r="G290" s="8" t="s">
        <v>947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952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sonoff-rack-fans</v>
      </c>
      <c r="AG290" s="10" t="s">
        <v>950</v>
      </c>
      <c r="AH290" s="8" t="s">
        <v>949</v>
      </c>
      <c r="AI290" s="14" t="s">
        <v>951</v>
      </c>
      <c r="AJ290" s="8" t="str">
        <f>IF(OR(ISBLANK(AM290), ISBLANK(AN290)), "", Table2[[#This Row],[device_via_device]])</f>
        <v>Sonoff</v>
      </c>
      <c r="AK290" s="8" t="s">
        <v>28</v>
      </c>
      <c r="AL290" s="8" t="s">
        <v>633</v>
      </c>
      <c r="AM290" s="8" t="s">
        <v>948</v>
      </c>
      <c r="AN290" s="8" t="s">
        <v>953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"4c:eb:d6:b5:a5:28"], ["ip", "10.0.6.90"]]</v>
      </c>
    </row>
    <row r="291" spans="1:41" ht="16" customHeight="1" x14ac:dyDescent="0.2">
      <c r="A291" s="8">
        <v>2566</v>
      </c>
      <c r="B291" s="8" t="s">
        <v>26</v>
      </c>
      <c r="C291" s="8" t="s">
        <v>255</v>
      </c>
      <c r="D291" s="8" t="s">
        <v>134</v>
      </c>
      <c r="E291" s="8" t="s">
        <v>302</v>
      </c>
      <c r="F291" s="8" t="str">
        <f>IF(ISBLANK(E291), "", Table2[[#This Row],[unique_id]])</f>
        <v>rack_outlet</v>
      </c>
      <c r="G291" s="8" t="s">
        <v>239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316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tplink-rack-outlet</v>
      </c>
      <c r="AG291" s="10" t="s">
        <v>500</v>
      </c>
      <c r="AH291" s="8" t="s">
        <v>509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28</v>
      </c>
      <c r="AL291" s="8" t="s">
        <v>633</v>
      </c>
      <c r="AM291" s="8" t="s">
        <v>492</v>
      </c>
      <c r="AN291" s="8" t="s">
        <v>631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"ac:84:c6:54:95:8b"], ["ip", "10.0.6.86"]]</v>
      </c>
    </row>
    <row r="292" spans="1:41" ht="16" customHeight="1" x14ac:dyDescent="0.2">
      <c r="A292" s="8">
        <v>2567</v>
      </c>
      <c r="B292" s="8" t="s">
        <v>26</v>
      </c>
      <c r="C292" s="8" t="s">
        <v>255</v>
      </c>
      <c r="D292" s="8" t="s">
        <v>134</v>
      </c>
      <c r="E292" s="8" t="s">
        <v>303</v>
      </c>
      <c r="F292" s="8" t="str">
        <f>IF(ISBLANK(E292), "", Table2[[#This Row],[unique_id]])</f>
        <v>roof_network_switch</v>
      </c>
      <c r="G292" s="8" t="s">
        <v>236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317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tplink-roof-network-switch</v>
      </c>
      <c r="AG292" s="10" t="s">
        <v>500</v>
      </c>
      <c r="AH292" s="8" t="s">
        <v>644</v>
      </c>
      <c r="AI292" s="8" t="s">
        <v>497</v>
      </c>
      <c r="AJ292" s="8" t="str">
        <f>IF(OR(ISBLANK(AM292), ISBLANK(AN292)), "", Table2[[#This Row],[device_via_device]])</f>
        <v>TPLink</v>
      </c>
      <c r="AK292" s="8" t="s">
        <v>38</v>
      </c>
      <c r="AL292" s="8" t="s">
        <v>633</v>
      </c>
      <c r="AM292" s="8" t="s">
        <v>490</v>
      </c>
      <c r="AN292" s="8" t="s">
        <v>629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"ac:84:c6:0d:20:9e"], ["ip", "10.0.6.84"]]</v>
      </c>
    </row>
    <row r="293" spans="1:41" ht="16" customHeight="1" x14ac:dyDescent="0.2">
      <c r="A293" s="8">
        <v>2568</v>
      </c>
      <c r="B293" s="8" t="s">
        <v>26</v>
      </c>
      <c r="C293" s="8" t="s">
        <v>255</v>
      </c>
      <c r="D293" s="8" t="s">
        <v>134</v>
      </c>
      <c r="E293" s="8" t="s">
        <v>643</v>
      </c>
      <c r="F293" s="8" t="str">
        <f>IF(ISBLANK(E293), "", Table2[[#This Row],[unique_id]])</f>
        <v>rack_modem</v>
      </c>
      <c r="G293" s="8" t="s">
        <v>238</v>
      </c>
      <c r="H293" s="8" t="s">
        <v>832</v>
      </c>
      <c r="I293" s="8" t="s">
        <v>374</v>
      </c>
      <c r="L293" s="8" t="s">
        <v>321</v>
      </c>
      <c r="N293" s="8"/>
      <c r="O293" s="10"/>
      <c r="P293" s="10"/>
      <c r="Q293" s="10"/>
      <c r="R293" s="10"/>
      <c r="S293" s="10"/>
      <c r="T293" s="8"/>
      <c r="W293" s="8" t="s">
        <v>318</v>
      </c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E293" s="40"/>
      <c r="AF293" s="8" t="str">
        <f>IF(OR(ISBLANK(AM293), ISBLANK(AN293)), "", LOWER(_xlfn.CONCAT(Table2[[#This Row],[device_manufacturer]], "-",Table2[[#This Row],[device_suggested_area]], "-", Table2[[#This Row],[device_identifiers]])))</f>
        <v>tplink-rack-modem</v>
      </c>
      <c r="AG293" s="10" t="s">
        <v>499</v>
      </c>
      <c r="AH293" s="8" t="s">
        <v>510</v>
      </c>
      <c r="AI293" s="14" t="s">
        <v>498</v>
      </c>
      <c r="AJ293" s="8" t="str">
        <f>IF(OR(ISBLANK(AM293), ISBLANK(AN293)), "", Table2[[#This Row],[device_via_device]])</f>
        <v>TPLink</v>
      </c>
      <c r="AK293" s="8" t="s">
        <v>28</v>
      </c>
      <c r="AL293" s="8" t="s">
        <v>633</v>
      </c>
      <c r="AM293" s="8" t="s">
        <v>491</v>
      </c>
      <c r="AN293" s="8" t="s">
        <v>630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"10:27:f5:31:f6:7e"], ["ip", "10.0.6.85"]]</v>
      </c>
    </row>
    <row r="294" spans="1:41" ht="16" customHeight="1" x14ac:dyDescent="0.2">
      <c r="A294" s="8">
        <v>2569</v>
      </c>
      <c r="B294" s="8" t="s">
        <v>26</v>
      </c>
      <c r="C294" s="8" t="s">
        <v>702</v>
      </c>
      <c r="D294" s="8" t="s">
        <v>458</v>
      </c>
      <c r="E294" s="8" t="s">
        <v>457</v>
      </c>
      <c r="F294" s="8" t="str">
        <f>IF(ISBLANK(E294), "", Table2[[#This Row],[unique_id]])</f>
        <v>column_break</v>
      </c>
      <c r="G294" s="8" t="s">
        <v>454</v>
      </c>
      <c r="H294" s="8" t="s">
        <v>832</v>
      </c>
      <c r="I294" s="8" t="s">
        <v>374</v>
      </c>
      <c r="L294" s="8" t="s">
        <v>455</v>
      </c>
      <c r="M294" s="8" t="s">
        <v>456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E294" s="40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2570</v>
      </c>
      <c r="B295" s="8" t="s">
        <v>26</v>
      </c>
      <c r="C295" s="8" t="s">
        <v>1047</v>
      </c>
      <c r="D295" s="8" t="s">
        <v>27</v>
      </c>
      <c r="E295" s="8" t="s">
        <v>1102</v>
      </c>
      <c r="F295" s="8" t="str">
        <f>IF(ISBLANK(E295), "", Table2[[#This Row],[unique_id]])</f>
        <v>front_door_lock_battery</v>
      </c>
      <c r="G295" s="8" t="s">
        <v>1085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E295" s="40"/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2571</v>
      </c>
      <c r="B296" s="8" t="s">
        <v>26</v>
      </c>
      <c r="C296" s="8" t="s">
        <v>1047</v>
      </c>
      <c r="D296" s="8" t="s">
        <v>27</v>
      </c>
      <c r="E296" s="8" t="s">
        <v>1101</v>
      </c>
      <c r="F296" s="8" t="str">
        <f>IF(ISBLANK(E296), "", Table2[[#This Row],[unique_id]])</f>
        <v>back_door_lock_battery</v>
      </c>
      <c r="G296" s="8" t="s">
        <v>1086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E296" s="40"/>
      <c r="AO296" s="8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2572</v>
      </c>
      <c r="B297" s="8" t="s">
        <v>26</v>
      </c>
      <c r="C297" s="8" t="s">
        <v>463</v>
      </c>
      <c r="D297" s="8" t="s">
        <v>27</v>
      </c>
      <c r="E297" s="8" t="s">
        <v>1103</v>
      </c>
      <c r="F297" s="8" t="str">
        <f>IF(ISBLANK(E297), "", Table2[[#This Row],[unique_id]])</f>
        <v>template_front_door_sensor_battery_last</v>
      </c>
      <c r="G297" s="8" t="s">
        <v>1087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E297" s="40"/>
      <c r="AO297" s="8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2573</v>
      </c>
      <c r="B298" s="8" t="s">
        <v>26</v>
      </c>
      <c r="C298" s="8" t="s">
        <v>463</v>
      </c>
      <c r="D298" s="8" t="s">
        <v>27</v>
      </c>
      <c r="E298" s="8" t="s">
        <v>1104</v>
      </c>
      <c r="F298" s="8" t="str">
        <f>IF(ISBLANK(E298), "", Table2[[#This Row],[unique_id]])</f>
        <v>template_back_door_sensor_battery_last</v>
      </c>
      <c r="G298" s="8" t="s">
        <v>1088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E298" s="40"/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2574</v>
      </c>
      <c r="B299" s="8" t="s">
        <v>26</v>
      </c>
      <c r="C299" s="8" t="s">
        <v>729</v>
      </c>
      <c r="D299" s="8" t="s">
        <v>27</v>
      </c>
      <c r="E299" s="8" t="s">
        <v>773</v>
      </c>
      <c r="F299" s="8" t="str">
        <f>IF(ISBLANK(E299), "", Table2[[#This Row],[unique_id]])</f>
        <v>home_cube_remote_battery</v>
      </c>
      <c r="G299" s="8" t="s">
        <v>737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C299" s="12"/>
      <c r="AE299" s="40"/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43">
        <v>2575</v>
      </c>
      <c r="B300" s="8" t="s">
        <v>26</v>
      </c>
      <c r="C300" s="8" t="s">
        <v>152</v>
      </c>
      <c r="D300" s="8" t="s">
        <v>27</v>
      </c>
      <c r="E300" s="8" t="s">
        <v>1098</v>
      </c>
      <c r="F300" s="8" t="str">
        <f>IF(ISBLANK(E300), "", Table2[[#This Row],[unique_id]])</f>
        <v>template_weatherstation_console_battery_percent_int</v>
      </c>
      <c r="G300" s="8" t="s">
        <v>1096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 t="s">
        <v>31</v>
      </c>
      <c r="U300" s="8" t="s">
        <v>32</v>
      </c>
      <c r="V300" s="8" t="s">
        <v>1097</v>
      </c>
      <c r="W300" s="8" t="s">
        <v>342</v>
      </c>
      <c r="Y300" s="10"/>
      <c r="AC300" s="14"/>
      <c r="AE300" s="38"/>
      <c r="AO300" s="8"/>
    </row>
    <row r="301" spans="1:41" ht="16" customHeight="1" x14ac:dyDescent="0.2">
      <c r="A301" s="59">
        <v>2575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736</v>
      </c>
      <c r="H301" s="8" t="s">
        <v>831</v>
      </c>
      <c r="I301" s="8" t="s">
        <v>374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342</v>
      </c>
      <c r="X301" s="8">
        <v>300</v>
      </c>
      <c r="Y301" s="10" t="s">
        <v>34</v>
      </c>
      <c r="Z301" s="8" t="s">
        <v>85</v>
      </c>
      <c r="AA301" s="8" t="str">
        <f>IF(ISBLANK(Z301),  "", _xlfn.CONCAT("haas/entity/sensor/", LOWER(C301), "/", E301, "/config"))</f>
        <v>haas/entity/sensor/weewx/weatherstation_console_battery_voltage/config</v>
      </c>
      <c r="AB301" s="8" t="str">
        <f>IF(ISBLANK(Z301),  "", _xlfn.CONCAT(LOWER(C301), "/", E301))</f>
        <v>weewx/weatherstation_console_battery_voltage</v>
      </c>
      <c r="AC301" s="13" t="s">
        <v>385</v>
      </c>
      <c r="AD301" s="8">
        <v>1</v>
      </c>
      <c r="AE301" s="38" t="s">
        <v>1066</v>
      </c>
      <c r="AF301" s="8" t="s">
        <v>529</v>
      </c>
      <c r="AG301" s="10">
        <v>3.15</v>
      </c>
      <c r="AH301" s="8" t="s">
        <v>502</v>
      </c>
      <c r="AI301" s="8" t="s">
        <v>36</v>
      </c>
      <c r="AJ301" s="8" t="s">
        <v>37</v>
      </c>
      <c r="AK301" s="8" t="s">
        <v>28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58">
        <v>2576</v>
      </c>
      <c r="B302" s="8" t="s">
        <v>26</v>
      </c>
      <c r="C302" s="8" t="s">
        <v>128</v>
      </c>
      <c r="D302" s="8" t="s">
        <v>27</v>
      </c>
      <c r="E302" s="14" t="s">
        <v>995</v>
      </c>
      <c r="F302" s="8" t="str">
        <f>IF(ISBLANK(E302), "", Table2[[#This Row],[unique_id]])</f>
        <v>bertram_2_office_pantry_battery_percent</v>
      </c>
      <c r="G302" s="8" t="s">
        <v>730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C302" s="59"/>
      <c r="AE302" s="40"/>
      <c r="AF302" s="8" t="s">
        <v>757</v>
      </c>
      <c r="AG302" s="10" t="s">
        <v>672</v>
      </c>
      <c r="AH302" s="8" t="s">
        <v>673</v>
      </c>
      <c r="AI302" s="8" t="s">
        <v>670</v>
      </c>
      <c r="AJ302" s="8" t="s">
        <v>128</v>
      </c>
      <c r="AK302" s="8" t="s">
        <v>224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43">
        <v>2577</v>
      </c>
      <c r="B303" s="8" t="s">
        <v>26</v>
      </c>
      <c r="C303" s="8" t="s">
        <v>128</v>
      </c>
      <c r="D303" s="8" t="s">
        <v>27</v>
      </c>
      <c r="E303" s="14" t="s">
        <v>996</v>
      </c>
      <c r="F303" s="8" t="str">
        <f>IF(ISBLANK(E303), "", Table2[[#This Row],[unique_id]])</f>
        <v>bertram_2_office_lounge_battery_percent</v>
      </c>
      <c r="G303" s="8" t="s">
        <v>731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C303" s="59"/>
      <c r="AE303" s="40"/>
      <c r="AF303" s="8" t="s">
        <v>756</v>
      </c>
      <c r="AG303" s="10" t="s">
        <v>672</v>
      </c>
      <c r="AH303" s="8" t="s">
        <v>673</v>
      </c>
      <c r="AI303" s="8" t="s">
        <v>670</v>
      </c>
      <c r="AJ303" s="8" t="s">
        <v>128</v>
      </c>
      <c r="AK303" s="8" t="s">
        <v>206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58">
        <v>2578</v>
      </c>
      <c r="B304" s="8" t="s">
        <v>26</v>
      </c>
      <c r="C304" s="8" t="s">
        <v>128</v>
      </c>
      <c r="D304" s="8" t="s">
        <v>27</v>
      </c>
      <c r="E304" s="14" t="s">
        <v>997</v>
      </c>
      <c r="F304" s="8" t="str">
        <f>IF(ISBLANK(E304), "", Table2[[#This Row],[unique_id]])</f>
        <v>bertram_2_office_dining_battery_percent</v>
      </c>
      <c r="G304" s="8" t="s">
        <v>732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C304" s="59"/>
      <c r="AE304" s="40"/>
      <c r="AF304" s="8" t="s">
        <v>758</v>
      </c>
      <c r="AG304" s="10" t="s">
        <v>672</v>
      </c>
      <c r="AH304" s="8" t="s">
        <v>673</v>
      </c>
      <c r="AI304" s="8" t="s">
        <v>670</v>
      </c>
      <c r="AJ304" s="8" t="s">
        <v>128</v>
      </c>
      <c r="AK304" s="8" t="s">
        <v>205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57">
        <v>2579</v>
      </c>
      <c r="B305" s="8" t="s">
        <v>26</v>
      </c>
      <c r="C305" s="8" t="s">
        <v>128</v>
      </c>
      <c r="D305" s="8" t="s">
        <v>27</v>
      </c>
      <c r="E305" s="14" t="s">
        <v>998</v>
      </c>
      <c r="F305" s="8" t="str">
        <f>IF(ISBLANK(E305), "", Table2[[#This Row],[unique_id]])</f>
        <v>bertram_2_office_basement_battery_percent</v>
      </c>
      <c r="G305" s="8" t="s">
        <v>733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E305" s="40"/>
      <c r="AF305" s="8" t="s">
        <v>759</v>
      </c>
      <c r="AG305" s="10" t="s">
        <v>672</v>
      </c>
      <c r="AH305" s="8" t="s">
        <v>673</v>
      </c>
      <c r="AI305" s="8" t="s">
        <v>670</v>
      </c>
      <c r="AJ305" s="8" t="s">
        <v>128</v>
      </c>
      <c r="AK305" s="8" t="s">
        <v>223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57">
        <v>2580</v>
      </c>
      <c r="B306" s="8" t="s">
        <v>26</v>
      </c>
      <c r="C306" s="8" t="s">
        <v>190</v>
      </c>
      <c r="D306" s="8" t="s">
        <v>27</v>
      </c>
      <c r="E306" s="8" t="s">
        <v>1074</v>
      </c>
      <c r="F306" s="8" t="str">
        <f>IF(ISBLANK(E306), "", Table2[[#This Row],[unique_id]])</f>
        <v>parents_speaker_battery</v>
      </c>
      <c r="G306" s="8" t="s">
        <v>734</v>
      </c>
      <c r="H306" s="8" t="s">
        <v>831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E306" s="40"/>
      <c r="AO306" s="8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57">
        <v>2582</v>
      </c>
      <c r="B307" s="8" t="s">
        <v>26</v>
      </c>
      <c r="C307" s="8" t="s">
        <v>190</v>
      </c>
      <c r="D307" s="8" t="s">
        <v>27</v>
      </c>
      <c r="E307" s="8" t="s">
        <v>341</v>
      </c>
      <c r="F307" s="8" t="str">
        <f>IF(ISBLANK(E307), "", Table2[[#This Row],[unique_id]])</f>
        <v>kitchen_home_battery</v>
      </c>
      <c r="G307" s="8" t="s">
        <v>735</v>
      </c>
      <c r="H307" s="8" t="s">
        <v>831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C307" s="12"/>
      <c r="AE307" s="40"/>
      <c r="AO307" s="8" t="str">
        <f>IF(AND(ISBLANK(AM307), ISBLANK(AN307)), "", _xlfn.CONCAT("[", IF(ISBLANK(AM307), "", _xlfn.CONCAT("[""mac"", """, AM307, """]")), IF(ISBLANK(AN307), "", _xlfn.CONCAT(", [""ip"", """, AN307, """]")), "]"))</f>
        <v/>
      </c>
    </row>
    <row r="308" spans="1:41" ht="16" customHeight="1" x14ac:dyDescent="0.2">
      <c r="A308" s="8">
        <v>2583</v>
      </c>
      <c r="B308" s="8" t="s">
        <v>26</v>
      </c>
      <c r="C308" s="8" t="s">
        <v>702</v>
      </c>
      <c r="D308" s="8" t="s">
        <v>458</v>
      </c>
      <c r="E308" s="8" t="s">
        <v>457</v>
      </c>
      <c r="F308" s="8" t="str">
        <f>IF(ISBLANK(E308), "", Table2[[#This Row],[unique_id]])</f>
        <v>column_break</v>
      </c>
      <c r="G308" s="8" t="s">
        <v>454</v>
      </c>
      <c r="H308" s="8" t="s">
        <v>831</v>
      </c>
      <c r="I308" s="8" t="s">
        <v>374</v>
      </c>
      <c r="L308" s="8" t="s">
        <v>455</v>
      </c>
      <c r="M308" s="8" t="s">
        <v>456</v>
      </c>
      <c r="N308" s="8"/>
      <c r="O308" s="10"/>
      <c r="P308" s="10"/>
      <c r="Q308" s="10"/>
      <c r="R308" s="10"/>
      <c r="S308" s="10"/>
      <c r="T308" s="8"/>
      <c r="Y308" s="10"/>
      <c r="AB308" s="8" t="str">
        <f>IF(ISBLANK(Z308),  "", _xlfn.CONCAT(LOWER(C308), "/", E308))</f>
        <v/>
      </c>
      <c r="AC308" s="14"/>
      <c r="AE308" s="39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2584</v>
      </c>
      <c r="B309" s="8" t="s">
        <v>26</v>
      </c>
      <c r="C309" s="8" t="s">
        <v>152</v>
      </c>
      <c r="D309" s="8" t="s">
        <v>1014</v>
      </c>
      <c r="E309" s="8" t="s">
        <v>1015</v>
      </c>
      <c r="F309" s="8" t="str">
        <f>IF(ISBLANK(E309), "", Table2[[#This Row],[unique_id]])</f>
        <v>synchronize_devices</v>
      </c>
      <c r="G309" s="8" t="s">
        <v>1017</v>
      </c>
      <c r="H309" s="8" t="s">
        <v>1016</v>
      </c>
      <c r="I309" s="8" t="s">
        <v>374</v>
      </c>
      <c r="L309" s="8" t="s">
        <v>136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C309" s="14"/>
      <c r="AE309" s="39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2585</v>
      </c>
      <c r="B310" s="8" t="s">
        <v>26</v>
      </c>
      <c r="C310" s="8" t="s">
        <v>39</v>
      </c>
      <c r="D310" s="8" t="s">
        <v>27</v>
      </c>
      <c r="E310" s="8" t="s">
        <v>179</v>
      </c>
      <c r="F310" s="8" t="str">
        <f>IF(ISBLANK(E310), "", Table2[[#This Row],[unique_id]])</f>
        <v>weatherstation_coms_signal_quality</v>
      </c>
      <c r="G310" s="8" t="s">
        <v>854</v>
      </c>
      <c r="H310" s="8" t="s">
        <v>853</v>
      </c>
      <c r="I310" s="8" t="s">
        <v>374</v>
      </c>
      <c r="L310" s="8" t="s">
        <v>136</v>
      </c>
      <c r="N310" s="8"/>
      <c r="O310" s="10"/>
      <c r="P310" s="10"/>
      <c r="Q310" s="10"/>
      <c r="R310" s="10"/>
      <c r="S310" s="10"/>
      <c r="T310" s="8" t="s">
        <v>31</v>
      </c>
      <c r="U310" s="8" t="s">
        <v>32</v>
      </c>
      <c r="W310" s="8" t="s">
        <v>195</v>
      </c>
      <c r="X310" s="8">
        <v>300</v>
      </c>
      <c r="Y310" s="10" t="s">
        <v>34</v>
      </c>
      <c r="Z310" s="8" t="s">
        <v>86</v>
      </c>
      <c r="AA310" s="8" t="str">
        <f>IF(ISBLANK(Z310),  "", _xlfn.CONCAT("haas/entity/sensor/", LOWER(C310), "/", E310, "/config"))</f>
        <v>haas/entity/sensor/weewx/weatherstation_coms_signal_quality/config</v>
      </c>
      <c r="AB310" s="8" t="str">
        <f>IF(ISBLANK(Z310),  "", _xlfn.CONCAT(LOWER(C310), "/", E310))</f>
        <v>weewx/weatherstation_coms_signal_quality</v>
      </c>
      <c r="AC310" s="14" t="s">
        <v>386</v>
      </c>
      <c r="AD310" s="8">
        <v>1</v>
      </c>
      <c r="AE310" s="38" t="s">
        <v>1066</v>
      </c>
      <c r="AF310" s="8" t="s">
        <v>529</v>
      </c>
      <c r="AG310" s="10">
        <v>3.15</v>
      </c>
      <c r="AH310" s="8" t="s">
        <v>502</v>
      </c>
      <c r="AI310" s="8" t="s">
        <v>36</v>
      </c>
      <c r="AJ310" s="8" t="s">
        <v>37</v>
      </c>
      <c r="AK310" s="8" t="s">
        <v>28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2600</v>
      </c>
      <c r="B311" s="8" t="s">
        <v>26</v>
      </c>
      <c r="C311" s="8" t="s">
        <v>257</v>
      </c>
      <c r="D311" s="8" t="s">
        <v>145</v>
      </c>
      <c r="E311" s="8" t="s">
        <v>146</v>
      </c>
      <c r="F311" s="8" t="str">
        <f>IF(ISBLANK(E311), "", Table2[[#This Row],[unique_id]])</f>
        <v>ada_home</v>
      </c>
      <c r="G311" s="8" t="s">
        <v>196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google-ada-home</v>
      </c>
      <c r="AG311" s="10" t="s">
        <v>1070</v>
      </c>
      <c r="AH311" s="8" t="s">
        <v>515</v>
      </c>
      <c r="AI311" s="8" t="s">
        <v>570</v>
      </c>
      <c r="AJ311" s="8" t="s">
        <v>257</v>
      </c>
      <c r="AK311" s="8" t="s">
        <v>130</v>
      </c>
      <c r="AL311" s="8" t="s">
        <v>613</v>
      </c>
      <c r="AM311" s="15" t="s">
        <v>665</v>
      </c>
      <c r="AN311" s="14" t="s">
        <v>657</v>
      </c>
      <c r="AO311" s="8" t="str">
        <f>IF(AND(ISBLANK(AM311), ISBLANK(AN311)), "", _xlfn.CONCAT("[", IF(ISBLANK(AM311), "", _xlfn.CONCAT("[""mac"", """, AM311, """]")), IF(ISBLANK(AN311), "", _xlfn.CONCAT(", [""ip"", """, AN311, """]")), "]"))</f>
        <v>[["mac", "d4:f5:47:1c:cc:2d"], ["ip", "10.0.4.50"]]</v>
      </c>
    </row>
    <row r="312" spans="1:41" ht="16" customHeight="1" x14ac:dyDescent="0.2">
      <c r="A312" s="8">
        <v>2601</v>
      </c>
      <c r="B312" s="8" t="s">
        <v>26</v>
      </c>
      <c r="C312" s="8" t="s">
        <v>257</v>
      </c>
      <c r="D312" s="8" t="s">
        <v>145</v>
      </c>
      <c r="E312" s="8" t="s">
        <v>322</v>
      </c>
      <c r="F312" s="8" t="str">
        <f>IF(ISBLANK(E312), "", Table2[[#This Row],[unique_id]])</f>
        <v>edwin_home</v>
      </c>
      <c r="G312" s="8" t="s">
        <v>323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google-edwin-home</v>
      </c>
      <c r="AG312" s="10" t="s">
        <v>1070</v>
      </c>
      <c r="AH312" s="8" t="s">
        <v>515</v>
      </c>
      <c r="AI312" s="8" t="s">
        <v>570</v>
      </c>
      <c r="AJ312" s="8" t="s">
        <v>257</v>
      </c>
      <c r="AK312" s="8" t="s">
        <v>127</v>
      </c>
      <c r="AL312" s="8" t="s">
        <v>613</v>
      </c>
      <c r="AM312" s="15" t="s">
        <v>664</v>
      </c>
      <c r="AN312" s="14" t="s">
        <v>658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"d4:f5:47:25:92:d5"], ["ip", "10.0.4.51"]]</v>
      </c>
    </row>
    <row r="313" spans="1:41" ht="16" customHeight="1" x14ac:dyDescent="0.2">
      <c r="A313" s="8">
        <v>2602</v>
      </c>
      <c r="B313" s="8" t="s">
        <v>26</v>
      </c>
      <c r="C313" s="8" t="s">
        <v>257</v>
      </c>
      <c r="D313" s="8" t="s">
        <v>145</v>
      </c>
      <c r="E313" s="8" t="s">
        <v>334</v>
      </c>
      <c r="F313" s="8" t="str">
        <f>IF(ISBLANK(E313), "", Table2[[#This Row],[unique_id]])</f>
        <v>parents_home</v>
      </c>
      <c r="G313" s="8" t="s">
        <v>324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google-parents-home</v>
      </c>
      <c r="AG313" s="10" t="s">
        <v>1070</v>
      </c>
      <c r="AH313" s="8" t="s">
        <v>515</v>
      </c>
      <c r="AI313" s="8" t="s">
        <v>1069</v>
      </c>
      <c r="AJ313" s="8" t="s">
        <v>257</v>
      </c>
      <c r="AK313" s="8" t="s">
        <v>204</v>
      </c>
      <c r="AL313" s="8" t="s">
        <v>613</v>
      </c>
      <c r="AM313" s="15" t="s">
        <v>1068</v>
      </c>
      <c r="AN313" s="14" t="s">
        <v>1067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"dc:e5:5b:a5:a3:0d"], ["ip", "10.0.4.55"]]</v>
      </c>
    </row>
    <row r="314" spans="1:41" ht="16" customHeight="1" x14ac:dyDescent="0.2">
      <c r="A314" s="8">
        <v>2603</v>
      </c>
      <c r="B314" s="8" t="s">
        <v>922</v>
      </c>
      <c r="C314" s="8" t="s">
        <v>257</v>
      </c>
      <c r="D314" s="8" t="s">
        <v>145</v>
      </c>
      <c r="E314" s="8" t="s">
        <v>1018</v>
      </c>
      <c r="F314" s="8" t="str">
        <f>IF(ISBLANK(E314), "", Table2[[#This Row],[unique_id]])</f>
        <v>office_home</v>
      </c>
      <c r="G314" s="8" t="s">
        <v>1019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google-office-home</v>
      </c>
      <c r="AG314" s="10" t="s">
        <v>1070</v>
      </c>
      <c r="AH314" s="8" t="s">
        <v>515</v>
      </c>
      <c r="AI314" s="8" t="s">
        <v>570</v>
      </c>
      <c r="AJ314" s="8" t="s">
        <v>257</v>
      </c>
      <c r="AK314" s="8" t="s">
        <v>225</v>
      </c>
      <c r="AL314" s="8" t="s">
        <v>613</v>
      </c>
      <c r="AM314" s="15" t="s">
        <v>662</v>
      </c>
      <c r="AN314" s="14" t="s">
        <v>661</v>
      </c>
      <c r="AO314" s="8" t="str">
        <f>IF(AND(ISBLANK(AM314), ISBLANK(AN314)), "", _xlfn.CONCAT("[", IF(ISBLANK(AM314), "", _xlfn.CONCAT("[""mac"", """, AM314, """]")), IF(ISBLANK(AN314), "", _xlfn.CONCAT(", [""ip"", """, AN314, """]")), "]"))</f>
        <v>[["mac", "d4:f5:47:32:df:7b"], ["ip", "10.0.4.54"]]</v>
      </c>
    </row>
    <row r="315" spans="1:41" ht="16" customHeight="1" x14ac:dyDescent="0.2">
      <c r="A315" s="8">
        <v>2604</v>
      </c>
      <c r="B315" s="8" t="s">
        <v>26</v>
      </c>
      <c r="C315" s="8" t="s">
        <v>257</v>
      </c>
      <c r="D315" s="8" t="s">
        <v>145</v>
      </c>
      <c r="E315" s="8" t="s">
        <v>1077</v>
      </c>
      <c r="F315" s="8" t="str">
        <f>IF(ISBLANK(E315), "", Table2[[#This Row],[unique_id]])</f>
        <v>lounge_home</v>
      </c>
      <c r="G315" s="8" t="s">
        <v>1078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google-lounge-home</v>
      </c>
      <c r="AG315" s="10" t="s">
        <v>1070</v>
      </c>
      <c r="AH315" s="8" t="s">
        <v>515</v>
      </c>
      <c r="AI315" s="8" t="s">
        <v>570</v>
      </c>
      <c r="AJ315" s="8" t="s">
        <v>257</v>
      </c>
      <c r="AK315" s="8" t="s">
        <v>206</v>
      </c>
      <c r="AL315" s="8" t="s">
        <v>613</v>
      </c>
      <c r="AM315" s="15" t="s">
        <v>663</v>
      </c>
      <c r="AN315" s="14" t="s">
        <v>659</v>
      </c>
      <c r="AO315" s="8" t="str">
        <f>IF(AND(ISBLANK(AM315), ISBLANK(AN315)), "", _xlfn.CONCAT("[", IF(ISBLANK(AM315), "", _xlfn.CONCAT("[""mac"", """, AM315, """]")), IF(ISBLANK(AN315), "", _xlfn.CONCAT(", [""ip"", """, AN315, """]")), "]"))</f>
        <v>[["mac", "d4:f5:47:8c:d1:7e"], ["ip", "10.0.4.52"]]</v>
      </c>
    </row>
    <row r="316" spans="1:41" ht="16" customHeight="1" x14ac:dyDescent="0.2">
      <c r="A316" s="8">
        <v>2605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>IF(ISBLANK(Z316),  "", _xlfn.CONCAT(LOWER(C316), "/", E316))</f>
        <v/>
      </c>
      <c r="AE316" s="40"/>
      <c r="AN316" s="12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2606</v>
      </c>
      <c r="B317" s="8" t="s">
        <v>26</v>
      </c>
      <c r="C317" s="8" t="s">
        <v>923</v>
      </c>
      <c r="D317" s="8" t="s">
        <v>145</v>
      </c>
      <c r="E317" s="8" t="s">
        <v>1013</v>
      </c>
      <c r="F317" s="8" t="str">
        <f>IF(ISBLANK(E317), "", Table2[[#This Row],[unique_id]])</f>
        <v>lg_webos_smart_tv</v>
      </c>
      <c r="G317" s="8" t="s">
        <v>188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lg-lounge-tv</v>
      </c>
      <c r="AG317" s="10" t="s">
        <v>926</v>
      </c>
      <c r="AH317" s="8" t="s">
        <v>507</v>
      </c>
      <c r="AI317" s="8" t="s">
        <v>927</v>
      </c>
      <c r="AJ317" s="8" t="s">
        <v>923</v>
      </c>
      <c r="AK317" s="8" t="s">
        <v>206</v>
      </c>
      <c r="AL317" s="8" t="s">
        <v>613</v>
      </c>
      <c r="AM317" s="15" t="s">
        <v>924</v>
      </c>
      <c r="AN317" s="14" t="s">
        <v>925</v>
      </c>
      <c r="AO317" s="8" t="str">
        <f>IF(AND(ISBLANK(AM317), ISBLANK(AN317)), "", _xlfn.CONCAT("[", IF(ISBLANK(AM317), "", _xlfn.CONCAT("[""mac"", """, AM317, """]")), IF(ISBLANK(AN317), "", _xlfn.CONCAT(", [""ip"", """, AN317, """]")), "]"))</f>
        <v>[["mac", "4c:ba:d7:bf:94:d0"], ["ip", "10.0.4.49"]]</v>
      </c>
    </row>
    <row r="318" spans="1:41" ht="16" customHeight="1" x14ac:dyDescent="0.2">
      <c r="A318" s="8">
        <v>2607</v>
      </c>
      <c r="B318" s="8" t="s">
        <v>26</v>
      </c>
      <c r="C318" s="8" t="s">
        <v>330</v>
      </c>
      <c r="D318" s="8" t="s">
        <v>145</v>
      </c>
      <c r="E318" s="8" t="s">
        <v>332</v>
      </c>
      <c r="F318" s="8" t="str">
        <f>IF(ISBLANK(E318), "", Table2[[#This Row],[unique_id]])</f>
        <v>parents_tv</v>
      </c>
      <c r="G318" s="8" t="s">
        <v>329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apple-lounge-tv</v>
      </c>
      <c r="AG318" s="10" t="s">
        <v>579</v>
      </c>
      <c r="AH318" s="8" t="s">
        <v>507</v>
      </c>
      <c r="AI318" s="8" t="s">
        <v>580</v>
      </c>
      <c r="AJ318" s="8" t="s">
        <v>330</v>
      </c>
      <c r="AK318" s="8" t="s">
        <v>206</v>
      </c>
      <c r="AL318" s="8" t="s">
        <v>613</v>
      </c>
      <c r="AM318" s="15" t="s">
        <v>583</v>
      </c>
      <c r="AN318" s="13" t="s">
        <v>667</v>
      </c>
      <c r="AO318" s="8" t="str">
        <f>IF(AND(ISBLANK(AM318), ISBLANK(AN318)), "", _xlfn.CONCAT("[", IF(ISBLANK(AM318), "", _xlfn.CONCAT("[""mac"", """, AM318, """]")), IF(ISBLANK(AN318), "", _xlfn.CONCAT(", [""ip"", """, AN318, """]")), "]"))</f>
        <v>[["mac", "90:dd:5d:ce:1e:96"], ["ip", "10.0.4.47"]]</v>
      </c>
    </row>
    <row r="319" spans="1:41" ht="16" customHeight="1" x14ac:dyDescent="0.2">
      <c r="A319" s="8">
        <v>2608</v>
      </c>
      <c r="B319" s="8" t="s">
        <v>922</v>
      </c>
      <c r="C319" s="8" t="s">
        <v>257</v>
      </c>
      <c r="D319" s="8" t="s">
        <v>145</v>
      </c>
      <c r="E319" s="8" t="s">
        <v>332</v>
      </c>
      <c r="F319" s="8" t="str">
        <f>IF(ISBLANK(E319), "", Table2[[#This Row],[unique_id]])</f>
        <v>parents_tv</v>
      </c>
      <c r="G319" s="8" t="s">
        <v>329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google-parents-tv</v>
      </c>
      <c r="AG319" s="10" t="s">
        <v>572</v>
      </c>
      <c r="AH319" s="8" t="s">
        <v>507</v>
      </c>
      <c r="AI319" s="8" t="s">
        <v>571</v>
      </c>
      <c r="AJ319" s="8" t="s">
        <v>257</v>
      </c>
      <c r="AK319" s="8" t="s">
        <v>204</v>
      </c>
      <c r="AL319" s="8" t="s">
        <v>613</v>
      </c>
      <c r="AM319" s="15" t="s">
        <v>666</v>
      </c>
      <c r="AN319" s="14" t="s">
        <v>660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"48:d6:d5:33:7c:28"], ["ip", "10.0.4.53"]]</v>
      </c>
    </row>
    <row r="320" spans="1:41" ht="16" customHeight="1" x14ac:dyDescent="0.2">
      <c r="A320" s="8">
        <v>2609</v>
      </c>
      <c r="B320" s="8" t="s">
        <v>26</v>
      </c>
      <c r="C320" s="8" t="s">
        <v>702</v>
      </c>
      <c r="D320" s="8" t="s">
        <v>458</v>
      </c>
      <c r="E320" s="8" t="s">
        <v>457</v>
      </c>
      <c r="F320" s="8" t="str">
        <f>IF(ISBLANK(E320), "", Table2[[#This Row],[unique_id]])</f>
        <v>column_break</v>
      </c>
      <c r="G320" s="8" t="s">
        <v>454</v>
      </c>
      <c r="H320" s="8" t="s">
        <v>339</v>
      </c>
      <c r="I320" s="8" t="s">
        <v>144</v>
      </c>
      <c r="L320" s="8" t="s">
        <v>455</v>
      </c>
      <c r="M320" s="8" t="s">
        <v>456</v>
      </c>
      <c r="N320" s="8"/>
      <c r="O320" s="10"/>
      <c r="P320" s="10"/>
      <c r="Q320" s="10"/>
      <c r="R320" s="10"/>
      <c r="S320" s="10"/>
      <c r="T320" s="8"/>
      <c r="Y320" s="10"/>
      <c r="AB320" s="8" t="str">
        <f>IF(ISBLANK(Z320),  "", _xlfn.CONCAT(LOWER(C320), "/", E320))</f>
        <v/>
      </c>
      <c r="AE320" s="40"/>
      <c r="AN320" s="12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2610</v>
      </c>
      <c r="B321" s="8" t="s">
        <v>26</v>
      </c>
      <c r="C321" s="8" t="s">
        <v>190</v>
      </c>
      <c r="D321" s="8" t="s">
        <v>145</v>
      </c>
      <c r="E321" s="8" t="s">
        <v>331</v>
      </c>
      <c r="F321" s="8" t="str">
        <f>IF(ISBLANK(E321), "", Table2[[#This Row],[unique_id]])</f>
        <v>lounge_speaker</v>
      </c>
      <c r="G321" s="8" t="s">
        <v>328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sonos-lounge-speaker</v>
      </c>
      <c r="AG321" s="10" t="s">
        <v>513</v>
      </c>
      <c r="AH321" s="8" t="s">
        <v>514</v>
      </c>
      <c r="AI321" s="8" t="s">
        <v>928</v>
      </c>
      <c r="AJ321" s="8" t="str">
        <f>IF(OR(ISBLANK(AM321), ISBLANK(AN321)), "", Table2[[#This Row],[device_via_device]])</f>
        <v>Sonos</v>
      </c>
      <c r="AK321" s="8" t="s">
        <v>206</v>
      </c>
      <c r="AL321" s="8" t="s">
        <v>613</v>
      </c>
      <c r="AM321" s="8" t="s">
        <v>929</v>
      </c>
      <c r="AN321" s="13" t="s">
        <v>930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"38:42:0b:47:73:dc"], ["ip", "10.0.4.43"]]</v>
      </c>
    </row>
    <row r="322" spans="1:41" ht="16" customHeight="1" x14ac:dyDescent="0.2">
      <c r="A322" s="8">
        <v>2611</v>
      </c>
      <c r="B322" s="8" t="s">
        <v>26</v>
      </c>
      <c r="C322" s="8" t="s">
        <v>190</v>
      </c>
      <c r="D322" s="8" t="s">
        <v>145</v>
      </c>
      <c r="E322" s="8" t="s">
        <v>327</v>
      </c>
      <c r="F322" s="8" t="str">
        <f>IF(ISBLANK(E322), "", Table2[[#This Row],[unique_id]])</f>
        <v>kitchen_home</v>
      </c>
      <c r="G322" s="8" t="s">
        <v>326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sonos-kitchen-home</v>
      </c>
      <c r="AG322" s="10" t="s">
        <v>513</v>
      </c>
      <c r="AH322" s="8" t="s">
        <v>515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218</v>
      </c>
      <c r="AL322" s="8" t="s">
        <v>613</v>
      </c>
      <c r="AM322" s="8" t="s">
        <v>520</v>
      </c>
      <c r="AN322" s="13" t="s">
        <v>696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"48:a6:b8:e2:50:40"], ["ip", "10.0.4.41"]]</v>
      </c>
    </row>
    <row r="323" spans="1:41" ht="16" customHeight="1" x14ac:dyDescent="0.2">
      <c r="A323" s="8">
        <v>2612</v>
      </c>
      <c r="B323" s="8" t="s">
        <v>26</v>
      </c>
      <c r="C323" s="8" t="s">
        <v>190</v>
      </c>
      <c r="D323" s="8" t="s">
        <v>145</v>
      </c>
      <c r="E323" s="8" t="s">
        <v>147</v>
      </c>
      <c r="F323" s="8" t="str">
        <f>IF(ISBLANK(E323), "", Table2[[#This Row],[unique_id]])</f>
        <v>kitchen_speaker</v>
      </c>
      <c r="G323" s="8" t="s">
        <v>197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sonos-kitchen-speaker</v>
      </c>
      <c r="AG323" s="10" t="s">
        <v>513</v>
      </c>
      <c r="AH323" s="8" t="s">
        <v>514</v>
      </c>
      <c r="AI323" s="8" t="s">
        <v>517</v>
      </c>
      <c r="AJ323" s="8" t="str">
        <f>IF(OR(ISBLANK(AM323), ISBLANK(AN323)), "", Table2[[#This Row],[device_via_device]])</f>
        <v>Sonos</v>
      </c>
      <c r="AK323" s="8" t="s">
        <v>218</v>
      </c>
      <c r="AL323" s="8" t="s">
        <v>613</v>
      </c>
      <c r="AM323" s="11" t="s">
        <v>519</v>
      </c>
      <c r="AN323" s="13" t="s">
        <v>697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"5c:aa:fd:f1:a3:d4"], ["ip", "10.0.4.42"]]</v>
      </c>
    </row>
    <row r="324" spans="1:41" ht="16" customHeight="1" x14ac:dyDescent="0.2">
      <c r="A324" s="8">
        <v>2613</v>
      </c>
      <c r="B324" s="8" t="s">
        <v>26</v>
      </c>
      <c r="C324" s="8" t="s">
        <v>190</v>
      </c>
      <c r="D324" s="8" t="s">
        <v>145</v>
      </c>
      <c r="E324" s="8" t="s">
        <v>333</v>
      </c>
      <c r="F324" s="8" t="str">
        <f>IF(ISBLANK(E324), "", Table2[[#This Row],[unique_id]])</f>
        <v>parents_speaker</v>
      </c>
      <c r="G324" s="8" t="s">
        <v>325</v>
      </c>
      <c r="H324" s="8" t="s">
        <v>339</v>
      </c>
      <c r="I324" s="8" t="s">
        <v>144</v>
      </c>
      <c r="L324" s="8" t="s">
        <v>136</v>
      </c>
      <c r="M324" s="8" t="s">
        <v>338</v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40"/>
      <c r="AF324" s="8" t="str">
        <f>IF(OR(ISBLANK(AM324), ISBLANK(AN324)), "", LOWER(_xlfn.CONCAT(Table2[[#This Row],[device_manufacturer]], "-",Table2[[#This Row],[device_suggested_area]], "-", Table2[[#This Row],[device_identifiers]])))</f>
        <v>sonos-parents-speaker</v>
      </c>
      <c r="AG324" s="10" t="s">
        <v>513</v>
      </c>
      <c r="AH324" s="8" t="s">
        <v>514</v>
      </c>
      <c r="AI324" s="8" t="s">
        <v>516</v>
      </c>
      <c r="AJ324" s="8" t="str">
        <f>IF(OR(ISBLANK(AM324), ISBLANK(AN324)), "", Table2[[#This Row],[device_via_device]])</f>
        <v>Sonos</v>
      </c>
      <c r="AK324" s="8" t="s">
        <v>204</v>
      </c>
      <c r="AL324" s="8" t="s">
        <v>613</v>
      </c>
      <c r="AM324" s="8" t="s">
        <v>518</v>
      </c>
      <c r="AN324" s="14" t="s">
        <v>695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"5c:aa:fd:d1:23:be"], ["ip", "10.0.4.40"]]</v>
      </c>
    </row>
    <row r="325" spans="1:41" ht="16" customHeight="1" x14ac:dyDescent="0.2">
      <c r="A325" s="8">
        <v>2614</v>
      </c>
      <c r="B325" s="8" t="s">
        <v>26</v>
      </c>
      <c r="C325" s="8" t="s">
        <v>330</v>
      </c>
      <c r="D325" s="8" t="s">
        <v>145</v>
      </c>
      <c r="E325" s="8" t="s">
        <v>1071</v>
      </c>
      <c r="F325" s="8" t="str">
        <f>IF(ISBLANK(E325), "", Table2[[#This Row],[unique_id]])</f>
        <v>parents_tv_speaker</v>
      </c>
      <c r="G325" s="8" t="s">
        <v>1072</v>
      </c>
      <c r="H325" s="8" t="s">
        <v>339</v>
      </c>
      <c r="I325" s="8" t="s">
        <v>144</v>
      </c>
      <c r="L325" s="8" t="s">
        <v>136</v>
      </c>
      <c r="M325" s="8" t="s">
        <v>338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40"/>
      <c r="AF325" s="8" t="str">
        <f>IF(OR(ISBLANK(AM325), ISBLANK(AN325)), "", LOWER(_xlfn.CONCAT(Table2[[#This Row],[device_manufacturer]], "-",Table2[[#This Row],[device_suggested_area]], "-", Table2[[#This Row],[device_identifiers]])))</f>
        <v>apple-parents-tv-speaker</v>
      </c>
      <c r="AG325" s="10" t="s">
        <v>579</v>
      </c>
      <c r="AH325" s="8" t="s">
        <v>1073</v>
      </c>
      <c r="AI325" s="8" t="s">
        <v>578</v>
      </c>
      <c r="AJ325" s="8" t="s">
        <v>330</v>
      </c>
      <c r="AK325" s="8" t="s">
        <v>204</v>
      </c>
      <c r="AL325" s="8" t="s">
        <v>613</v>
      </c>
      <c r="AM325" s="15" t="s">
        <v>584</v>
      </c>
      <c r="AN325" s="13" t="s">
        <v>668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"d4:a3:3d:5c:8c:28"], ["ip", "10.0.4.48"]]</v>
      </c>
    </row>
    <row r="326" spans="1:41" s="44" customFormat="1" ht="16" customHeight="1" x14ac:dyDescent="0.2">
      <c r="A326" s="44">
        <v>2700</v>
      </c>
      <c r="B326" s="44" t="s">
        <v>26</v>
      </c>
      <c r="C326" s="44" t="s">
        <v>152</v>
      </c>
      <c r="D326" s="44" t="s">
        <v>414</v>
      </c>
      <c r="E326" s="44" t="s">
        <v>1095</v>
      </c>
      <c r="F326" s="45" t="str">
        <f>IF(ISBLANK(E326), "", Table2[[#This Row],[unique_id]])</f>
        <v>front_door_lock_security</v>
      </c>
      <c r="G326" s="44" t="s">
        <v>1089</v>
      </c>
      <c r="H326" s="44" t="s">
        <v>1058</v>
      </c>
      <c r="I326" s="44" t="s">
        <v>222</v>
      </c>
      <c r="L326" s="44" t="s">
        <v>136</v>
      </c>
      <c r="O326" s="46"/>
      <c r="P326" s="46"/>
      <c r="Q326" s="46"/>
      <c r="R326" s="46"/>
      <c r="S326" s="46"/>
      <c r="W326" s="44" t="s">
        <v>1090</v>
      </c>
      <c r="Y326" s="46"/>
      <c r="AA326" s="44" t="str">
        <f>IF(ISBLANK(Z326),  "", _xlfn.CONCAT("haas/entity/sensor/", LOWER(C326), "/", E326, "/config"))</f>
        <v/>
      </c>
      <c r="AB326" s="44" t="str">
        <f>IF(ISBLANK(Z326),  "", _xlfn.CONCAT(LOWER(C326), "/", E326))</f>
        <v/>
      </c>
      <c r="AE326" s="47"/>
      <c r="AG326" s="46"/>
      <c r="AM326" s="48"/>
      <c r="AN326" s="49"/>
      <c r="AO326" s="45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4" customFormat="1" ht="16" customHeight="1" x14ac:dyDescent="0.2">
      <c r="A327" s="44">
        <v>2701</v>
      </c>
      <c r="B327" s="44" t="s">
        <v>26</v>
      </c>
      <c r="C327" s="44" t="s">
        <v>1047</v>
      </c>
      <c r="D327" s="44" t="s">
        <v>1053</v>
      </c>
      <c r="E327" s="44" t="s">
        <v>1055</v>
      </c>
      <c r="F327" s="44" t="str">
        <f>IF(ISBLANK(E327), "", Table2[[#This Row],[unique_id]])</f>
        <v>front_door_lock</v>
      </c>
      <c r="G327" s="44" t="s">
        <v>1060</v>
      </c>
      <c r="H327" s="44" t="s">
        <v>1058</v>
      </c>
      <c r="I327" s="44" t="s">
        <v>222</v>
      </c>
      <c r="L327" s="44" t="s">
        <v>136</v>
      </c>
      <c r="O327" s="46"/>
      <c r="P327" s="46" t="s">
        <v>779</v>
      </c>
      <c r="Q327" s="46"/>
      <c r="R327" s="51" t="s">
        <v>827</v>
      </c>
      <c r="S327" s="46"/>
      <c r="Y327" s="46"/>
      <c r="AA327" s="44" t="str">
        <f>IF(ISBLANK(Z327),  "", _xlfn.CONCAT("haas/entity/sensor/", LOWER(C327), "/", E327, "/config"))</f>
        <v/>
      </c>
      <c r="AB327" s="44" t="str">
        <f>IF(ISBLANK(Z327),  "", _xlfn.CONCAT(LOWER(C327), "/", E327))</f>
        <v/>
      </c>
      <c r="AE327" s="47"/>
      <c r="AF327" s="44" t="s">
        <v>1051</v>
      </c>
      <c r="AG327" s="46" t="s">
        <v>1050</v>
      </c>
      <c r="AH327" s="44" t="s">
        <v>1048</v>
      </c>
      <c r="AI327" s="50" t="s">
        <v>1049</v>
      </c>
      <c r="AJ327" s="44" t="s">
        <v>1047</v>
      </c>
      <c r="AK327" s="44" t="s">
        <v>495</v>
      </c>
      <c r="AM327" s="44" t="s">
        <v>1056</v>
      </c>
      <c r="AO327" s="44" t="str">
        <f>IF(AND(ISBLANK(AM327), ISBLANK(AN327)), "", _xlfn.CONCAT("[", IF(ISBLANK(AM327), "", _xlfn.CONCAT("[""mac"", """, AM327, """]")), IF(ISBLANK(AN327), "", _xlfn.CONCAT(", [""ip"", """, AN327, """]")), "]"))</f>
        <v>[["mac", "0x000d6f001127f08c"]]</v>
      </c>
    </row>
    <row r="328" spans="1:41" ht="16" customHeight="1" x14ac:dyDescent="0.2">
      <c r="A328" s="8">
        <v>2702</v>
      </c>
      <c r="B328" s="8" t="s">
        <v>26</v>
      </c>
      <c r="C328" s="8" t="s">
        <v>463</v>
      </c>
      <c r="D328" s="8" t="s">
        <v>150</v>
      </c>
      <c r="E328" s="8" t="s">
        <v>1099</v>
      </c>
      <c r="F328" s="8" t="str">
        <f>IF(ISBLANK(E328), "", Table2[[#This Row],[unique_id]])</f>
        <v>template_front_door_sensor_contact_last</v>
      </c>
      <c r="G328" s="8" t="s">
        <v>368</v>
      </c>
      <c r="H328" s="8" t="s">
        <v>1058</v>
      </c>
      <c r="I328" s="8" t="s">
        <v>222</v>
      </c>
      <c r="L328" s="8" t="s">
        <v>136</v>
      </c>
      <c r="N328" s="8"/>
      <c r="O328" s="10"/>
      <c r="P328" s="10" t="s">
        <v>779</v>
      </c>
      <c r="Q328" s="10"/>
      <c r="R328" s="16" t="s">
        <v>827</v>
      </c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40"/>
      <c r="AF328" s="8" t="s">
        <v>1079</v>
      </c>
      <c r="AG328" s="10" t="s">
        <v>1050</v>
      </c>
      <c r="AH328" s="11" t="s">
        <v>1080</v>
      </c>
      <c r="AI328" s="11" t="s">
        <v>1081</v>
      </c>
      <c r="AJ328" s="8" t="s">
        <v>463</v>
      </c>
      <c r="AK328" s="8" t="s">
        <v>495</v>
      </c>
      <c r="AM328" s="8" t="s">
        <v>1082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"0x00124b0029113713"]]</v>
      </c>
    </row>
    <row r="329" spans="1:41" s="53" customFormat="1" ht="16" customHeight="1" x14ac:dyDescent="0.2">
      <c r="A329" s="53">
        <v>2703</v>
      </c>
      <c r="B329" s="53" t="s">
        <v>922</v>
      </c>
      <c r="C329" s="53" t="s">
        <v>256</v>
      </c>
      <c r="D329" s="53" t="s">
        <v>148</v>
      </c>
      <c r="F329" s="53" t="str">
        <f>IF(ISBLANK(E329), "", Table2[[#This Row],[unique_id]])</f>
        <v/>
      </c>
      <c r="G329" s="53" t="s">
        <v>1058</v>
      </c>
      <c r="H329" s="53" t="s">
        <v>1075</v>
      </c>
      <c r="I329" s="53" t="s">
        <v>222</v>
      </c>
      <c r="O329" s="54"/>
      <c r="P329" s="54"/>
      <c r="Q329" s="54"/>
      <c r="R329" s="54"/>
      <c r="S329" s="54"/>
      <c r="Y329" s="54"/>
      <c r="AA329" s="53" t="str">
        <f>IF(ISBLANK(Z329),  "", _xlfn.CONCAT("haas/entity/sensor/", LOWER(C329), "/", E329, "/config"))</f>
        <v/>
      </c>
      <c r="AB329" s="53" t="str">
        <f>IF(ISBLANK(Z329),  "", _xlfn.CONCAT(LOWER(C329), "/", E329))</f>
        <v/>
      </c>
      <c r="AE329" s="55"/>
      <c r="AG329" s="54"/>
      <c r="AI329" s="56"/>
      <c r="AO329" s="53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4" customFormat="1" ht="16" customHeight="1" x14ac:dyDescent="0.2">
      <c r="A330" s="44">
        <v>2704</v>
      </c>
      <c r="B330" s="44" t="s">
        <v>26</v>
      </c>
      <c r="C330" s="44" t="s">
        <v>152</v>
      </c>
      <c r="D330" s="44" t="s">
        <v>414</v>
      </c>
      <c r="E330" s="44" t="s">
        <v>1094</v>
      </c>
      <c r="F330" s="45" t="str">
        <f>IF(ISBLANK(E330), "", Table2[[#This Row],[unique_id]])</f>
        <v>back_door_lock_security</v>
      </c>
      <c r="G330" s="44" t="s">
        <v>1089</v>
      </c>
      <c r="H330" s="44" t="s">
        <v>1059</v>
      </c>
      <c r="I330" s="44" t="s">
        <v>222</v>
      </c>
      <c r="L330" s="44" t="s">
        <v>136</v>
      </c>
      <c r="O330" s="46"/>
      <c r="P330" s="46"/>
      <c r="Q330" s="46"/>
      <c r="R330" s="46"/>
      <c r="S330" s="46"/>
      <c r="W330" s="44" t="s">
        <v>1090</v>
      </c>
      <c r="Y330" s="46"/>
      <c r="AA330" s="44" t="str">
        <f>IF(ISBLANK(Z330),  "", _xlfn.CONCAT("haas/entity/sensor/", LOWER(C330), "/", E330, "/config"))</f>
        <v/>
      </c>
      <c r="AB330" s="44" t="str">
        <f>IF(ISBLANK(Z330),  "", _xlfn.CONCAT(LOWER(C330), "/", E330))</f>
        <v/>
      </c>
      <c r="AE330" s="47"/>
      <c r="AG330" s="46"/>
      <c r="AM330" s="48"/>
      <c r="AN330" s="49"/>
      <c r="AO330" s="45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A331" s="8">
        <v>2705</v>
      </c>
      <c r="B331" s="8" t="s">
        <v>26</v>
      </c>
      <c r="C331" s="8" t="s">
        <v>1047</v>
      </c>
      <c r="D331" s="8" t="s">
        <v>1053</v>
      </c>
      <c r="E331" s="8" t="s">
        <v>1054</v>
      </c>
      <c r="F331" s="8" t="str">
        <f>IF(ISBLANK(E331), "", Table2[[#This Row],[unique_id]])</f>
        <v>back_door_lock</v>
      </c>
      <c r="G331" s="8" t="s">
        <v>1060</v>
      </c>
      <c r="H331" s="8" t="s">
        <v>1059</v>
      </c>
      <c r="I331" s="8" t="s">
        <v>222</v>
      </c>
      <c r="L331" s="8" t="s">
        <v>136</v>
      </c>
      <c r="N331" s="8"/>
      <c r="O331" s="10"/>
      <c r="P331" s="10" t="s">
        <v>779</v>
      </c>
      <c r="Q331" s="10"/>
      <c r="R331" s="16" t="s">
        <v>827</v>
      </c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40"/>
      <c r="AF331" s="8" t="s">
        <v>1052</v>
      </c>
      <c r="AG331" s="10" t="s">
        <v>1050</v>
      </c>
      <c r="AH331" s="8" t="s">
        <v>1048</v>
      </c>
      <c r="AI331" s="11" t="s">
        <v>1049</v>
      </c>
      <c r="AJ331" s="8" t="s">
        <v>1047</v>
      </c>
      <c r="AK331" s="8" t="s">
        <v>880</v>
      </c>
      <c r="AM331" s="8" t="s">
        <v>1046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"0x000d6f0011274420"]]</v>
      </c>
    </row>
    <row r="332" spans="1:41" ht="16" customHeight="1" x14ac:dyDescent="0.2">
      <c r="A332" s="8">
        <v>2706</v>
      </c>
      <c r="B332" s="8" t="s">
        <v>26</v>
      </c>
      <c r="C332" s="8" t="s">
        <v>463</v>
      </c>
      <c r="D332" s="8" t="s">
        <v>150</v>
      </c>
      <c r="E332" s="8" t="s">
        <v>1100</v>
      </c>
      <c r="F332" s="8" t="str">
        <f>IF(ISBLANK(E332), "", Table2[[#This Row],[unique_id]])</f>
        <v>template_back_door_sensor_contact_last</v>
      </c>
      <c r="G332" s="8" t="s">
        <v>368</v>
      </c>
      <c r="H332" s="8" t="s">
        <v>1059</v>
      </c>
      <c r="I332" s="8" t="s">
        <v>222</v>
      </c>
      <c r="L332" s="8" t="s">
        <v>136</v>
      </c>
      <c r="N332" s="8"/>
      <c r="O332" s="10"/>
      <c r="P332" s="10" t="s">
        <v>779</v>
      </c>
      <c r="Q332" s="10"/>
      <c r="R332" s="16" t="s">
        <v>827</v>
      </c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40"/>
      <c r="AF332" s="8" t="s">
        <v>1083</v>
      </c>
      <c r="AG332" s="10" t="s">
        <v>1050</v>
      </c>
      <c r="AH332" s="11" t="s">
        <v>1080</v>
      </c>
      <c r="AI332" s="11" t="s">
        <v>1081</v>
      </c>
      <c r="AJ332" s="8" t="s">
        <v>463</v>
      </c>
      <c r="AK332" s="8" t="s">
        <v>880</v>
      </c>
      <c r="AM332" s="8" t="s">
        <v>1084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"0x00124b0029119f9a"]]</v>
      </c>
    </row>
    <row r="333" spans="1:41" s="53" customFormat="1" ht="16" customHeight="1" x14ac:dyDescent="0.2">
      <c r="A333" s="53">
        <v>2707</v>
      </c>
      <c r="B333" s="53" t="s">
        <v>922</v>
      </c>
      <c r="C333" s="53" t="s">
        <v>256</v>
      </c>
      <c r="D333" s="53" t="s">
        <v>148</v>
      </c>
      <c r="F333" s="53" t="str">
        <f>IF(ISBLANK(E333), "", Table2[[#This Row],[unique_id]])</f>
        <v/>
      </c>
      <c r="G333" s="53" t="s">
        <v>1059</v>
      </c>
      <c r="H333" s="53" t="s">
        <v>1076</v>
      </c>
      <c r="I333" s="53" t="s">
        <v>222</v>
      </c>
      <c r="O333" s="54"/>
      <c r="P333" s="54"/>
      <c r="Q333" s="54"/>
      <c r="R333" s="54"/>
      <c r="S333" s="54"/>
      <c r="Y333" s="54"/>
      <c r="AA333" s="53" t="str">
        <f>IF(ISBLANK(Z333),  "", _xlfn.CONCAT("haas/entity/sensor/", LOWER(C333), "/", E333, "/config"))</f>
        <v/>
      </c>
      <c r="AB333" s="53" t="str">
        <f>IF(ISBLANK(Z333),  "", _xlfn.CONCAT(LOWER(C333), "/", E333))</f>
        <v/>
      </c>
      <c r="AE333" s="55"/>
      <c r="AG333" s="54"/>
      <c r="AI333" s="56"/>
      <c r="AO333" s="53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A334" s="8">
        <v>2708</v>
      </c>
      <c r="B334" s="8" t="s">
        <v>26</v>
      </c>
      <c r="C334" s="8" t="s">
        <v>702</v>
      </c>
      <c r="D334" s="8" t="s">
        <v>458</v>
      </c>
      <c r="E334" s="8" t="s">
        <v>457</v>
      </c>
      <c r="F334" s="8" t="str">
        <f>IF(ISBLANK(E334), "", Table2[[#This Row],[unique_id]])</f>
        <v>column_break</v>
      </c>
      <c r="G334" s="8" t="s">
        <v>454</v>
      </c>
      <c r="H334" s="8" t="s">
        <v>1059</v>
      </c>
      <c r="I334" s="8" t="s">
        <v>222</v>
      </c>
      <c r="L334" s="8" t="s">
        <v>455</v>
      </c>
      <c r="M334" s="8" t="s">
        <v>456</v>
      </c>
      <c r="N334" s="8"/>
      <c r="O334" s="10"/>
      <c r="P334" s="10"/>
      <c r="Q334" s="10"/>
      <c r="R334" s="10"/>
      <c r="S334" s="10"/>
      <c r="T334" s="8"/>
      <c r="Y334" s="10"/>
      <c r="AB334" s="8" t="str">
        <f>IF(ISBLANK(Z334),  "", _xlfn.CONCAT(LOWER(C334), "/", E334))</f>
        <v/>
      </c>
      <c r="AE334" s="40"/>
      <c r="AO334" s="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A335" s="8">
        <v>2709</v>
      </c>
      <c r="B335" s="8" t="s">
        <v>26</v>
      </c>
      <c r="C335" s="8" t="s">
        <v>256</v>
      </c>
      <c r="D335" s="8" t="s">
        <v>150</v>
      </c>
      <c r="E335" s="8" t="s">
        <v>151</v>
      </c>
      <c r="F335" s="8" t="str">
        <f>IF(ISBLANK(E335), "", Table2[[#This Row],[unique_id]])</f>
        <v>uvc_ada_motion</v>
      </c>
      <c r="G335" s="8" t="s">
        <v>1057</v>
      </c>
      <c r="H335" s="8" t="s">
        <v>1062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40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A336" s="8">
        <v>2710</v>
      </c>
      <c r="B336" s="8" t="s">
        <v>26</v>
      </c>
      <c r="C336" s="8" t="s">
        <v>256</v>
      </c>
      <c r="D336" s="8" t="s">
        <v>148</v>
      </c>
      <c r="E336" s="8" t="s">
        <v>149</v>
      </c>
      <c r="F336" s="8" t="str">
        <f>IF(ISBLANK(E336), "", Table2[[#This Row],[unique_id]])</f>
        <v>uvc_ada_medium</v>
      </c>
      <c r="G336" s="8" t="s">
        <v>130</v>
      </c>
      <c r="H336" s="8" t="s">
        <v>1064</v>
      </c>
      <c r="I336" s="8" t="s">
        <v>222</v>
      </c>
      <c r="L336" s="8" t="s">
        <v>136</v>
      </c>
      <c r="M336" s="8" t="s">
        <v>340</v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C336" s="12"/>
      <c r="AE336" s="40"/>
      <c r="AF336" s="8" t="s">
        <v>560</v>
      </c>
      <c r="AG336" s="10" t="s">
        <v>562</v>
      </c>
      <c r="AH336" s="8" t="s">
        <v>563</v>
      </c>
      <c r="AI336" s="8" t="s">
        <v>559</v>
      </c>
      <c r="AJ336" s="8" t="s">
        <v>256</v>
      </c>
      <c r="AK336" s="8" t="s">
        <v>130</v>
      </c>
      <c r="AL336" s="8" t="s">
        <v>633</v>
      </c>
      <c r="AM336" s="8" t="s">
        <v>557</v>
      </c>
      <c r="AN336" s="8" t="s">
        <v>587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"74:83:c2:3f:6c:4c"], ["ip", "10.0.6.20"]]</v>
      </c>
    </row>
    <row r="337" spans="1:41" ht="16" customHeight="1" x14ac:dyDescent="0.2">
      <c r="A337" s="8">
        <v>2711</v>
      </c>
      <c r="B337" s="8" t="s">
        <v>26</v>
      </c>
      <c r="C337" s="8" t="s">
        <v>702</v>
      </c>
      <c r="D337" s="8" t="s">
        <v>458</v>
      </c>
      <c r="E337" s="8" t="s">
        <v>457</v>
      </c>
      <c r="F337" s="8" t="str">
        <f>IF(ISBLANK(E337), "", Table2[[#This Row],[unique_id]])</f>
        <v>column_break</v>
      </c>
      <c r="G337" s="8" t="s">
        <v>454</v>
      </c>
      <c r="H337" s="8" t="s">
        <v>1064</v>
      </c>
      <c r="I337" s="8" t="s">
        <v>222</v>
      </c>
      <c r="L337" s="8" t="s">
        <v>455</v>
      </c>
      <c r="M337" s="8" t="s">
        <v>456</v>
      </c>
      <c r="N337" s="8"/>
      <c r="O337" s="10"/>
      <c r="P337" s="10"/>
      <c r="Q337" s="10"/>
      <c r="R337" s="10"/>
      <c r="S337" s="10"/>
      <c r="T337" s="8"/>
      <c r="Y337" s="10"/>
      <c r="AB337" s="8" t="str">
        <f>IF(ISBLANK(Z337),  "", _xlfn.CONCAT(LOWER(C337), "/", E337))</f>
        <v/>
      </c>
      <c r="AE337" s="40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1:41" ht="16" customHeight="1" x14ac:dyDescent="0.2">
      <c r="A338" s="8">
        <v>2712</v>
      </c>
      <c r="B338" s="8" t="s">
        <v>26</v>
      </c>
      <c r="C338" s="8" t="s">
        <v>256</v>
      </c>
      <c r="D338" s="8" t="s">
        <v>150</v>
      </c>
      <c r="E338" s="8" t="s">
        <v>221</v>
      </c>
      <c r="F338" s="8" t="str">
        <f>IF(ISBLANK(E338), "", Table2[[#This Row],[unique_id]])</f>
        <v>uvc_edwin_motion</v>
      </c>
      <c r="G338" s="8" t="s">
        <v>1057</v>
      </c>
      <c r="H338" s="8" t="s">
        <v>1061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40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1:41" ht="16" customHeight="1" x14ac:dyDescent="0.2">
      <c r="A339" s="8">
        <v>2713</v>
      </c>
      <c r="B339" s="8" t="s">
        <v>26</v>
      </c>
      <c r="C339" s="8" t="s">
        <v>256</v>
      </c>
      <c r="D339" s="8" t="s">
        <v>148</v>
      </c>
      <c r="E339" s="8" t="s">
        <v>220</v>
      </c>
      <c r="F339" s="8" t="str">
        <f>IF(ISBLANK(E339), "", Table2[[#This Row],[unique_id]])</f>
        <v>uvc_edwin_medium</v>
      </c>
      <c r="G339" s="8" t="s">
        <v>127</v>
      </c>
      <c r="H339" s="8" t="s">
        <v>1063</v>
      </c>
      <c r="I339" s="8" t="s">
        <v>222</v>
      </c>
      <c r="L339" s="8" t="s">
        <v>136</v>
      </c>
      <c r="M339" s="8" t="s">
        <v>340</v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C339" s="12"/>
      <c r="AE339" s="40"/>
      <c r="AF339" s="8" t="s">
        <v>561</v>
      </c>
      <c r="AG339" s="10" t="s">
        <v>562</v>
      </c>
      <c r="AH339" s="8" t="s">
        <v>563</v>
      </c>
      <c r="AI339" s="8" t="s">
        <v>559</v>
      </c>
      <c r="AJ339" s="8" t="s">
        <v>256</v>
      </c>
      <c r="AK339" s="8" t="s">
        <v>127</v>
      </c>
      <c r="AL339" s="8" t="s">
        <v>633</v>
      </c>
      <c r="AM339" s="8" t="s">
        <v>558</v>
      </c>
      <c r="AN339" s="8" t="s">
        <v>588</v>
      </c>
      <c r="AO339" s="8" t="str">
        <f>IF(AND(ISBLANK(AM339), ISBLANK(AN339)), "", _xlfn.CONCAT("[", IF(ISBLANK(AM339), "", _xlfn.CONCAT("[""mac"", """, AM339, """]")), IF(ISBLANK(AN339), "", _xlfn.CONCAT(", [""ip"", """, AN339, """]")), "]"))</f>
        <v>[["mac", "74:83:c2:3f:6e:5c"], ["ip", "10.0.6.21"]]</v>
      </c>
    </row>
    <row r="340" spans="1:41" ht="16" customHeight="1" x14ac:dyDescent="0.2">
      <c r="A340" s="8">
        <v>2714</v>
      </c>
      <c r="B340" s="8" t="s">
        <v>26</v>
      </c>
      <c r="C340" s="8" t="s">
        <v>702</v>
      </c>
      <c r="D340" s="8" t="s">
        <v>458</v>
      </c>
      <c r="E340" s="8" t="s">
        <v>457</v>
      </c>
      <c r="F340" s="8" t="str">
        <f>IF(ISBLANK(E340), "", Table2[[#This Row],[unique_id]])</f>
        <v>column_break</v>
      </c>
      <c r="G340" s="8" t="s">
        <v>454</v>
      </c>
      <c r="H340" s="8" t="s">
        <v>1063</v>
      </c>
      <c r="I340" s="8" t="s">
        <v>222</v>
      </c>
      <c r="L340" s="8" t="s">
        <v>455</v>
      </c>
      <c r="M340" s="8" t="s">
        <v>456</v>
      </c>
      <c r="N340" s="8"/>
      <c r="O340" s="10"/>
      <c r="P340" s="10"/>
      <c r="Q340" s="10"/>
      <c r="R340" s="10"/>
      <c r="S340" s="10"/>
      <c r="T340" s="8"/>
      <c r="Y340" s="10"/>
      <c r="AB340" s="8" t="str">
        <f>IF(ISBLANK(Z340),  "", _xlfn.CONCAT(LOWER(C340), "/", E340))</f>
        <v/>
      </c>
      <c r="AE340" s="40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customHeight="1" x14ac:dyDescent="0.2">
      <c r="A341" s="8">
        <v>2715</v>
      </c>
      <c r="B341" s="8" t="s">
        <v>26</v>
      </c>
      <c r="C341" s="8" t="s">
        <v>133</v>
      </c>
      <c r="D341" s="8" t="s">
        <v>150</v>
      </c>
      <c r="E341" s="8" t="s">
        <v>1008</v>
      </c>
      <c r="F341" s="8" t="str">
        <f>IF(ISBLANK(E341), "", Table2[[#This Row],[unique_id]])</f>
        <v>ada_fan_occupancy</v>
      </c>
      <c r="G341" s="8" t="s">
        <v>130</v>
      </c>
      <c r="H341" s="8" t="s">
        <v>1065</v>
      </c>
      <c r="I341" s="8" t="s">
        <v>222</v>
      </c>
      <c r="L341" s="8" t="s">
        <v>136</v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40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customHeight="1" x14ac:dyDescent="0.2">
      <c r="A342" s="8">
        <v>2716</v>
      </c>
      <c r="B342" s="8" t="s">
        <v>26</v>
      </c>
      <c r="C342" s="8" t="s">
        <v>133</v>
      </c>
      <c r="D342" s="8" t="s">
        <v>150</v>
      </c>
      <c r="E342" s="8" t="s">
        <v>1007</v>
      </c>
      <c r="F342" s="8" t="str">
        <f>IF(ISBLANK(E342), "", Table2[[#This Row],[unique_id]])</f>
        <v>edwin_fan_occupancy</v>
      </c>
      <c r="G342" s="8" t="s">
        <v>127</v>
      </c>
      <c r="H342" s="8" t="s">
        <v>1065</v>
      </c>
      <c r="I342" s="8" t="s">
        <v>222</v>
      </c>
      <c r="L342" s="8" t="s">
        <v>136</v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C342" s="12"/>
      <c r="AE342" s="40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customHeight="1" x14ac:dyDescent="0.2">
      <c r="A343" s="8">
        <v>2717</v>
      </c>
      <c r="B343" s="8" t="s">
        <v>26</v>
      </c>
      <c r="C343" s="8" t="s">
        <v>133</v>
      </c>
      <c r="D343" s="8" t="s">
        <v>150</v>
      </c>
      <c r="E343" s="8" t="s">
        <v>1009</v>
      </c>
      <c r="F343" s="8" t="str">
        <f>IF(ISBLANK(E343), "", Table2[[#This Row],[unique_id]])</f>
        <v>parents_fan_occupancy</v>
      </c>
      <c r="G343" s="8" t="s">
        <v>204</v>
      </c>
      <c r="H343" s="8" t="s">
        <v>1065</v>
      </c>
      <c r="I343" s="8" t="s">
        <v>222</v>
      </c>
      <c r="L343" s="8" t="s">
        <v>136</v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C343" s="12"/>
      <c r="AE343" s="40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customHeight="1" x14ac:dyDescent="0.2">
      <c r="A344" s="8">
        <v>2718</v>
      </c>
      <c r="B344" s="8" t="s">
        <v>26</v>
      </c>
      <c r="C344" s="8" t="s">
        <v>133</v>
      </c>
      <c r="D344" s="8" t="s">
        <v>150</v>
      </c>
      <c r="E344" s="8" t="s">
        <v>1010</v>
      </c>
      <c r="F344" s="8" t="str">
        <f>IF(ISBLANK(E344), "", Table2[[#This Row],[unique_id]])</f>
        <v>lounge_fan_occupancy</v>
      </c>
      <c r="G344" s="8" t="s">
        <v>206</v>
      </c>
      <c r="H344" s="8" t="s">
        <v>1065</v>
      </c>
      <c r="I344" s="8" t="s">
        <v>222</v>
      </c>
      <c r="L344" s="8" t="s">
        <v>136</v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40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customHeight="1" x14ac:dyDescent="0.2">
      <c r="A345" s="8">
        <v>2719</v>
      </c>
      <c r="B345" s="8" t="s">
        <v>26</v>
      </c>
      <c r="C345" s="8" t="s">
        <v>133</v>
      </c>
      <c r="D345" s="8" t="s">
        <v>150</v>
      </c>
      <c r="E345" s="8" t="s">
        <v>1011</v>
      </c>
      <c r="F345" s="8" t="str">
        <f>IF(ISBLANK(E345), "", Table2[[#This Row],[unique_id]])</f>
        <v>deck_east_fan_occupancy</v>
      </c>
      <c r="G345" s="8" t="s">
        <v>228</v>
      </c>
      <c r="H345" s="8" t="s">
        <v>1065</v>
      </c>
      <c r="I345" s="8" t="s">
        <v>222</v>
      </c>
      <c r="L345" s="8" t="s">
        <v>136</v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40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customHeight="1" x14ac:dyDescent="0.2">
      <c r="A346" s="8">
        <v>2720</v>
      </c>
      <c r="B346" s="8" t="s">
        <v>26</v>
      </c>
      <c r="C346" s="8" t="s">
        <v>133</v>
      </c>
      <c r="D346" s="8" t="s">
        <v>150</v>
      </c>
      <c r="E346" s="8" t="s">
        <v>1012</v>
      </c>
      <c r="F346" s="8" t="str">
        <f>IF(ISBLANK(E346), "", Table2[[#This Row],[unique_id]])</f>
        <v>deck_west_fan_occupancy</v>
      </c>
      <c r="G346" s="8" t="s">
        <v>227</v>
      </c>
      <c r="H346" s="8" t="s">
        <v>1065</v>
      </c>
      <c r="I346" s="8" t="s">
        <v>222</v>
      </c>
      <c r="L346" s="8" t="s">
        <v>136</v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40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customHeight="1" x14ac:dyDescent="0.2">
      <c r="A347" s="8">
        <v>5000</v>
      </c>
      <c r="B347" s="14" t="s">
        <v>26</v>
      </c>
      <c r="C347" s="8" t="s">
        <v>256</v>
      </c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40"/>
      <c r="AF347" s="8" t="s">
        <v>873</v>
      </c>
      <c r="AG347" s="10" t="s">
        <v>595</v>
      </c>
      <c r="AH347" s="8" t="s">
        <v>602</v>
      </c>
      <c r="AI347" s="8" t="s">
        <v>598</v>
      </c>
      <c r="AJ347" s="8" t="s">
        <v>256</v>
      </c>
      <c r="AK347" s="8" t="s">
        <v>28</v>
      </c>
      <c r="AL347" s="8" t="s">
        <v>590</v>
      </c>
      <c r="AM347" s="8" t="s">
        <v>609</v>
      </c>
      <c r="AN347" s="8" t="s">
        <v>605</v>
      </c>
      <c r="AO347" s="8" t="str">
        <f>IF(AND(ISBLANK(AM347), ISBLANK(AN347)), "", _xlfn.CONCAT("[", IF(ISBLANK(AM347), "", _xlfn.CONCAT("[""mac"", """, AM347, """]")), IF(ISBLANK(AN347), "", _xlfn.CONCAT(", [""ip"", """, AN347, """]")), "]"))</f>
        <v>[["mac", "74:ac:b9:1c:15:f1"], ["ip", "10.0.0.1"]]</v>
      </c>
    </row>
    <row r="348" spans="1:41" ht="16" customHeight="1" x14ac:dyDescent="0.2">
      <c r="A348" s="8">
        <v>5001</v>
      </c>
      <c r="B348" s="14" t="s">
        <v>26</v>
      </c>
      <c r="C348" s="8" t="s">
        <v>256</v>
      </c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40"/>
      <c r="AF348" s="8" t="s">
        <v>1022</v>
      </c>
      <c r="AG348" s="10" t="s">
        <v>1023</v>
      </c>
      <c r="AH348" s="8" t="s">
        <v>603</v>
      </c>
      <c r="AI348" s="8" t="s">
        <v>1020</v>
      </c>
      <c r="AJ348" s="8" t="s">
        <v>256</v>
      </c>
      <c r="AK348" s="8" t="s">
        <v>28</v>
      </c>
      <c r="AL348" s="8" t="s">
        <v>590</v>
      </c>
      <c r="AM348" s="8" t="s">
        <v>1025</v>
      </c>
      <c r="AN348" s="8" t="s">
        <v>606</v>
      </c>
      <c r="AO348" s="8" t="str">
        <f>IF(AND(ISBLANK(AM348), ISBLANK(AN348)), "", _xlfn.CONCAT("[", IF(ISBLANK(AM348), "", _xlfn.CONCAT("[""mac"", """, AM348, """]")), IF(ISBLANK(AN348), "", _xlfn.CONCAT(", [""ip"", """, AN348, """]")), "]"))</f>
        <v>[["mac", "78:45:58:cb:14:b5"], ["ip", "10.0.0.2"]]</v>
      </c>
    </row>
    <row r="349" spans="1:41" ht="16" customHeight="1" x14ac:dyDescent="0.2">
      <c r="A349" s="8">
        <v>5002</v>
      </c>
      <c r="B349" s="14" t="s">
        <v>26</v>
      </c>
      <c r="C349" s="8" t="s">
        <v>256</v>
      </c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40"/>
      <c r="AF349" s="8" t="s">
        <v>592</v>
      </c>
      <c r="AG349" s="10" t="s">
        <v>1023</v>
      </c>
      <c r="AH349" s="8" t="s">
        <v>604</v>
      </c>
      <c r="AI349" s="8" t="s">
        <v>599</v>
      </c>
      <c r="AJ349" s="8" t="s">
        <v>256</v>
      </c>
      <c r="AK349" s="8" t="s">
        <v>596</v>
      </c>
      <c r="AL349" s="8" t="s">
        <v>590</v>
      </c>
      <c r="AM349" s="8" t="s">
        <v>610</v>
      </c>
      <c r="AN349" s="8" t="s">
        <v>607</v>
      </c>
      <c r="AO349" s="8" t="str">
        <f>IF(AND(ISBLANK(AM349), ISBLANK(AN349)), "", _xlfn.CONCAT("[", IF(ISBLANK(AM349), "", _xlfn.CONCAT("[""mac"", """, AM349, """]")), IF(ISBLANK(AN349), "", _xlfn.CONCAT(", [""ip"", """, AN349, """]")), "]"))</f>
        <v>[["mac", "b4:fb:e4:e3:83:32"], ["ip", "10.0.0.3"]]</v>
      </c>
    </row>
    <row r="350" spans="1:41" ht="16" customHeight="1" x14ac:dyDescent="0.2">
      <c r="A350" s="8">
        <v>5003</v>
      </c>
      <c r="B350" s="14" t="s">
        <v>26</v>
      </c>
      <c r="C350" s="8" t="s">
        <v>256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40"/>
      <c r="AF350" s="8" t="s">
        <v>593</v>
      </c>
      <c r="AG350" s="10" t="s">
        <v>1024</v>
      </c>
      <c r="AH350" s="8" t="s">
        <v>603</v>
      </c>
      <c r="AI350" s="8" t="s">
        <v>600</v>
      </c>
      <c r="AJ350" s="8" t="s">
        <v>256</v>
      </c>
      <c r="AK350" s="8" t="s">
        <v>495</v>
      </c>
      <c r="AL350" s="8" t="s">
        <v>590</v>
      </c>
      <c r="AM350" s="8" t="s">
        <v>611</v>
      </c>
      <c r="AN350" s="8" t="s">
        <v>608</v>
      </c>
      <c r="AO350" s="8" t="str">
        <f>IF(AND(ISBLANK(AM350), ISBLANK(AN350)), "", _xlfn.CONCAT("[", IF(ISBLANK(AM350), "", _xlfn.CONCAT("[""mac"", """, AM350, """]")), IF(ISBLANK(AN350), "", _xlfn.CONCAT(", [""ip"", """, AN350, """]")), "]"))</f>
        <v>[["mac", "78:8a:20:70:d3:79"], ["ip", "10.0.0.4"]]</v>
      </c>
    </row>
    <row r="351" spans="1:41" ht="16" customHeight="1" x14ac:dyDescent="0.2">
      <c r="A351" s="8">
        <v>5004</v>
      </c>
      <c r="B351" s="14" t="s">
        <v>26</v>
      </c>
      <c r="C351" s="8" t="s">
        <v>256</v>
      </c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40"/>
      <c r="AF351" s="8" t="s">
        <v>594</v>
      </c>
      <c r="AG351" s="10" t="s">
        <v>1024</v>
      </c>
      <c r="AH351" s="8" t="s">
        <v>603</v>
      </c>
      <c r="AI351" s="8" t="s">
        <v>601</v>
      </c>
      <c r="AJ351" s="8" t="s">
        <v>256</v>
      </c>
      <c r="AK351" s="8" t="s">
        <v>597</v>
      </c>
      <c r="AL351" s="8" t="s">
        <v>590</v>
      </c>
      <c r="AM351" s="8" t="s">
        <v>612</v>
      </c>
      <c r="AN351" s="8" t="s">
        <v>1021</v>
      </c>
      <c r="AO351" s="8" t="str">
        <f>IF(AND(ISBLANK(AM351), ISBLANK(AN351)), "", _xlfn.CONCAT("[", IF(ISBLANK(AM351), "", _xlfn.CONCAT("[""mac"", """, AM351, """]")), IF(ISBLANK(AN351), "", _xlfn.CONCAT(", [""ip"", """, AN351, """]")), "]"))</f>
        <v>[["mac", "f0:9f:c2:fc:b0:f7"], ["ip", "10.0.0.5"]]</v>
      </c>
    </row>
    <row r="352" spans="1:41" ht="16" customHeight="1" x14ac:dyDescent="0.2">
      <c r="A352" s="8">
        <v>5005</v>
      </c>
      <c r="B352" s="14" t="s">
        <v>26</v>
      </c>
      <c r="C352" s="14" t="s">
        <v>564</v>
      </c>
      <c r="D352" s="14"/>
      <c r="E352" s="14"/>
      <c r="G352" s="14"/>
      <c r="H352" s="14"/>
      <c r="I352" s="14"/>
      <c r="K352" s="14"/>
      <c r="L352" s="14"/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40"/>
      <c r="AF352" s="8" t="s">
        <v>565</v>
      </c>
      <c r="AG352" s="10" t="s">
        <v>567</v>
      </c>
      <c r="AH352" s="8" t="s">
        <v>569</v>
      </c>
      <c r="AI352" s="8" t="s">
        <v>566</v>
      </c>
      <c r="AJ352" s="8" t="s">
        <v>568</v>
      </c>
      <c r="AK352" s="8" t="s">
        <v>28</v>
      </c>
      <c r="AL352" s="8" t="s">
        <v>613</v>
      </c>
      <c r="AM352" s="15" t="s">
        <v>686</v>
      </c>
      <c r="AN352" s="8" t="s">
        <v>614</v>
      </c>
      <c r="AO352" s="8" t="str">
        <f>IF(AND(ISBLANK(AM352), ISBLANK(AN352)), "", _xlfn.CONCAT("[", IF(ISBLANK(AM352), "", _xlfn.CONCAT("[""mac"", """, AM352, """]")), IF(ISBLANK(AN352), "", _xlfn.CONCAT(", [""ip"", """, AN352, """]")), "]"))</f>
        <v>[["mac", "4a:9a:06:5d:53:66"], ["ip", "10.0.4.10"]]</v>
      </c>
    </row>
    <row r="353" spans="1:41" ht="16" customHeight="1" x14ac:dyDescent="0.2">
      <c r="A353" s="8">
        <v>5006</v>
      </c>
      <c r="B353" s="14" t="s">
        <v>26</v>
      </c>
      <c r="C353" s="14" t="s">
        <v>541</v>
      </c>
      <c r="D353" s="14"/>
      <c r="E353" s="14"/>
      <c r="G353" s="14"/>
      <c r="H353" s="14"/>
      <c r="I353" s="14"/>
      <c r="K353" s="14"/>
      <c r="L353" s="14"/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40"/>
      <c r="AF353" s="8" t="s">
        <v>540</v>
      </c>
      <c r="AG353" s="10" t="s">
        <v>939</v>
      </c>
      <c r="AH353" s="8" t="s">
        <v>544</v>
      </c>
      <c r="AI353" s="8" t="s">
        <v>547</v>
      </c>
      <c r="AJ353" s="8" t="s">
        <v>330</v>
      </c>
      <c r="AK353" s="8" t="s">
        <v>28</v>
      </c>
      <c r="AL353" s="8" t="s">
        <v>591</v>
      </c>
      <c r="AM353" s="8" t="s">
        <v>954</v>
      </c>
      <c r="AN353" s="8" t="s">
        <v>585</v>
      </c>
      <c r="AO353" s="8" t="str">
        <f>IF(AND(ISBLANK(AM353), ISBLANK(AN353)), "", _xlfn.CONCAT("[", IF(ISBLANK(AM353), "", _xlfn.CONCAT("[""mac"", """, AM353, """]")), IF(ISBLANK(AN353), "", _xlfn.CONCAT(", [""ip"", """, AN353, """]")), "]"))</f>
        <v>[["mac", "00:e0:4c:68:07:65"], ["ip", "10.0.2.11"]]</v>
      </c>
    </row>
    <row r="354" spans="1:41" ht="16" customHeight="1" x14ac:dyDescent="0.2">
      <c r="A354" s="8">
        <v>5007</v>
      </c>
      <c r="B354" s="14" t="s">
        <v>26</v>
      </c>
      <c r="C354" s="14" t="s">
        <v>541</v>
      </c>
      <c r="D354" s="14"/>
      <c r="E354" s="14"/>
      <c r="F354" s="8" t="str">
        <f>IF(ISBLANK(E354), "", Table2[[#This Row],[unique_id]])</f>
        <v/>
      </c>
      <c r="G354" s="14"/>
      <c r="H354" s="14"/>
      <c r="I354" s="14"/>
      <c r="K354" s="14"/>
      <c r="L354" s="14"/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40"/>
      <c r="AF354" s="8" t="s">
        <v>540</v>
      </c>
      <c r="AG354" s="10" t="s">
        <v>939</v>
      </c>
      <c r="AH354" s="8" t="s">
        <v>544</v>
      </c>
      <c r="AI354" s="8" t="s">
        <v>547</v>
      </c>
      <c r="AJ354" s="8" t="s">
        <v>330</v>
      </c>
      <c r="AK354" s="8" t="s">
        <v>28</v>
      </c>
      <c r="AL354" s="8" t="s">
        <v>613</v>
      </c>
      <c r="AM354" s="8" t="s">
        <v>684</v>
      </c>
      <c r="AN354" s="8" t="s">
        <v>681</v>
      </c>
      <c r="AO354" s="8" t="str">
        <f>IF(AND(ISBLANK(AM354), ISBLANK(AN354)), "", _xlfn.CONCAT("[", IF(ISBLANK(AM354), "", _xlfn.CONCAT("[""mac"", """, AM354, """]")), IF(ISBLANK(AN354), "", _xlfn.CONCAT(", [""ip"", """, AN354, """]")), "]"))</f>
        <v>[["mac", "4a:e0:4c:68:06:a1"], ["ip", "10.0.4.11"]]</v>
      </c>
    </row>
    <row r="355" spans="1:41" ht="16" customHeight="1" x14ac:dyDescent="0.2">
      <c r="A355" s="8">
        <v>5008</v>
      </c>
      <c r="B355" s="14" t="s">
        <v>26</v>
      </c>
      <c r="C355" s="14" t="s">
        <v>541</v>
      </c>
      <c r="D355" s="14"/>
      <c r="E355" s="14"/>
      <c r="F355" s="8" t="str">
        <f>IF(ISBLANK(E355), "", Table2[[#This Row],[unique_id]])</f>
        <v/>
      </c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40"/>
      <c r="AF355" s="8" t="s">
        <v>540</v>
      </c>
      <c r="AG355" s="10" t="s">
        <v>939</v>
      </c>
      <c r="AH355" s="8" t="s">
        <v>544</v>
      </c>
      <c r="AI355" s="8" t="s">
        <v>547</v>
      </c>
      <c r="AJ355" s="8" t="s">
        <v>330</v>
      </c>
      <c r="AK355" s="8" t="s">
        <v>28</v>
      </c>
      <c r="AL355" s="8" t="s">
        <v>633</v>
      </c>
      <c r="AM355" s="8" t="s">
        <v>685</v>
      </c>
      <c r="AN355" s="8" t="s">
        <v>682</v>
      </c>
      <c r="AO355" s="8" t="str">
        <f>IF(AND(ISBLANK(AM355), ISBLANK(AN355)), "", _xlfn.CONCAT("[", IF(ISBLANK(AM355), "", _xlfn.CONCAT("[""mac"", """, AM355, """]")), IF(ISBLANK(AN355), "", _xlfn.CONCAT(", [""ip"", """, AN355, """]")), "]"))</f>
        <v>[["mac", "6a:e0:4c:68:06:a1"], ["ip", "10.0.6.11"]]</v>
      </c>
    </row>
    <row r="356" spans="1:41" ht="16" customHeight="1" x14ac:dyDescent="0.2">
      <c r="A356" s="8">
        <v>5009</v>
      </c>
      <c r="B356" s="14" t="s">
        <v>26</v>
      </c>
      <c r="C356" s="14" t="s">
        <v>541</v>
      </c>
      <c r="D356" s="14"/>
      <c r="E356" s="14"/>
      <c r="G356" s="14"/>
      <c r="H356" s="14"/>
      <c r="I356" s="14"/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40"/>
      <c r="AF356" s="8" t="s">
        <v>542</v>
      </c>
      <c r="AG356" s="10" t="s">
        <v>939</v>
      </c>
      <c r="AH356" s="8" t="s">
        <v>545</v>
      </c>
      <c r="AI356" s="8" t="s">
        <v>548</v>
      </c>
      <c r="AJ356" s="8" t="s">
        <v>330</v>
      </c>
      <c r="AK356" s="8" t="s">
        <v>28</v>
      </c>
      <c r="AL356" s="8" t="s">
        <v>591</v>
      </c>
      <c r="AM356" s="8" t="s">
        <v>549</v>
      </c>
      <c r="AN356" s="8" t="s">
        <v>586</v>
      </c>
      <c r="AO356" s="8" t="str">
        <f>IF(AND(ISBLANK(AM356), ISBLANK(AN356)), "", _xlfn.CONCAT("[", IF(ISBLANK(AM356), "", _xlfn.CONCAT("[""mac"", """, AM356, """]")), IF(ISBLANK(AN356), "", _xlfn.CONCAT(", [""ip"", """, AN356, """]")), "]"))</f>
        <v>[["mac", "00:e0:4c:68:04:21"], ["ip", "10.0.2.12"]]</v>
      </c>
    </row>
    <row r="357" spans="1:41" ht="16" customHeight="1" x14ac:dyDescent="0.2">
      <c r="A357" s="8">
        <v>5010</v>
      </c>
      <c r="B357" s="14" t="s">
        <v>26</v>
      </c>
      <c r="C357" s="14" t="s">
        <v>541</v>
      </c>
      <c r="D357" s="14"/>
      <c r="E357" s="14"/>
      <c r="G357" s="14"/>
      <c r="H357" s="14"/>
      <c r="I357" s="14"/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40"/>
      <c r="AF357" s="8" t="s">
        <v>543</v>
      </c>
      <c r="AG357" s="10" t="s">
        <v>939</v>
      </c>
      <c r="AH357" s="8" t="s">
        <v>546</v>
      </c>
      <c r="AI357" s="8" t="s">
        <v>548</v>
      </c>
      <c r="AJ357" s="8" t="s">
        <v>330</v>
      </c>
      <c r="AK357" s="8" t="s">
        <v>28</v>
      </c>
      <c r="AL357" s="8" t="s">
        <v>591</v>
      </c>
      <c r="AM357" s="8" t="s">
        <v>683</v>
      </c>
      <c r="AN357" s="13" t="s">
        <v>589</v>
      </c>
      <c r="AO357" s="8" t="str">
        <f>IF(AND(ISBLANK(AM357), ISBLANK(AN357)), "", _xlfn.CONCAT("[", IF(ISBLANK(AM357), "", _xlfn.CONCAT("[""mac"", """, AM357, """]")), IF(ISBLANK(AN357), "", _xlfn.CONCAT(", [""ip"", """, AN357, """]")), "]"))</f>
        <v>[["mac", "00:e0:4c:68:07:0d"], ["ip", "10.0.2.13"]]</v>
      </c>
    </row>
    <row r="358" spans="1:41" ht="16" customHeight="1" x14ac:dyDescent="0.2">
      <c r="A358" s="8">
        <v>5011</v>
      </c>
      <c r="B358" s="14" t="s">
        <v>26</v>
      </c>
      <c r="C358" s="14" t="s">
        <v>541</v>
      </c>
      <c r="D358" s="14"/>
      <c r="E358" s="14"/>
      <c r="G358" s="14"/>
      <c r="H358" s="14"/>
      <c r="I358" s="14"/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40"/>
      <c r="AF358" s="8" t="s">
        <v>937</v>
      </c>
      <c r="AG358" s="10" t="s">
        <v>939</v>
      </c>
      <c r="AH358" s="8" t="s">
        <v>940</v>
      </c>
      <c r="AI358" s="8" t="s">
        <v>548</v>
      </c>
      <c r="AJ358" s="8" t="s">
        <v>330</v>
      </c>
      <c r="AK358" s="8" t="s">
        <v>28</v>
      </c>
      <c r="AL358" s="8" t="s">
        <v>591</v>
      </c>
      <c r="AM358" s="8" t="s">
        <v>945</v>
      </c>
      <c r="AN358" s="13" t="s">
        <v>868</v>
      </c>
      <c r="AO358" s="8" t="str">
        <f>IF(AND(ISBLANK(AM358), ISBLANK(AN358)), "", _xlfn.CONCAT("[", IF(ISBLANK(AM358), "", _xlfn.CONCAT("[""mac"", """, AM358, """]")), IF(ISBLANK(AN358), "", _xlfn.CONCAT(", [""ip"", """, AN358, """]")), "]"))</f>
        <v>[["mac", "40:6c:8f:2a:da:9c"], ["ip", "10.0.2.14"]]</v>
      </c>
    </row>
    <row r="359" spans="1:41" ht="16" customHeight="1" x14ac:dyDescent="0.2">
      <c r="A359" s="8">
        <v>5012</v>
      </c>
      <c r="B359" s="37" t="s">
        <v>26</v>
      </c>
      <c r="C359" s="14" t="s">
        <v>541</v>
      </c>
      <c r="D359" s="14"/>
      <c r="E359" s="14"/>
      <c r="G359" s="14"/>
      <c r="H359" s="14"/>
      <c r="I359" s="14"/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40"/>
      <c r="AF359" s="8" t="s">
        <v>938</v>
      </c>
      <c r="AG359" s="10" t="s">
        <v>939</v>
      </c>
      <c r="AH359" s="8" t="s">
        <v>941</v>
      </c>
      <c r="AI359" s="8" t="s">
        <v>548</v>
      </c>
      <c r="AJ359" s="8" t="s">
        <v>330</v>
      </c>
      <c r="AK359" s="8" t="s">
        <v>28</v>
      </c>
      <c r="AL359" s="8" t="s">
        <v>591</v>
      </c>
      <c r="AM359" s="8" t="s">
        <v>944</v>
      </c>
      <c r="AN359" s="13" t="s">
        <v>942</v>
      </c>
      <c r="AO359" s="8" t="str">
        <f>IF(AND(ISBLANK(AM359), ISBLANK(AN359)), "", _xlfn.CONCAT("[", IF(ISBLANK(AM359), "", _xlfn.CONCAT("[""mac"", """, AM359, """]")), IF(ISBLANK(AN359), "", _xlfn.CONCAT(", [""ip"", """, AN359, """]")), "]"))</f>
        <v>[["mac", "0c:4d:e9:d2:86:6c"], ["ip", "10.0.2.15"]]</v>
      </c>
    </row>
    <row r="360" spans="1:41" ht="16" customHeight="1" x14ac:dyDescent="0.2">
      <c r="A360" s="8">
        <v>5013</v>
      </c>
      <c r="B360" s="14" t="s">
        <v>26</v>
      </c>
      <c r="C360" s="14" t="s">
        <v>541</v>
      </c>
      <c r="D360" s="14"/>
      <c r="E360" s="14"/>
      <c r="G360" s="14"/>
      <c r="H360" s="14"/>
      <c r="I360" s="14"/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40"/>
      <c r="AF360" s="8" t="s">
        <v>872</v>
      </c>
      <c r="AG360" s="10" t="s">
        <v>939</v>
      </c>
      <c r="AH360" s="8" t="s">
        <v>871</v>
      </c>
      <c r="AI360" s="8" t="s">
        <v>870</v>
      </c>
      <c r="AJ360" s="8" t="s">
        <v>869</v>
      </c>
      <c r="AK360" s="8" t="s">
        <v>28</v>
      </c>
      <c r="AL360" s="8" t="s">
        <v>591</v>
      </c>
      <c r="AM360" s="8" t="s">
        <v>867</v>
      </c>
      <c r="AN360" s="13" t="s">
        <v>943</v>
      </c>
      <c r="AO360" s="8" t="str">
        <f>IF(AND(ISBLANK(AM360), ISBLANK(AN360)), "", _xlfn.CONCAT("[", IF(ISBLANK(AM360), "", _xlfn.CONCAT("[""mac"", """, AM360, """]")), IF(ISBLANK(AN360), "", _xlfn.CONCAT(", [""ip"", """, AN360, """]")), "]"))</f>
        <v>[["mac", "b8:27:eb:78:74:0e"], ["ip", "10.0.2.16"]]</v>
      </c>
    </row>
    <row r="361" spans="1:41" ht="16" customHeight="1" x14ac:dyDescent="0.2">
      <c r="A361" s="8">
        <v>5014</v>
      </c>
      <c r="B361" s="8" t="s">
        <v>26</v>
      </c>
      <c r="C361" s="8" t="s">
        <v>556</v>
      </c>
      <c r="E361" s="14"/>
      <c r="I361" s="14"/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40"/>
      <c r="AF361" s="8" t="s">
        <v>555</v>
      </c>
      <c r="AG361" s="10" t="s">
        <v>554</v>
      </c>
      <c r="AH361" s="8" t="s">
        <v>552</v>
      </c>
      <c r="AI361" s="8" t="s">
        <v>553</v>
      </c>
      <c r="AJ361" s="8" t="s">
        <v>551</v>
      </c>
      <c r="AK361" s="8" t="s">
        <v>28</v>
      </c>
      <c r="AL361" s="8" t="s">
        <v>633</v>
      </c>
      <c r="AM361" s="8" t="s">
        <v>550</v>
      </c>
      <c r="AN361" s="8" t="s">
        <v>687</v>
      </c>
      <c r="AO361" s="8" t="str">
        <f>IF(AND(ISBLANK(AM361), ISBLANK(AN361)), "", _xlfn.CONCAT("[", IF(ISBLANK(AM361), "", _xlfn.CONCAT("[""mac"", """, AM361, """]")), IF(ISBLANK(AN361), "", _xlfn.CONCAT(", [""ip"", """, AN361, """]")), "]"))</f>
        <v>[["mac", "30:05:5c:8a:ff:10"], ["ip", "10.0.6.22"]]</v>
      </c>
    </row>
    <row r="362" spans="1:41" ht="16" customHeight="1" x14ac:dyDescent="0.2">
      <c r="A362" s="8">
        <v>5015</v>
      </c>
      <c r="B362" s="8" t="s">
        <v>26</v>
      </c>
      <c r="C362" s="8" t="s">
        <v>729</v>
      </c>
      <c r="E362" s="14"/>
      <c r="F362" s="8" t="str">
        <f>IF(ISBLANK(E362), "", Table2[[#This Row],[unique_id]])</f>
        <v/>
      </c>
      <c r="I362" s="14"/>
      <c r="N362" s="8"/>
      <c r="O362" s="10"/>
      <c r="P362" s="10" t="s">
        <v>779</v>
      </c>
      <c r="Q362" s="10"/>
      <c r="R362" s="16" t="s">
        <v>827</v>
      </c>
      <c r="S362" s="16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62" s="8" t="s">
        <v>770</v>
      </c>
      <c r="AG362" s="16" t="s">
        <v>769</v>
      </c>
      <c r="AH362" s="11" t="s">
        <v>767</v>
      </c>
      <c r="AI362" s="11" t="s">
        <v>768</v>
      </c>
      <c r="AJ362" s="8" t="s">
        <v>729</v>
      </c>
      <c r="AK362" s="8" t="s">
        <v>173</v>
      </c>
      <c r="AM362" s="8" t="s">
        <v>766</v>
      </c>
      <c r="AO362" s="8" t="str">
        <f>IF(AND(ISBLANK(AM362), ISBLANK(AN362)), "", _xlfn.CONCAT("[", IF(ISBLANK(AM362), "", _xlfn.CONCAT("[""mac"", """, AM362, """]")), IF(ISBLANK(AN362), "", _xlfn.CONCAT(", [""ip"", """, AN362, """]")), "]"))</f>
        <v>[["mac", "0x00158d0005d9d088"]]</v>
      </c>
    </row>
    <row r="363" spans="1:41" ht="16" customHeight="1" x14ac:dyDescent="0.2">
      <c r="A363" s="8">
        <v>6000</v>
      </c>
      <c r="B363" s="8" t="s">
        <v>26</v>
      </c>
      <c r="C363" s="8" t="s">
        <v>851</v>
      </c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40"/>
      <c r="AF363" s="8" t="s">
        <v>689</v>
      </c>
      <c r="AL363" s="8" t="s">
        <v>613</v>
      </c>
      <c r="AM363" s="8" t="s">
        <v>690</v>
      </c>
      <c r="AO363" s="8" t="str">
        <f>IF(AND(ISBLANK(AM363), ISBLANK(AN363)), "", _xlfn.CONCAT("[", IF(ISBLANK(AM363), "", _xlfn.CONCAT("[""mac"", """, AM363, """]")), IF(ISBLANK(AN363), "", _xlfn.CONCAT(", [""ip"", """, AN363, """]")), "]"))</f>
        <v>[["mac", "bc:09:63:42:09:c0"]]</v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40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1:41" ht="16" customHeight="1" x14ac:dyDescent="0.2">
      <c r="B365" s="14"/>
      <c r="C365" s="14"/>
      <c r="D365" s="14"/>
      <c r="E365" s="14"/>
      <c r="F365" s="8" t="str">
        <f>IF(ISBLANK(E365), "", Table2[[#This Row],[unique_id]])</f>
        <v/>
      </c>
      <c r="G365" s="14"/>
      <c r="H365" s="14"/>
      <c r="I365" s="14"/>
      <c r="K365" s="14"/>
      <c r="L365" s="14"/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40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40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40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40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5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40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5:41" ht="16" customHeight="1" x14ac:dyDescent="0.2">
      <c r="E370" s="12"/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40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5:41" ht="16" customHeight="1" x14ac:dyDescent="0.2">
      <c r="E371" s="12"/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40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5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40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5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40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5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40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5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40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5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40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5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40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5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40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5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40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5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40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5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40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5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40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5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40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5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40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40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40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40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40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40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40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40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40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40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40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40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40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40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40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40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40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40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40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39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40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39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39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39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40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39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40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40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40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40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40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40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40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40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40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40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40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40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40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40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40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40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40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40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40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40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40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40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40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40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40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40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40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40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40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40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40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40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40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40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40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40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40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40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40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40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40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40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40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40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40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40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40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40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40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40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40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40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40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40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40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40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40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40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40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40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40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40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40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40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40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40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40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40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40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40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40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40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40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40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40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40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40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40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40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H489" s="12"/>
      <c r="N489" s="8"/>
      <c r="O489" s="10"/>
      <c r="P489" s="10"/>
      <c r="Q489" s="10"/>
      <c r="R489" s="10"/>
      <c r="S489" s="10"/>
      <c r="T489" s="8"/>
      <c r="Y489" s="10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40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H490" s="12"/>
      <c r="N490" s="8"/>
      <c r="O490" s="10"/>
      <c r="P490" s="10"/>
      <c r="Q490" s="10"/>
      <c r="R490" s="10"/>
      <c r="S490" s="10"/>
      <c r="T490" s="8"/>
      <c r="Y490" s="10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40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Y491" s="10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40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Y492" s="10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40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Y493" s="10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40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Y494" s="10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40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40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40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40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40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G499" s="12"/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40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40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40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40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40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40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40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40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40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40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40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40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40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40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40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40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40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40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40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40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40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40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40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40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40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40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40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40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40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40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40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40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40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40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40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40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40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40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40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40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40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40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40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40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40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40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40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40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40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40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40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40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40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40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40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40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40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40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40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40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40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40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40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40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40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40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40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40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40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40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40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40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40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40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40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40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40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40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40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40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40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40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40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40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40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40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40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40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40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40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40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40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40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40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40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40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40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40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40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40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40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40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40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40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40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40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40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40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40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40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40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40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40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40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40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40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40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40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40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40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40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40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40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40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40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40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40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40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40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40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40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40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40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40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40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40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40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40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40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40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40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40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40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40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40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40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40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40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40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40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40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40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40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40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40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40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40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40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40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40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40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40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40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40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40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40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40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40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40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40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40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40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40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40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40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40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40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40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40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40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>IF(ISBLANK(Z679),  "", _xlfn.CONCAT("haas/entity/sensor/", LOWER(C679), "/", E679, "/config"))</f>
        <v/>
      </c>
      <c r="AB679" s="8" t="str">
        <f>IF(ISBLANK(Z679),  "", _xlfn.CONCAT(LOWER(C679), "/", E679))</f>
        <v/>
      </c>
      <c r="AE679" s="40"/>
      <c r="AO679" s="8" t="str">
        <f>IF(AND(ISBLANK(AM679), ISBLANK(AN679)), "", _xlfn.CONCAT("[", IF(ISBLANK(AM679), "", _xlfn.CONCAT("[""mac"", """, AM679, """]")), IF(ISBLANK(AN679), "", _xlfn.CONCAT(", [""ip"", """, AN679, """]")), "]"))</f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>IF(ISBLANK(Z680),  "", _xlfn.CONCAT("haas/entity/sensor/", LOWER(C680), "/", E680, "/config"))</f>
        <v/>
      </c>
      <c r="AB680" s="8" t="str">
        <f>IF(ISBLANK(Z680),  "", _xlfn.CONCAT(LOWER(C680), "/", E680))</f>
        <v/>
      </c>
      <c r="AE680" s="40"/>
      <c r="AO680" s="8" t="str">
        <f>IF(AND(ISBLANK(AM680), ISBLANK(AN680)), "", _xlfn.CONCAT("[", IF(ISBLANK(AM680), "", _xlfn.CONCAT("[""mac"", """, AM680, """]")), IF(ISBLANK(AN680), "", _xlfn.CONCAT(", [""ip"", """, AN680, """]")), "]"))</f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>IF(ISBLANK(Z681),  "", _xlfn.CONCAT("haas/entity/sensor/", LOWER(C681), "/", E681, "/config"))</f>
        <v/>
      </c>
      <c r="AB681" s="8" t="str">
        <f>IF(ISBLANK(Z681),  "", _xlfn.CONCAT(LOWER(C681), "/", E681))</f>
        <v/>
      </c>
      <c r="AE681" s="40"/>
      <c r="AO681" s="8" t="str">
        <f>IF(AND(ISBLANK(AM681), ISBLANK(AN681)), "", _xlfn.CONCAT("[", IF(ISBLANK(AM681), "", _xlfn.CONCAT("[""mac"", """, AM681, """]")), IF(ISBLANK(AN681), "", _xlfn.CONCAT(", [""ip"", """, AN681, """]")), "]"))</f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>IF(ISBLANK(Z682),  "", _xlfn.CONCAT("haas/entity/sensor/", LOWER(C682), "/", E682, "/config"))</f>
        <v/>
      </c>
      <c r="AB682" s="8" t="str">
        <f>IF(ISBLANK(Z682),  "", _xlfn.CONCAT(LOWER(C682), "/", E682))</f>
        <v/>
      </c>
      <c r="AE682" s="40"/>
      <c r="AO682" s="8" t="str">
        <f>IF(AND(ISBLANK(AM682), ISBLANK(AN682)), "", _xlfn.CONCAT("[", IF(ISBLANK(AM682), "", _xlfn.CONCAT("[""mac"", """, AM682, """]")), IF(ISBLANK(AN682), "", _xlfn.CONCAT(", [""ip"", """, AN682, """]")), "]"))</f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>IF(ISBLANK(Z683),  "", _xlfn.CONCAT("haas/entity/sensor/", LOWER(C683), "/", E683, "/config"))</f>
        <v/>
      </c>
      <c r="AB683" s="8" t="str">
        <f>IF(ISBLANK(Z683),  "", _xlfn.CONCAT(LOWER(C683), "/", E683))</f>
        <v/>
      </c>
      <c r="AE683" s="40"/>
      <c r="AO683" s="8" t="str">
        <f>IF(AND(ISBLANK(AM683), ISBLANK(AN683)), "", _xlfn.CONCAT("[", IF(ISBLANK(AM683), "", _xlfn.CONCAT("[""mac"", """, AM683, """]")), IF(ISBLANK(AN683), "", _xlfn.CONCAT(", [""ip"", """, AN683, """]")), "]"))</f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>IF(ISBLANK(Z684),  "", _xlfn.CONCAT("haas/entity/sensor/", LOWER(C684), "/", E684, "/config"))</f>
        <v/>
      </c>
      <c r="AB684" s="8" t="str">
        <f>IF(ISBLANK(Z684),  "", _xlfn.CONCAT(LOWER(C684), "/", E684))</f>
        <v/>
      </c>
      <c r="AE684" s="40"/>
      <c r="AO684" s="8" t="str">
        <f>IF(AND(ISBLANK(AM684), ISBLANK(AN684)), "", _xlfn.CONCAT("[", IF(ISBLANK(AM684), "", _xlfn.CONCAT("[""mac"", """, AM684, """]")), IF(ISBLANK(AN684), "", _xlfn.CONCAT(", [""ip"", """, AN684, """]")), "]"))</f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>IF(ISBLANK(Z685),  "", _xlfn.CONCAT("haas/entity/sensor/", LOWER(C685), "/", E685, "/config"))</f>
        <v/>
      </c>
      <c r="AB685" s="8" t="str">
        <f>IF(ISBLANK(Z685),  "", _xlfn.CONCAT(LOWER(C685), "/", E685))</f>
        <v/>
      </c>
      <c r="AE685" s="40"/>
      <c r="AO685" s="8" t="str">
        <f>IF(AND(ISBLANK(AM685), ISBLANK(AN685)), "", _xlfn.CONCAT("[", IF(ISBLANK(AM685), "", _xlfn.CONCAT("[""mac"", """, AM685, """]")), IF(ISBLANK(AN685), "", _xlfn.CONCAT(", [""ip"", """, AN685, """]")), "]"))</f>
        <v/>
      </c>
    </row>
    <row r="686" spans="6:41" ht="16" customHeight="1" x14ac:dyDescent="0.2">
      <c r="F686" s="8" t="str">
        <f>IF(ISBLANK(E686), "", Table2[[#This Row],[unique_id]])</f>
        <v/>
      </c>
      <c r="N686" s="8"/>
      <c r="O686" s="10"/>
      <c r="P686" s="10"/>
      <c r="Q686" s="10"/>
      <c r="R686" s="10"/>
      <c r="S686" s="10"/>
      <c r="T686" s="8"/>
      <c r="AA686" s="8" t="str">
        <f>IF(ISBLANK(Z686),  "", _xlfn.CONCAT("haas/entity/sensor/", LOWER(C686), "/", E686, "/config"))</f>
        <v/>
      </c>
      <c r="AB686" s="8" t="str">
        <f>IF(ISBLANK(Z686),  "", _xlfn.CONCAT(LOWER(C686), "/", E686))</f>
        <v/>
      </c>
      <c r="AE686" s="40"/>
      <c r="AO686" s="8" t="str">
        <f>IF(AND(ISBLANK(AM686), ISBLANK(AN686)), "", _xlfn.CONCAT("[", IF(ISBLANK(AM686), "", _xlfn.CONCAT("[""mac"", """, AM686, """]")), IF(ISBLANK(AN686), "", _xlfn.CONCAT(", [""ip"", """, AN686, """]")), "]"))</f>
        <v/>
      </c>
    </row>
    <row r="687" spans="6:41" ht="16" customHeight="1" x14ac:dyDescent="0.2">
      <c r="F687" s="8" t="str">
        <f>IF(ISBLANK(E687), "", Table2[[#This Row],[unique_id]])</f>
        <v/>
      </c>
      <c r="N687" s="8"/>
      <c r="O687" s="10"/>
      <c r="P687" s="10"/>
      <c r="Q687" s="10"/>
      <c r="R687" s="10"/>
      <c r="S687" s="10"/>
      <c r="T687" s="8"/>
      <c r="AA687" s="8" t="str">
        <f>IF(ISBLANK(Z687),  "", _xlfn.CONCAT("haas/entity/sensor/", LOWER(C687), "/", E687, "/config"))</f>
        <v/>
      </c>
      <c r="AB687" s="8" t="str">
        <f>IF(ISBLANK(Z687),  "", _xlfn.CONCAT(LOWER(C687), "/", E687))</f>
        <v/>
      </c>
      <c r="AE687" s="40"/>
      <c r="AO687" s="8" t="str">
        <f>IF(AND(ISBLANK(AM687), ISBLANK(AN687)), "", _xlfn.CONCAT("[", IF(ISBLANK(AM687), "", _xlfn.CONCAT("[""mac"", """, AM687, """]")), IF(ISBLANK(AN687), "", _xlfn.CONCAT(", [""ip"", """, AN687, """]")), "]"))</f>
        <v/>
      </c>
    </row>
    <row r="688" spans="6:41" ht="16" customHeight="1" x14ac:dyDescent="0.2">
      <c r="F688" s="8" t="str">
        <f>IF(ISBLANK(E688), "", Table2[[#This Row],[unique_id]])</f>
        <v/>
      </c>
      <c r="N688" s="8"/>
      <c r="O688" s="10"/>
      <c r="P688" s="10"/>
      <c r="Q688" s="10"/>
      <c r="R688" s="10"/>
      <c r="S688" s="10"/>
      <c r="T688" s="8"/>
      <c r="AA688" s="8" t="str">
        <f>IF(ISBLANK(Z688),  "", _xlfn.CONCAT("haas/entity/sensor/", LOWER(C688), "/", E688, "/config"))</f>
        <v/>
      </c>
      <c r="AB688" s="8" t="str">
        <f>IF(ISBLANK(Z688),  "", _xlfn.CONCAT(LOWER(C688), "/", E688))</f>
        <v/>
      </c>
      <c r="AE688" s="40"/>
      <c r="AO688" s="8" t="str">
        <f>IF(AND(ISBLANK(AM688), ISBLANK(AN688)), "", _xlfn.CONCAT("[", IF(ISBLANK(AM688), "", _xlfn.CONCAT("[""mac"", """, AM688, """]")), IF(ISBLANK(AN688), "", _xlfn.CONCAT(", [""ip"", """, AN688, """]")), "]"))</f>
        <v/>
      </c>
    </row>
    <row r="689" spans="6:41" ht="16" customHeight="1" x14ac:dyDescent="0.2">
      <c r="F689" s="8" t="str">
        <f>IF(ISBLANK(E689), "", Table2[[#This Row],[unique_id]])</f>
        <v/>
      </c>
      <c r="N689" s="8"/>
      <c r="O689" s="10"/>
      <c r="P689" s="10"/>
      <c r="Q689" s="10"/>
      <c r="R689" s="10"/>
      <c r="S689" s="10"/>
      <c r="T689" s="8"/>
      <c r="AA689" s="8" t="str">
        <f>IF(ISBLANK(Z689),  "", _xlfn.CONCAT("haas/entity/sensor/", LOWER(C689), "/", E689, "/config"))</f>
        <v/>
      </c>
      <c r="AB689" s="8" t="str">
        <f>IF(ISBLANK(Z689),  "", _xlfn.CONCAT(LOWER(C689), "/", E689))</f>
        <v/>
      </c>
      <c r="AE689" s="40"/>
      <c r="AO689" s="8" t="str">
        <f>IF(AND(ISBLANK(AM689), ISBLANK(AN689)), "", _xlfn.CONCAT("[", IF(ISBLANK(AM689), "", _xlfn.CONCAT("[""mac"", """, AM689, """]")), IF(ISBLANK(AN689), "", _xlfn.CONCAT(", [""ip"", """, AN689,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10" r:id="rId16" xr:uid="{8B65F39A-B2CB-4F40-832C-7293CE34DA94}"/>
    <hyperlink ref="AE241" r:id="rId17" xr:uid="{398CCC44-7EEF-0147-8639-6E8B27AA47E7}"/>
    <hyperlink ref="AE242" r:id="rId18" xr:uid="{79B6324E-1BCC-9144-9A48-88352D0922B4}"/>
    <hyperlink ref="AE243" r:id="rId19" xr:uid="{EBFA0A64-65C6-5047-AAAB-12F3FC757800}"/>
    <hyperlink ref="AE244" r:id="rId20" xr:uid="{CB5BC8CE-26B9-DD48-89F0-2988E999A9F7}"/>
    <hyperlink ref="AE301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2023-02-15T11:41:06Z</dcterms:modified>
</cp:coreProperties>
</file>