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65CCD685-9A08-2040-AE6E-1CA9D3A7A7B0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00" i="1" l="1"/>
  <c r="AJ300" i="1"/>
  <c r="AF300" i="1" s="1"/>
  <c r="AB300" i="1"/>
  <c r="AA300" i="1"/>
  <c r="F300" i="1"/>
  <c r="AO306" i="1"/>
  <c r="AF306" i="1"/>
  <c r="AB306" i="1"/>
  <c r="AA306" i="1"/>
  <c r="F306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29" i="1"/>
  <c r="AB329" i="1"/>
  <c r="AA329" i="1"/>
  <c r="AO261" i="1"/>
  <c r="AB261" i="1"/>
  <c r="AA261" i="1"/>
  <c r="F261" i="1"/>
  <c r="AO155" i="1"/>
  <c r="AB155" i="1"/>
  <c r="F155" i="1"/>
  <c r="AO250" i="1"/>
  <c r="AB250" i="1"/>
  <c r="F250" i="1"/>
  <c r="AO251" i="1"/>
  <c r="AB251" i="1"/>
  <c r="AA251" i="1"/>
  <c r="F251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59" i="1"/>
  <c r="AA259" i="1"/>
  <c r="AB259" i="1"/>
  <c r="AO259" i="1"/>
  <c r="F260" i="1"/>
  <c r="AA260" i="1"/>
  <c r="AB260" i="1"/>
  <c r="AO260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AO36" i="1"/>
  <c r="AB36" i="1"/>
  <c r="AA36" i="1"/>
  <c r="F36" i="1"/>
  <c r="AO166" i="1"/>
  <c r="AE166" i="1"/>
  <c r="AB166" i="1"/>
  <c r="AA166" i="1"/>
  <c r="F166" i="1"/>
  <c r="AO265" i="1"/>
  <c r="AB265" i="1"/>
  <c r="F26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1" i="1"/>
  <c r="AA331" i="1"/>
  <c r="AB331" i="1"/>
  <c r="AO33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7" i="1"/>
  <c r="AB196" i="1"/>
  <c r="AB195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4" i="1"/>
  <c r="AB223" i="1"/>
  <c r="AB225" i="1"/>
  <c r="AB228" i="1"/>
  <c r="AB227" i="1"/>
  <c r="AB226" i="1"/>
  <c r="AB231" i="1"/>
  <c r="AB230" i="1"/>
  <c r="AB229" i="1"/>
  <c r="AB232" i="1"/>
  <c r="AB233" i="1"/>
  <c r="AB234" i="1"/>
  <c r="AB235" i="1"/>
  <c r="AB236" i="1"/>
  <c r="AB237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1" i="1"/>
  <c r="AB302" i="1"/>
  <c r="AB303" i="1"/>
  <c r="AB304" i="1"/>
  <c r="AB305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30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F286" i="1"/>
  <c r="AA286" i="1"/>
  <c r="AO286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8" i="1"/>
  <c r="AA198" i="1"/>
  <c r="AO198" i="1"/>
  <c r="F170" i="1"/>
  <c r="AA170" i="1"/>
  <c r="AO170" i="1"/>
  <c r="F89" i="1"/>
  <c r="AA89" i="1"/>
  <c r="AO89" i="1"/>
  <c r="AO304" i="1"/>
  <c r="AO328" i="1"/>
  <c r="F325" i="1"/>
  <c r="AA325" i="1"/>
  <c r="AO325" i="1"/>
  <c r="F326" i="1"/>
  <c r="AA326" i="1"/>
  <c r="AO326" i="1"/>
  <c r="AO23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19" i="1"/>
  <c r="AO320" i="1"/>
  <c r="AO321" i="1"/>
  <c r="AO322" i="1"/>
  <c r="AO324" i="1"/>
  <c r="AO161" i="1"/>
  <c r="AO327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7" i="1"/>
  <c r="AO196" i="1"/>
  <c r="AO195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4" i="1"/>
  <c r="AO223" i="1"/>
  <c r="AO228" i="1"/>
  <c r="AO227" i="1"/>
  <c r="AO226" i="1"/>
  <c r="AO231" i="1"/>
  <c r="AO230" i="1"/>
  <c r="AO229" i="1"/>
  <c r="AO233" i="1"/>
  <c r="AO234" i="1"/>
  <c r="AO235" i="1"/>
  <c r="AO236" i="1"/>
  <c r="AO237" i="1"/>
  <c r="AO297" i="1"/>
  <c r="AO299" i="1"/>
  <c r="AO301" i="1"/>
  <c r="AO305" i="1"/>
  <c r="AO292" i="1"/>
  <c r="AO293" i="1"/>
  <c r="AO295" i="1"/>
  <c r="AO94" i="1"/>
  <c r="AO296" i="1"/>
  <c r="AO303" i="1"/>
  <c r="AO323" i="1"/>
  <c r="AO330" i="1"/>
  <c r="AO307" i="1"/>
  <c r="AO310" i="1"/>
  <c r="AO156" i="1"/>
  <c r="AO281" i="1"/>
  <c r="AO282" i="1"/>
  <c r="AO283" i="1"/>
  <c r="AO284" i="1"/>
  <c r="AO285" i="1"/>
  <c r="AO287" i="1"/>
  <c r="AO288" i="1"/>
  <c r="AO289" i="1"/>
  <c r="AO290" i="1"/>
  <c r="AO291" i="1"/>
  <c r="AO157" i="1"/>
  <c r="AO158" i="1"/>
  <c r="AO294" i="1"/>
  <c r="AO160" i="1"/>
  <c r="AO162" i="1"/>
  <c r="AO163" i="1"/>
  <c r="AO298" i="1"/>
  <c r="AO267" i="1"/>
  <c r="AO276" i="1"/>
  <c r="AO302" i="1"/>
  <c r="AO277" i="1"/>
  <c r="AO270" i="1"/>
  <c r="AO271" i="1"/>
  <c r="AO272" i="1"/>
  <c r="AO308" i="1"/>
  <c r="AO309" i="1"/>
  <c r="AO273" i="1"/>
  <c r="AO311" i="1"/>
  <c r="AO312" i="1"/>
  <c r="AO313" i="1"/>
  <c r="AO314" i="1"/>
  <c r="AO315" i="1"/>
  <c r="AO316" i="1"/>
  <c r="AO317" i="1"/>
  <c r="AO318" i="1"/>
  <c r="AO274" i="1"/>
  <c r="AO275" i="1"/>
  <c r="AO145" i="1"/>
  <c r="AO266" i="1"/>
  <c r="AO92" i="1"/>
  <c r="AO268" i="1"/>
  <c r="AO269" i="1"/>
  <c r="AO279" i="1"/>
  <c r="AO280" i="1"/>
  <c r="AO278" i="1"/>
  <c r="AO159" i="1"/>
  <c r="AO225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F9" i="1"/>
  <c r="AF7" i="1"/>
  <c r="F161" i="1"/>
  <c r="AA161" i="1"/>
  <c r="AA100" i="1"/>
  <c r="F100" i="1"/>
  <c r="AA99" i="1"/>
  <c r="F99" i="1"/>
  <c r="F319" i="1"/>
  <c r="AA319" i="1"/>
  <c r="F320" i="1"/>
  <c r="AA320" i="1"/>
  <c r="F321" i="1"/>
  <c r="AA321" i="1"/>
  <c r="F322" i="1"/>
  <c r="AA322" i="1"/>
  <c r="AF304" i="1"/>
  <c r="AF305" i="1"/>
  <c r="AF293" i="1"/>
  <c r="AF295" i="1"/>
  <c r="AF296" i="1"/>
  <c r="AF303" i="1"/>
  <c r="AF29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67" i="1"/>
  <c r="F268" i="1"/>
  <c r="F269" i="1"/>
  <c r="F270" i="1"/>
  <c r="F271" i="1"/>
  <c r="F272" i="1"/>
  <c r="F273" i="1"/>
  <c r="F274" i="1"/>
  <c r="F275" i="1"/>
  <c r="F94" i="1"/>
  <c r="F92" i="1"/>
  <c r="F276" i="1"/>
  <c r="F277" i="1"/>
  <c r="F266" i="1"/>
  <c r="F278" i="1"/>
  <c r="F279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AA323" i="1"/>
  <c r="AJ277" i="1"/>
  <c r="AF277" i="1" s="1"/>
  <c r="AJ276" i="1"/>
  <c r="AF276" i="1" s="1"/>
  <c r="AJ274" i="1"/>
  <c r="AF274" i="1" s="1"/>
  <c r="AJ273" i="1"/>
  <c r="AF273" i="1" s="1"/>
  <c r="AJ272" i="1"/>
  <c r="AF272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1" i="1"/>
  <c r="AF301" i="1" s="1"/>
  <c r="AJ299" i="1"/>
  <c r="AF299" i="1" s="1"/>
  <c r="AJ297" i="1"/>
  <c r="AF297" i="1" s="1"/>
  <c r="AA217" i="1"/>
  <c r="AA218" i="1"/>
  <c r="AA220" i="1"/>
  <c r="AA221" i="1"/>
  <c r="AJ159" i="1"/>
  <c r="AF159" i="1" s="1"/>
  <c r="AA193" i="1"/>
  <c r="AJ278" i="1"/>
  <c r="AF278" i="1" s="1"/>
  <c r="AJ280" i="1"/>
  <c r="AF280" i="1" s="1"/>
  <c r="AJ279" i="1"/>
  <c r="AF279" i="1" s="1"/>
  <c r="AJ269" i="1"/>
  <c r="AF269" i="1" s="1"/>
  <c r="AJ268" i="1"/>
  <c r="AF268" i="1" s="1"/>
  <c r="AJ92" i="1"/>
  <c r="AF92" i="1" s="1"/>
  <c r="AJ266" i="1"/>
  <c r="AF266" i="1" s="1"/>
  <c r="AJ145" i="1"/>
  <c r="AF145" i="1" s="1"/>
  <c r="AJ275" i="1"/>
  <c r="AF275" i="1" s="1"/>
  <c r="AJ267" i="1"/>
  <c r="AF267" i="1" s="1"/>
  <c r="AA194" i="1"/>
  <c r="AA191" i="1"/>
  <c r="AA192" i="1"/>
  <c r="AA94" i="1"/>
  <c r="AA173" i="1"/>
  <c r="AA172" i="1"/>
  <c r="AA171" i="1"/>
  <c r="AA201" i="1"/>
  <c r="AA200" i="1"/>
  <c r="AA199" i="1"/>
  <c r="AA311" i="1"/>
  <c r="AA308" i="1"/>
  <c r="AA297" i="1"/>
  <c r="AA333" i="1"/>
  <c r="AA332" i="1"/>
  <c r="AA330" i="1"/>
  <c r="AA328" i="1"/>
  <c r="AA327" i="1"/>
  <c r="AA324" i="1"/>
  <c r="AA202" i="1"/>
  <c r="AA196" i="1"/>
  <c r="AA169" i="1"/>
  <c r="AA168" i="1"/>
  <c r="AA175" i="1"/>
  <c r="AA203" i="1"/>
  <c r="AA204" i="1"/>
  <c r="AA205" i="1"/>
  <c r="AA335" i="1"/>
  <c r="AA337" i="1"/>
  <c r="AA338" i="1"/>
  <c r="AA339" i="1"/>
  <c r="AA336" i="1"/>
  <c r="AA334" i="1"/>
  <c r="AA176" i="1"/>
  <c r="AA177" i="1"/>
  <c r="AA269" i="1"/>
  <c r="AA268" i="1"/>
  <c r="AA267" i="1"/>
  <c r="AA120" i="1"/>
  <c r="AA91" i="1"/>
  <c r="AA90" i="1"/>
  <c r="AA98" i="1"/>
  <c r="AA103" i="1"/>
  <c r="AA102" i="1"/>
  <c r="AA97" i="1"/>
  <c r="AA246" i="1"/>
  <c r="AA247" i="1"/>
  <c r="AA248" i="1"/>
  <c r="AA249" i="1"/>
  <c r="AA340" i="1"/>
  <c r="AA341" i="1"/>
  <c r="AA342" i="1"/>
  <c r="AA343" i="1"/>
  <c r="AA344" i="1"/>
  <c r="AA345" i="1"/>
  <c r="AA236" i="1"/>
  <c r="AA235" i="1"/>
  <c r="AA234" i="1"/>
  <c r="AA233" i="1"/>
  <c r="AA372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1" i="1"/>
  <c r="AA362" i="1"/>
  <c r="AA363" i="1"/>
  <c r="AA364" i="1"/>
  <c r="AA365" i="1"/>
  <c r="AA366" i="1"/>
  <c r="AA367" i="1"/>
  <c r="AA368" i="1"/>
  <c r="AA369" i="1"/>
  <c r="AA370" i="1"/>
  <c r="AA371" i="1"/>
  <c r="AA360" i="1"/>
  <c r="AA242" i="1"/>
  <c r="AA243" i="1"/>
  <c r="AA244" i="1"/>
  <c r="AA245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18" i="1"/>
  <c r="AA317" i="1"/>
  <c r="AA316" i="1"/>
  <c r="AA315" i="1"/>
  <c r="AA314" i="1"/>
  <c r="AA313" i="1"/>
  <c r="AA310" i="1"/>
  <c r="AA307" i="1"/>
  <c r="AA305" i="1"/>
  <c r="AA304" i="1"/>
  <c r="AA303" i="1"/>
  <c r="AA301" i="1"/>
  <c r="AA299" i="1"/>
  <c r="AA296" i="1"/>
  <c r="AA295" i="1"/>
  <c r="AA293" i="1"/>
  <c r="AA292" i="1"/>
  <c r="AA291" i="1"/>
  <c r="AA289" i="1"/>
  <c r="AA288" i="1"/>
  <c r="AA287" i="1"/>
  <c r="AA285" i="1"/>
  <c r="AA284" i="1"/>
  <c r="AA283" i="1"/>
  <c r="AA282" i="1"/>
  <c r="AA232" i="1"/>
  <c r="AA230" i="1"/>
  <c r="AA231" i="1"/>
  <c r="AA229" i="1"/>
  <c r="AA227" i="1"/>
  <c r="AA228" i="1"/>
  <c r="AA226" i="1"/>
  <c r="AA224" i="1"/>
  <c r="AA225" i="1"/>
  <c r="AA223" i="1"/>
  <c r="AA219" i="1"/>
  <c r="AA216" i="1"/>
  <c r="AA215" i="1"/>
  <c r="AA214" i="1"/>
  <c r="AA213" i="1"/>
  <c r="AA212" i="1"/>
  <c r="AA211" i="1"/>
  <c r="AA210" i="1"/>
  <c r="AA209" i="1"/>
  <c r="AA208" i="1"/>
  <c r="AA207" i="1"/>
  <c r="AA206" i="1"/>
  <c r="AA195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4" i="1"/>
  <c r="AA167" i="1"/>
  <c r="AA280" i="1"/>
  <c r="AA279" i="1"/>
  <c r="AA278" i="1"/>
  <c r="AA266" i="1"/>
  <c r="AA277" i="1"/>
  <c r="AA276" i="1"/>
  <c r="AA92" i="1"/>
  <c r="AA145" i="1"/>
  <c r="AA275" i="1"/>
  <c r="AA274" i="1"/>
  <c r="AA273" i="1"/>
  <c r="AA272" i="1"/>
  <c r="AA271" i="1"/>
  <c r="AA270" i="1"/>
  <c r="AA241" i="1"/>
  <c r="AA240" i="1"/>
  <c r="AA239" i="1"/>
  <c r="AA238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0" i="1" l="1"/>
  <c r="AF270" i="1" s="1"/>
  <c r="AJ271" i="1"/>
  <c r="AF271" i="1" s="1"/>
</calcChain>
</file>

<file path=xl/sharedStrings.xml><?xml version="1.0" encoding="utf-8"?>
<sst xmlns="http://schemas.openxmlformats.org/spreadsheetml/2006/main" count="4543" uniqueCount="1004">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</sst>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58" totalsRowShown="0" headerRowDxfId="43" dataDxfId="41" headerRowBorderDxfId="42">
  <autoFilter ref="A3:AO658" xr:uid="{00000000-0009-0000-0100-000002000000}"/>
  <sortState xmlns:xlrd2="http://schemas.microsoft.com/office/spreadsheetml/2017/richdata2" ref="A4:AO658">
    <sortCondition ref="A3:A65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8"/>
  <sheetViews>
    <sheetView tabSelected="1" topLeftCell="AF262" zoomScale="122" zoomScaleNormal="122" workbookViewId="0">
      <selection activeCell="AN306" sqref="AN30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340</v>
      </c>
      <c r="B1" s="23" t="s">
        <v>340</v>
      </c>
      <c r="C1" s="23" t="s">
        <v>340</v>
      </c>
      <c r="D1" s="23" t="s">
        <v>340</v>
      </c>
      <c r="E1" s="23" t="s">
        <v>340</v>
      </c>
      <c r="F1" s="23" t="s">
        <v>514</v>
      </c>
      <c r="G1" s="23" t="s">
        <v>340</v>
      </c>
      <c r="H1" s="23" t="s">
        <v>340</v>
      </c>
      <c r="I1" s="23" t="s">
        <v>340</v>
      </c>
      <c r="J1" s="23" t="s">
        <v>806</v>
      </c>
      <c r="K1" s="23" t="s">
        <v>341</v>
      </c>
      <c r="L1" s="23" t="s">
        <v>341</v>
      </c>
      <c r="M1" s="23" t="s">
        <v>342</v>
      </c>
      <c r="N1" s="26" t="s">
        <v>341</v>
      </c>
      <c r="O1" s="27" t="s">
        <v>341</v>
      </c>
      <c r="P1" s="28" t="s">
        <v>840</v>
      </c>
      <c r="Q1" s="28" t="s">
        <v>840</v>
      </c>
      <c r="R1" s="28" t="s">
        <v>840</v>
      </c>
      <c r="S1" s="37" t="s">
        <v>929</v>
      </c>
      <c r="T1" s="28" t="s">
        <v>201</v>
      </c>
      <c r="U1" s="28" t="s">
        <v>202</v>
      </c>
      <c r="V1" s="43" t="s">
        <v>203</v>
      </c>
      <c r="W1" s="43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779</v>
      </c>
      <c r="AG1" s="28" t="s">
        <v>779</v>
      </c>
      <c r="AH1" s="28" t="s">
        <v>779</v>
      </c>
      <c r="AI1" s="28" t="s">
        <v>779</v>
      </c>
      <c r="AJ1" s="28" t="s">
        <v>779</v>
      </c>
      <c r="AK1" s="28" t="s">
        <v>779</v>
      </c>
      <c r="AL1" s="28" t="s">
        <v>779</v>
      </c>
      <c r="AM1" s="28" t="s">
        <v>779</v>
      </c>
      <c r="AN1" s="28" t="s">
        <v>779</v>
      </c>
      <c r="AO1" s="29" t="s">
        <v>780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811</v>
      </c>
      <c r="K2" s="24" t="s">
        <v>401</v>
      </c>
      <c r="L2" s="24" t="s">
        <v>804</v>
      </c>
      <c r="M2" s="24" t="s">
        <v>805</v>
      </c>
      <c r="N2" s="25" t="s">
        <v>807</v>
      </c>
      <c r="O2" s="30" t="s">
        <v>430</v>
      </c>
      <c r="P2" s="30" t="s">
        <v>851</v>
      </c>
      <c r="Q2" s="30" t="s">
        <v>852</v>
      </c>
      <c r="R2" s="35" t="s">
        <v>841</v>
      </c>
      <c r="S2" s="30" t="s">
        <v>930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896</v>
      </c>
      <c r="AE2" s="34" t="s">
        <v>172</v>
      </c>
      <c r="AF2" s="32" t="s">
        <v>520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633</v>
      </c>
      <c r="AM2" s="32" t="s">
        <v>518</v>
      </c>
      <c r="AN2" s="32" t="s">
        <v>519</v>
      </c>
      <c r="AO2" s="34" t="s">
        <v>517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808</v>
      </c>
      <c r="K3" s="2" t="s">
        <v>400</v>
      </c>
      <c r="L3" s="2" t="s">
        <v>801</v>
      </c>
      <c r="M3" s="2" t="s">
        <v>802</v>
      </c>
      <c r="N3" s="3" t="s">
        <v>803</v>
      </c>
      <c r="O3" s="4" t="s">
        <v>428</v>
      </c>
      <c r="P3" s="4" t="s">
        <v>925</v>
      </c>
      <c r="Q3" s="4" t="s">
        <v>926</v>
      </c>
      <c r="R3" s="4" t="s">
        <v>927</v>
      </c>
      <c r="S3" s="4" t="s">
        <v>928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632</v>
      </c>
      <c r="AM3" s="5" t="s">
        <v>515</v>
      </c>
      <c r="AN3" s="5" t="s">
        <v>516</v>
      </c>
      <c r="AO3" s="6" t="s">
        <v>561</v>
      </c>
    </row>
    <row r="4" spans="1:41" s="17" customFormat="1" ht="16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820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831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476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194</v>
      </c>
      <c r="AF4" s="8" t="s">
        <v>578</v>
      </c>
      <c r="AG4" s="10">
        <v>3.15</v>
      </c>
      <c r="AH4" s="8" t="s">
        <v>552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431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757</v>
      </c>
      <c r="O5" s="10" t="s">
        <v>475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476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395</v>
      </c>
      <c r="AD5" s="8">
        <v>1</v>
      </c>
      <c r="AE5" s="11" t="s">
        <v>194</v>
      </c>
      <c r="AF5" s="8" t="s">
        <v>578</v>
      </c>
      <c r="AG5" s="10">
        <v>3.15</v>
      </c>
      <c r="AH5" s="8" t="s">
        <v>552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821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832</v>
      </c>
      <c r="N6" s="8"/>
      <c r="O6" s="10"/>
      <c r="P6" s="10"/>
      <c r="Q6" s="10"/>
      <c r="R6" s="10"/>
      <c r="S6" s="10"/>
      <c r="T6" s="8"/>
      <c r="W6" s="8" t="s">
        <v>476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730</v>
      </c>
      <c r="AH6" s="8" t="s">
        <v>732</v>
      </c>
      <c r="AI6" s="8" t="s">
        <v>728</v>
      </c>
      <c r="AJ6" s="8" t="s">
        <v>128</v>
      </c>
      <c r="AK6" s="8" t="s">
        <v>130</v>
      </c>
      <c r="AO6" s="12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432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757</v>
      </c>
      <c r="O7" s="10" t="s">
        <v>475</v>
      </c>
      <c r="P7" s="10"/>
      <c r="Q7" s="10"/>
      <c r="R7" s="10"/>
      <c r="S7" s="10"/>
      <c r="T7" s="8"/>
      <c r="W7" s="8" t="s">
        <v>476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730</v>
      </c>
      <c r="AH7" s="8" t="s">
        <v>732</v>
      </c>
      <c r="AI7" s="8" t="s">
        <v>728</v>
      </c>
      <c r="AJ7" s="8" t="s">
        <v>128</v>
      </c>
      <c r="AK7" s="8" t="s">
        <v>130</v>
      </c>
      <c r="AL7" s="8" t="s">
        <v>642</v>
      </c>
      <c r="AM7" s="13" t="s">
        <v>738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822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832</v>
      </c>
      <c r="N8" s="8"/>
      <c r="O8" s="10"/>
      <c r="P8" s="10"/>
      <c r="Q8" s="10"/>
      <c r="R8" s="10"/>
      <c r="S8" s="10"/>
      <c r="T8" s="8"/>
      <c r="W8" s="8" t="s">
        <v>476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730</v>
      </c>
      <c r="AH8" s="8" t="s">
        <v>732</v>
      </c>
      <c r="AI8" s="8" t="s">
        <v>728</v>
      </c>
      <c r="AJ8" s="8" t="s">
        <v>128</v>
      </c>
      <c r="AK8" s="8" t="s">
        <v>127</v>
      </c>
      <c r="AO8" s="12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433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757</v>
      </c>
      <c r="O9" s="10" t="s">
        <v>475</v>
      </c>
      <c r="P9" s="10"/>
      <c r="Q9" s="10"/>
      <c r="R9" s="10"/>
      <c r="S9" s="10"/>
      <c r="T9" s="8"/>
      <c r="W9" s="8" t="s">
        <v>476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730</v>
      </c>
      <c r="AH9" s="8" t="s">
        <v>732</v>
      </c>
      <c r="AI9" s="8" t="s">
        <v>728</v>
      </c>
      <c r="AJ9" s="8" t="s">
        <v>128</v>
      </c>
      <c r="AK9" s="8" t="s">
        <v>127</v>
      </c>
      <c r="AL9" s="8" t="s">
        <v>642</v>
      </c>
      <c r="AM9" s="8" t="s">
        <v>737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819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831</v>
      </c>
      <c r="N10" s="8"/>
      <c r="O10" s="10"/>
      <c r="P10" s="10"/>
      <c r="Q10" s="10"/>
      <c r="R10" s="10"/>
      <c r="S10" s="10"/>
      <c r="T10" s="8"/>
      <c r="W10" s="8" t="s">
        <v>476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815</v>
      </c>
      <c r="AG10" s="10" t="s">
        <v>731</v>
      </c>
      <c r="AH10" s="8" t="s">
        <v>732</v>
      </c>
      <c r="AI10" s="8" t="s">
        <v>729</v>
      </c>
      <c r="AJ10" s="8" t="s">
        <v>128</v>
      </c>
      <c r="AK10" s="8" t="str">
        <f>G10</f>
        <v>Lounge</v>
      </c>
      <c r="AO10" s="12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438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757</v>
      </c>
      <c r="O11" s="10" t="s">
        <v>475</v>
      </c>
      <c r="P11" s="10"/>
      <c r="Q11" s="10"/>
      <c r="R11" s="10"/>
      <c r="S11" s="10"/>
      <c r="T11" s="8"/>
      <c r="W11" s="8" t="s">
        <v>476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815</v>
      </c>
      <c r="AG11" s="10" t="s">
        <v>731</v>
      </c>
      <c r="AH11" s="8" t="s">
        <v>732</v>
      </c>
      <c r="AI11" s="8" t="s">
        <v>729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823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831</v>
      </c>
      <c r="N12" s="8"/>
      <c r="O12" s="10"/>
      <c r="P12" s="10"/>
      <c r="Q12" s="10"/>
      <c r="R12" s="10"/>
      <c r="S12" s="10"/>
      <c r="T12" s="8"/>
      <c r="W12" s="8" t="s">
        <v>476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730</v>
      </c>
      <c r="AH12" s="8" t="s">
        <v>732</v>
      </c>
      <c r="AI12" s="8" t="s">
        <v>728</v>
      </c>
      <c r="AJ12" s="8" t="s">
        <v>128</v>
      </c>
      <c r="AK12" s="8" t="str">
        <f>G12</f>
        <v>Parents</v>
      </c>
      <c r="AO12" s="12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434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757</v>
      </c>
      <c r="O13" s="10" t="s">
        <v>475</v>
      </c>
      <c r="P13" s="10"/>
      <c r="Q13" s="10"/>
      <c r="R13" s="10"/>
      <c r="S13" s="10"/>
      <c r="T13" s="8"/>
      <c r="W13" s="8" t="s">
        <v>476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730</v>
      </c>
      <c r="AH13" s="8" t="s">
        <v>732</v>
      </c>
      <c r="AI13" s="8" t="s">
        <v>728</v>
      </c>
      <c r="AJ13" s="8" t="s">
        <v>128</v>
      </c>
      <c r="AK13" s="8" t="str">
        <f>G13</f>
        <v>Parents</v>
      </c>
      <c r="AL13" s="8" t="s">
        <v>642</v>
      </c>
      <c r="AM13" s="8" t="s">
        <v>733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824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831</v>
      </c>
      <c r="N14" s="8"/>
      <c r="O14" s="10"/>
      <c r="P14" s="10"/>
      <c r="Q14" s="10"/>
      <c r="R14" s="10"/>
      <c r="S14" s="10"/>
      <c r="T14" s="8"/>
      <c r="W14" s="8" t="s">
        <v>476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731</v>
      </c>
      <c r="AH14" s="8" t="s">
        <v>732</v>
      </c>
      <c r="AI14" s="8" t="s">
        <v>729</v>
      </c>
      <c r="AJ14" s="8" t="s">
        <v>128</v>
      </c>
      <c r="AK14" s="8" t="str">
        <f>G14</f>
        <v>Office</v>
      </c>
      <c r="AO14" s="12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435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757</v>
      </c>
      <c r="O15" s="10" t="s">
        <v>475</v>
      </c>
      <c r="P15" s="10"/>
      <c r="Q15" s="10"/>
      <c r="R15" s="10"/>
      <c r="S15" s="10"/>
      <c r="T15" s="8"/>
      <c r="W15" s="8" t="s">
        <v>476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731</v>
      </c>
      <c r="AH15" s="8" t="s">
        <v>732</v>
      </c>
      <c r="AI15" s="8" t="s">
        <v>729</v>
      </c>
      <c r="AJ15" s="8" t="s">
        <v>128</v>
      </c>
      <c r="AK15" s="8" t="str">
        <f>G15</f>
        <v>Office</v>
      </c>
      <c r="AL15" s="8" t="s">
        <v>642</v>
      </c>
      <c r="AM15" s="8" t="s">
        <v>734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825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831</v>
      </c>
      <c r="N16" s="8"/>
      <c r="O16" s="10"/>
      <c r="P16" s="10"/>
      <c r="Q16" s="10"/>
      <c r="R16" s="10"/>
      <c r="S16" s="10"/>
      <c r="T16" s="8"/>
      <c r="W16" s="8" t="s">
        <v>476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731</v>
      </c>
      <c r="AH16" s="8" t="s">
        <v>732</v>
      </c>
      <c r="AI16" s="8" t="s">
        <v>729</v>
      </c>
      <c r="AJ16" s="8" t="s">
        <v>128</v>
      </c>
      <c r="AK16" s="8" t="str">
        <f>G16</f>
        <v>Kitchen</v>
      </c>
      <c r="AO16" s="12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436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757</v>
      </c>
      <c r="O17" s="10" t="s">
        <v>475</v>
      </c>
      <c r="P17" s="10"/>
      <c r="Q17" s="10"/>
      <c r="R17" s="10"/>
      <c r="S17" s="10"/>
      <c r="T17" s="8"/>
      <c r="W17" s="8" t="s">
        <v>476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731</v>
      </c>
      <c r="AH17" s="8" t="s">
        <v>732</v>
      </c>
      <c r="AI17" s="8" t="s">
        <v>729</v>
      </c>
      <c r="AJ17" s="8" t="s">
        <v>128</v>
      </c>
      <c r="AK17" s="8" t="str">
        <f>G17</f>
        <v>Kitchen</v>
      </c>
      <c r="AL17" s="8" t="s">
        <v>642</v>
      </c>
      <c r="AM17" s="8" t="s">
        <v>736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826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831</v>
      </c>
      <c r="N18" s="8"/>
      <c r="O18" s="10"/>
      <c r="P18" s="10"/>
      <c r="Q18" s="10"/>
      <c r="R18" s="10"/>
      <c r="S18" s="10"/>
      <c r="T18" s="8"/>
      <c r="W18" s="8" t="s">
        <v>476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816</v>
      </c>
      <c r="AG18" s="10" t="s">
        <v>731</v>
      </c>
      <c r="AH18" s="8" t="s">
        <v>732</v>
      </c>
      <c r="AI18" s="8" t="s">
        <v>729</v>
      </c>
      <c r="AJ18" s="8" t="s">
        <v>128</v>
      </c>
      <c r="AK18" s="8" t="str">
        <f>G18</f>
        <v>Pantry</v>
      </c>
      <c r="AO18" s="12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437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757</v>
      </c>
      <c r="O19" s="10" t="s">
        <v>475</v>
      </c>
      <c r="P19" s="10"/>
      <c r="Q19" s="10"/>
      <c r="R19" s="10"/>
      <c r="S19" s="10"/>
      <c r="T19" s="8"/>
      <c r="W19" s="8" t="s">
        <v>476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816</v>
      </c>
      <c r="AG19" s="10" t="s">
        <v>731</v>
      </c>
      <c r="AH19" s="8" t="s">
        <v>732</v>
      </c>
      <c r="AI19" s="8" t="s">
        <v>729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827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831</v>
      </c>
      <c r="N20" s="8"/>
      <c r="O20" s="10"/>
      <c r="P20" s="10"/>
      <c r="Q20" s="10"/>
      <c r="R20" s="10"/>
      <c r="S20" s="10"/>
      <c r="T20" s="8"/>
      <c r="W20" s="8" t="s">
        <v>476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817</v>
      </c>
      <c r="AG20" s="10" t="s">
        <v>731</v>
      </c>
      <c r="AH20" s="8" t="s">
        <v>732</v>
      </c>
      <c r="AI20" s="8" t="s">
        <v>729</v>
      </c>
      <c r="AJ20" s="8" t="s">
        <v>128</v>
      </c>
      <c r="AK20" s="8" t="str">
        <f>G20</f>
        <v>Dining</v>
      </c>
      <c r="AO20" s="12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439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757</v>
      </c>
      <c r="O21" s="10" t="s">
        <v>475</v>
      </c>
      <c r="P21" s="10"/>
      <c r="Q21" s="10"/>
      <c r="R21" s="10"/>
      <c r="S21" s="10"/>
      <c r="T21" s="8"/>
      <c r="W21" s="8" t="s">
        <v>476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817</v>
      </c>
      <c r="AG21" s="10" t="s">
        <v>731</v>
      </c>
      <c r="AH21" s="8" t="s">
        <v>732</v>
      </c>
      <c r="AI21" s="8" t="s">
        <v>729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828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831</v>
      </c>
      <c r="N22" s="8"/>
      <c r="O22" s="10"/>
      <c r="P22" s="10"/>
      <c r="Q22" s="10"/>
      <c r="R22" s="10"/>
      <c r="S22" s="10"/>
      <c r="T22" s="8"/>
      <c r="W22" s="8" t="s">
        <v>476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730</v>
      </c>
      <c r="AH22" s="8" t="s">
        <v>732</v>
      </c>
      <c r="AI22" s="8" t="s">
        <v>728</v>
      </c>
      <c r="AJ22" s="8" t="s">
        <v>128</v>
      </c>
      <c r="AK22" s="8" t="str">
        <f>G22</f>
        <v>Laundry</v>
      </c>
      <c r="AO22" s="12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440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757</v>
      </c>
      <c r="O23" s="10" t="s">
        <v>475</v>
      </c>
      <c r="P23" s="10"/>
      <c r="Q23" s="10"/>
      <c r="R23" s="10"/>
      <c r="S23" s="10"/>
      <c r="T23" s="8"/>
      <c r="W23" s="8" t="s">
        <v>476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730</v>
      </c>
      <c r="AH23" s="8" t="s">
        <v>732</v>
      </c>
      <c r="AI23" s="8" t="s">
        <v>728</v>
      </c>
      <c r="AJ23" s="8" t="s">
        <v>128</v>
      </c>
      <c r="AK23" s="8" t="str">
        <f>G23</f>
        <v>Laundry</v>
      </c>
      <c r="AL23" s="8" t="s">
        <v>642</v>
      </c>
      <c r="AM23" s="13" t="s">
        <v>735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829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831</v>
      </c>
      <c r="N24" s="8"/>
      <c r="O24" s="10"/>
      <c r="P24" s="10"/>
      <c r="Q24" s="10"/>
      <c r="R24" s="10"/>
      <c r="S24" s="10"/>
      <c r="T24" s="8"/>
      <c r="W24" s="8" t="s">
        <v>476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818</v>
      </c>
      <c r="AG24" s="10" t="s">
        <v>731</v>
      </c>
      <c r="AH24" s="8" t="s">
        <v>732</v>
      </c>
      <c r="AI24" s="8" t="s">
        <v>729</v>
      </c>
      <c r="AJ24" s="8" t="s">
        <v>128</v>
      </c>
      <c r="AK24" s="8" t="str">
        <f>G24</f>
        <v>Basement</v>
      </c>
      <c r="AO24" s="12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441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757</v>
      </c>
      <c r="O25" s="10" t="s">
        <v>475</v>
      </c>
      <c r="P25" s="10"/>
      <c r="Q25" s="10"/>
      <c r="R25" s="10"/>
      <c r="S25" s="10"/>
      <c r="T25" s="8"/>
      <c r="W25" s="8" t="s">
        <v>476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818</v>
      </c>
      <c r="AG25" s="10" t="s">
        <v>731</v>
      </c>
      <c r="AH25" s="8" t="s">
        <v>732</v>
      </c>
      <c r="AI25" s="8" t="s">
        <v>729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830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831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476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194</v>
      </c>
      <c r="AF26" s="8" t="s">
        <v>578</v>
      </c>
      <c r="AG26" s="10">
        <v>3.15</v>
      </c>
      <c r="AH26" s="8" t="s">
        <v>552</v>
      </c>
      <c r="AI26" s="8" t="s">
        <v>36</v>
      </c>
      <c r="AJ26" s="8" t="s">
        <v>37</v>
      </c>
      <c r="AK26" s="8" t="s">
        <v>28</v>
      </c>
      <c r="AO26" s="12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442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475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476</v>
      </c>
      <c r="X27" s="8">
        <v>300</v>
      </c>
      <c r="Y27" s="10" t="s">
        <v>34</v>
      </c>
      <c r="Z27" s="8" t="s">
        <v>178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395</v>
      </c>
      <c r="AD27" s="8">
        <v>1</v>
      </c>
      <c r="AE27" s="11" t="s">
        <v>194</v>
      </c>
      <c r="AF27" s="8" t="s">
        <v>578</v>
      </c>
      <c r="AG27" s="10">
        <v>3.15</v>
      </c>
      <c r="AH27" s="8" t="s">
        <v>552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443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475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476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395</v>
      </c>
      <c r="AD28" s="8">
        <v>1</v>
      </c>
      <c r="AE28" s="11" t="s">
        <v>194</v>
      </c>
      <c r="AF28" s="8" t="s">
        <v>578</v>
      </c>
      <c r="AG28" s="10">
        <v>3.15</v>
      </c>
      <c r="AH28" s="8" t="s">
        <v>552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444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475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476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395</v>
      </c>
      <c r="AD29" s="8">
        <v>1</v>
      </c>
      <c r="AE29" s="11" t="s">
        <v>194</v>
      </c>
      <c r="AF29" s="8" t="s">
        <v>578</v>
      </c>
      <c r="AG29" s="10">
        <v>3.15</v>
      </c>
      <c r="AH29" s="8" t="s">
        <v>552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445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475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476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395</v>
      </c>
      <c r="AD30" s="8">
        <v>1</v>
      </c>
      <c r="AE30" s="11" t="s">
        <v>194</v>
      </c>
      <c r="AF30" s="8" t="s">
        <v>578</v>
      </c>
      <c r="AG30" s="10">
        <v>3.15</v>
      </c>
      <c r="AH30" s="8" t="s">
        <v>552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446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475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476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395</v>
      </c>
      <c r="AD31" s="8">
        <v>1</v>
      </c>
      <c r="AE31" s="11" t="s">
        <v>194</v>
      </c>
      <c r="AF31" s="8" t="s">
        <v>578</v>
      </c>
      <c r="AG31" s="10">
        <v>3.15</v>
      </c>
      <c r="AH31" s="8" t="s">
        <v>552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447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475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476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395</v>
      </c>
      <c r="AD32" s="8">
        <v>1</v>
      </c>
      <c r="AE32" s="11" t="s">
        <v>194</v>
      </c>
      <c r="AF32" s="8" t="s">
        <v>578</v>
      </c>
      <c r="AG32" s="10">
        <v>3.15</v>
      </c>
      <c r="AH32" s="8" t="s">
        <v>552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448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475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476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395</v>
      </c>
      <c r="AD33" s="8">
        <v>1</v>
      </c>
      <c r="AE33" s="11" t="s">
        <v>194</v>
      </c>
      <c r="AF33" s="8" t="s">
        <v>578</v>
      </c>
      <c r="AG33" s="10">
        <v>3.15</v>
      </c>
      <c r="AH33" s="8" t="s">
        <v>552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9">
        <v>1030</v>
      </c>
      <c r="B34" s="8" t="s">
        <v>26</v>
      </c>
      <c r="C34" s="8" t="s">
        <v>761</v>
      </c>
      <c r="D34" s="8" t="s">
        <v>503</v>
      </c>
      <c r="E34" s="8" t="s">
        <v>502</v>
      </c>
      <c r="F34" s="8" t="str">
        <f>IF(ISBLANK(E34), "", Table2[[#This Row],[unique_id]])</f>
        <v>column_break</v>
      </c>
      <c r="G34" s="8" t="s">
        <v>499</v>
      </c>
      <c r="H34" s="8" t="s">
        <v>87</v>
      </c>
      <c r="I34" s="8" t="s">
        <v>30</v>
      </c>
      <c r="L34" s="8" t="s">
        <v>500</v>
      </c>
      <c r="M34" s="8" t="s">
        <v>501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781</v>
      </c>
      <c r="D35" s="8" t="s">
        <v>27</v>
      </c>
      <c r="E35" s="8" t="s">
        <v>785</v>
      </c>
      <c r="F35" s="12" t="str">
        <f>IF(ISBLANK(E35), "", Table2[[#This Row],[unique_id]])</f>
        <v>lounge_air_purifier_pm25</v>
      </c>
      <c r="G35" s="8" t="s">
        <v>209</v>
      </c>
      <c r="H35" s="8" t="s">
        <v>784</v>
      </c>
      <c r="I35" s="8" t="s">
        <v>30</v>
      </c>
      <c r="L35" s="8" t="s">
        <v>90</v>
      </c>
      <c r="N35" s="8" t="s">
        <v>757</v>
      </c>
      <c r="O35" s="10"/>
      <c r="P35" s="10"/>
      <c r="Q35" s="10"/>
      <c r="R35" s="10"/>
      <c r="S35" s="10"/>
      <c r="T35" s="8"/>
      <c r="W35" s="8" t="s">
        <v>787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12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781</v>
      </c>
      <c r="D36" s="8" t="s">
        <v>27</v>
      </c>
      <c r="E36" s="8" t="s">
        <v>906</v>
      </c>
      <c r="F36" s="12" t="str">
        <f>IF(ISBLANK(E36), "", Table2[[#This Row],[unique_id]])</f>
        <v>dining_air_purifier_pm25</v>
      </c>
      <c r="G36" s="8" t="s">
        <v>208</v>
      </c>
      <c r="H36" s="8" t="s">
        <v>784</v>
      </c>
      <c r="I36" s="8" t="s">
        <v>30</v>
      </c>
      <c r="L36" s="8" t="s">
        <v>90</v>
      </c>
      <c r="N36" s="8" t="s">
        <v>757</v>
      </c>
      <c r="O36" s="10"/>
      <c r="P36" s="10"/>
      <c r="Q36" s="10"/>
      <c r="R36" s="10"/>
      <c r="S36" s="10"/>
      <c r="T36" s="8"/>
      <c r="W36" s="8" t="s">
        <v>787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12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761</v>
      </c>
      <c r="D37" s="8" t="s">
        <v>503</v>
      </c>
      <c r="E37" s="8" t="s">
        <v>502</v>
      </c>
      <c r="F37" s="8" t="str">
        <f>IF(ISBLANK(E37), "", Table2[[#This Row],[unique_id]])</f>
        <v>column_break</v>
      </c>
      <c r="G37" s="8" t="s">
        <v>499</v>
      </c>
      <c r="H37" s="8" t="s">
        <v>784</v>
      </c>
      <c r="I37" s="8" t="s">
        <v>30</v>
      </c>
      <c r="L37" s="8" t="s">
        <v>500</v>
      </c>
      <c r="M37" s="8" t="s">
        <v>501</v>
      </c>
      <c r="N37" s="8"/>
      <c r="O37" s="10"/>
      <c r="P37" s="10"/>
      <c r="Q37" s="10"/>
      <c r="R37" s="10"/>
      <c r="S37" s="10"/>
      <c r="T37" s="8"/>
      <c r="W37" s="8" t="s">
        <v>787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457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757</v>
      </c>
      <c r="O38" s="10" t="s">
        <v>475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478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396</v>
      </c>
      <c r="AD38" s="8">
        <v>1</v>
      </c>
      <c r="AE38" s="11" t="s">
        <v>194</v>
      </c>
      <c r="AF38" s="8" t="s">
        <v>578</v>
      </c>
      <c r="AG38" s="10">
        <v>3.15</v>
      </c>
      <c r="AH38" s="8" t="s">
        <v>552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458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757</v>
      </c>
      <c r="O39" s="10" t="s">
        <v>475</v>
      </c>
      <c r="P39" s="10"/>
      <c r="Q39" s="10"/>
      <c r="R39" s="10"/>
      <c r="S39" s="10"/>
      <c r="T39" s="8"/>
      <c r="W39" s="8" t="s">
        <v>478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730</v>
      </c>
      <c r="AH39" s="8" t="s">
        <v>732</v>
      </c>
      <c r="AI39" s="8" t="s">
        <v>728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459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757</v>
      </c>
      <c r="O40" s="10" t="s">
        <v>475</v>
      </c>
      <c r="P40" s="10"/>
      <c r="Q40" s="10"/>
      <c r="R40" s="10"/>
      <c r="S40" s="10"/>
      <c r="T40" s="8"/>
      <c r="W40" s="8" t="s">
        <v>478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730</v>
      </c>
      <c r="AH40" s="8" t="s">
        <v>732</v>
      </c>
      <c r="AI40" s="8" t="s">
        <v>728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464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757</v>
      </c>
      <c r="O41" s="10" t="s">
        <v>475</v>
      </c>
      <c r="P41" s="10"/>
      <c r="Q41" s="10"/>
      <c r="R41" s="10"/>
      <c r="S41" s="10"/>
      <c r="T41" s="8"/>
      <c r="W41" s="8" t="s">
        <v>478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815</v>
      </c>
      <c r="AG41" s="10" t="s">
        <v>731</v>
      </c>
      <c r="AH41" s="8" t="s">
        <v>732</v>
      </c>
      <c r="AI41" s="8" t="s">
        <v>729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460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757</v>
      </c>
      <c r="O42" s="10" t="s">
        <v>475</v>
      </c>
      <c r="P42" s="10"/>
      <c r="Q42" s="10"/>
      <c r="R42" s="10"/>
      <c r="S42" s="10"/>
      <c r="T42" s="8"/>
      <c r="W42" s="8" t="s">
        <v>478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730</v>
      </c>
      <c r="AH42" s="8" t="s">
        <v>732</v>
      </c>
      <c r="AI42" s="8" t="s">
        <v>728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461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757</v>
      </c>
      <c r="O43" s="10" t="s">
        <v>475</v>
      </c>
      <c r="P43" s="10"/>
      <c r="Q43" s="10"/>
      <c r="R43" s="10"/>
      <c r="S43" s="10"/>
      <c r="T43" s="8"/>
      <c r="W43" s="8" t="s">
        <v>478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731</v>
      </c>
      <c r="AH43" s="8" t="s">
        <v>732</v>
      </c>
      <c r="AI43" s="8" t="s">
        <v>729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462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757</v>
      </c>
      <c r="O44" s="10" t="s">
        <v>475</v>
      </c>
      <c r="P44" s="10"/>
      <c r="Q44" s="10"/>
      <c r="R44" s="10"/>
      <c r="S44" s="10"/>
      <c r="T44" s="8"/>
      <c r="W44" s="8" t="s">
        <v>478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731</v>
      </c>
      <c r="AH44" s="8" t="s">
        <v>732</v>
      </c>
      <c r="AI44" s="8" t="s">
        <v>729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463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757</v>
      </c>
      <c r="O45" s="10" t="s">
        <v>475</v>
      </c>
      <c r="P45" s="10"/>
      <c r="Q45" s="10"/>
      <c r="R45" s="10"/>
      <c r="S45" s="10"/>
      <c r="T45" s="8"/>
      <c r="W45" s="8" t="s">
        <v>478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816</v>
      </c>
      <c r="AG45" s="10" t="s">
        <v>731</v>
      </c>
      <c r="AH45" s="8" t="s">
        <v>732</v>
      </c>
      <c r="AI45" s="8" t="s">
        <v>729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465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757</v>
      </c>
      <c r="O46" s="10" t="s">
        <v>475</v>
      </c>
      <c r="P46" s="10"/>
      <c r="Q46" s="10"/>
      <c r="R46" s="10"/>
      <c r="S46" s="10"/>
      <c r="T46" s="8"/>
      <c r="W46" s="8" t="s">
        <v>478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817</v>
      </c>
      <c r="AG46" s="10" t="s">
        <v>731</v>
      </c>
      <c r="AH46" s="8" t="s">
        <v>732</v>
      </c>
      <c r="AI46" s="8" t="s">
        <v>729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466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757</v>
      </c>
      <c r="O47" s="10" t="s">
        <v>475</v>
      </c>
      <c r="P47" s="10"/>
      <c r="Q47" s="10"/>
      <c r="R47" s="10"/>
      <c r="S47" s="10"/>
      <c r="T47" s="8"/>
      <c r="W47" s="8" t="s">
        <v>478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730</v>
      </c>
      <c r="AH47" s="8" t="s">
        <v>732</v>
      </c>
      <c r="AI47" s="8" t="s">
        <v>728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467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757</v>
      </c>
      <c r="O48" s="10" t="s">
        <v>475</v>
      </c>
      <c r="P48" s="10"/>
      <c r="Q48" s="10"/>
      <c r="R48" s="10"/>
      <c r="S48" s="10"/>
      <c r="T48" s="8"/>
      <c r="W48" s="8" t="s">
        <v>478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818</v>
      </c>
      <c r="AG48" s="10" t="s">
        <v>731</v>
      </c>
      <c r="AH48" s="8" t="s">
        <v>732</v>
      </c>
      <c r="AI48" s="8" t="s">
        <v>729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468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475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478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396</v>
      </c>
      <c r="AD49" s="8">
        <v>1</v>
      </c>
      <c r="AE49" s="11" t="s">
        <v>194</v>
      </c>
      <c r="AF49" s="8" t="s">
        <v>578</v>
      </c>
      <c r="AG49" s="10">
        <v>3.15</v>
      </c>
      <c r="AH49" s="8" t="s">
        <v>552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761</v>
      </c>
      <c r="D50" s="8" t="s">
        <v>503</v>
      </c>
      <c r="E50" s="8" t="s">
        <v>502</v>
      </c>
      <c r="F50" s="8" t="str">
        <f>IF(ISBLANK(E50), "", Table2[[#This Row],[unique_id]])</f>
        <v>column_break</v>
      </c>
      <c r="G50" s="8" t="s">
        <v>499</v>
      </c>
      <c r="H50" s="8" t="s">
        <v>29</v>
      </c>
      <c r="I50" s="8" t="s">
        <v>30</v>
      </c>
      <c r="L50" s="8" t="s">
        <v>500</v>
      </c>
      <c r="M50" s="8" t="s">
        <v>501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449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475</v>
      </c>
      <c r="P51" s="10"/>
      <c r="Q51" s="10"/>
      <c r="R51" s="10"/>
      <c r="S51" s="10"/>
      <c r="T51" s="8"/>
      <c r="W51" s="8" t="s">
        <v>293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730</v>
      </c>
      <c r="AH51" s="8" t="s">
        <v>732</v>
      </c>
      <c r="AI51" s="8" t="s">
        <v>728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450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757</v>
      </c>
      <c r="O52" s="10" t="s">
        <v>475</v>
      </c>
      <c r="P52" s="10"/>
      <c r="Q52" s="10"/>
      <c r="R52" s="10"/>
      <c r="S52" s="10"/>
      <c r="T52" s="8"/>
      <c r="W52" s="8" t="s">
        <v>293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730</v>
      </c>
      <c r="AH52" s="8" t="s">
        <v>732</v>
      </c>
      <c r="AI52" s="8" t="s">
        <v>728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427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757</v>
      </c>
      <c r="O53" s="10" t="s">
        <v>429</v>
      </c>
      <c r="P53" s="10"/>
      <c r="Q53" s="10"/>
      <c r="R53" s="10"/>
      <c r="S53" s="10"/>
      <c r="T53" s="8"/>
      <c r="W53" s="8" t="s">
        <v>293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730</v>
      </c>
      <c r="AH53" s="8" t="s">
        <v>732</v>
      </c>
      <c r="AI53" s="8" t="s">
        <v>728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451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757</v>
      </c>
      <c r="O54" s="10" t="s">
        <v>475</v>
      </c>
      <c r="P54" s="10"/>
      <c r="Q54" s="10"/>
      <c r="R54" s="10"/>
      <c r="S54" s="10"/>
      <c r="T54" s="8"/>
      <c r="W54" s="8" t="s">
        <v>293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731</v>
      </c>
      <c r="AH54" s="8" t="s">
        <v>732</v>
      </c>
      <c r="AI54" s="8" t="s">
        <v>729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454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757</v>
      </c>
      <c r="O55" s="10" t="s">
        <v>475</v>
      </c>
      <c r="P55" s="10"/>
      <c r="Q55" s="10"/>
      <c r="R55" s="10"/>
      <c r="S55" s="10"/>
      <c r="T55" s="8"/>
      <c r="W55" s="8" t="s">
        <v>293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815</v>
      </c>
      <c r="AG55" s="10" t="s">
        <v>731</v>
      </c>
      <c r="AH55" s="8" t="s">
        <v>732</v>
      </c>
      <c r="AI55" s="8" t="s">
        <v>729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452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757</v>
      </c>
      <c r="O56" s="10" t="s">
        <v>475</v>
      </c>
      <c r="P56" s="10"/>
      <c r="Q56" s="10"/>
      <c r="R56" s="10"/>
      <c r="S56" s="10"/>
      <c r="T56" s="8"/>
      <c r="W56" s="8" t="s">
        <v>293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731</v>
      </c>
      <c r="AH56" s="8" t="s">
        <v>732</v>
      </c>
      <c r="AI56" s="8" t="s">
        <v>729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453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757</v>
      </c>
      <c r="O57" s="10" t="s">
        <v>475</v>
      </c>
      <c r="P57" s="10"/>
      <c r="Q57" s="10"/>
      <c r="R57" s="10"/>
      <c r="S57" s="10"/>
      <c r="T57" s="8"/>
      <c r="W57" s="8" t="s">
        <v>293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816</v>
      </c>
      <c r="AG57" s="10" t="s">
        <v>731</v>
      </c>
      <c r="AH57" s="8" t="s">
        <v>732</v>
      </c>
      <c r="AI57" s="8" t="s">
        <v>729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455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757</v>
      </c>
      <c r="O58" s="10" t="s">
        <v>475</v>
      </c>
      <c r="P58" s="10"/>
      <c r="Q58" s="10"/>
      <c r="R58" s="10"/>
      <c r="S58" s="10"/>
      <c r="T58" s="8"/>
      <c r="W58" s="8" t="s">
        <v>293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817</v>
      </c>
      <c r="AG58" s="10" t="s">
        <v>731</v>
      </c>
      <c r="AH58" s="8" t="s">
        <v>732</v>
      </c>
      <c r="AI58" s="8" t="s">
        <v>729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456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475</v>
      </c>
      <c r="P59" s="10"/>
      <c r="Q59" s="10"/>
      <c r="R59" s="10"/>
      <c r="S59" s="10"/>
      <c r="T59" s="8"/>
      <c r="W59" s="8" t="s">
        <v>293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730</v>
      </c>
      <c r="AH59" s="8" t="s">
        <v>732</v>
      </c>
      <c r="AI59" s="8" t="s">
        <v>728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761</v>
      </c>
      <c r="D60" s="8" t="s">
        <v>503</v>
      </c>
      <c r="E60" s="8" t="s">
        <v>502</v>
      </c>
      <c r="F60" s="8" t="str">
        <f>IF(ISBLANK(E60), "", Table2[[#This Row],[unique_id]])</f>
        <v>column_break</v>
      </c>
      <c r="G60" s="8" t="s">
        <v>499</v>
      </c>
      <c r="H60" s="8" t="s">
        <v>187</v>
      </c>
      <c r="I60" s="8" t="s">
        <v>30</v>
      </c>
      <c r="L60" s="8" t="s">
        <v>500</v>
      </c>
      <c r="M60" s="8" t="s">
        <v>501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12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469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757</v>
      </c>
      <c r="O61" s="10" t="s">
        <v>475</v>
      </c>
      <c r="P61" s="10"/>
      <c r="Q61" s="10"/>
      <c r="R61" s="10"/>
      <c r="S61" s="10"/>
      <c r="T61" s="8"/>
      <c r="W61" s="8" t="s">
        <v>477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730</v>
      </c>
      <c r="AH61" s="8" t="s">
        <v>732</v>
      </c>
      <c r="AI61" s="8" t="s">
        <v>728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470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757</v>
      </c>
      <c r="O62" s="10" t="s">
        <v>475</v>
      </c>
      <c r="P62" s="10"/>
      <c r="Q62" s="10"/>
      <c r="R62" s="10"/>
      <c r="S62" s="10"/>
      <c r="T62" s="8"/>
      <c r="W62" s="8" t="s">
        <v>477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730</v>
      </c>
      <c r="AH62" s="8" t="s">
        <v>732</v>
      </c>
      <c r="AI62" s="8" t="s">
        <v>728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471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757</v>
      </c>
      <c r="O63" s="10" t="s">
        <v>475</v>
      </c>
      <c r="P63" s="10"/>
      <c r="Q63" s="10"/>
      <c r="R63" s="10"/>
      <c r="S63" s="10"/>
      <c r="T63" s="8"/>
      <c r="W63" s="8" t="s">
        <v>477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730</v>
      </c>
      <c r="AH63" s="8" t="s">
        <v>732</v>
      </c>
      <c r="AI63" s="8" t="s">
        <v>728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472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757</v>
      </c>
      <c r="O64" s="10" t="s">
        <v>475</v>
      </c>
      <c r="P64" s="10"/>
      <c r="Q64" s="10"/>
      <c r="R64" s="10"/>
      <c r="S64" s="10"/>
      <c r="T64" s="8"/>
      <c r="W64" s="8" t="s">
        <v>477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731</v>
      </c>
      <c r="AH64" s="8" t="s">
        <v>732</v>
      </c>
      <c r="AI64" s="8" t="s">
        <v>729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473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757</v>
      </c>
      <c r="O65" s="10" t="s">
        <v>475</v>
      </c>
      <c r="P65" s="10"/>
      <c r="Q65" s="10"/>
      <c r="R65" s="10"/>
      <c r="S65" s="10"/>
      <c r="T65" s="8"/>
      <c r="W65" s="8" t="s">
        <v>477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731</v>
      </c>
      <c r="AH65" s="8" t="s">
        <v>732</v>
      </c>
      <c r="AI65" s="8" t="s">
        <v>729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474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757</v>
      </c>
      <c r="O66" s="10" t="s">
        <v>475</v>
      </c>
      <c r="P66" s="10"/>
      <c r="Q66" s="10"/>
      <c r="R66" s="10"/>
      <c r="S66" s="10"/>
      <c r="T66" s="8"/>
      <c r="W66" s="8" t="s">
        <v>477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730</v>
      </c>
      <c r="AH66" s="8" t="s">
        <v>732</v>
      </c>
      <c r="AI66" s="8" t="s">
        <v>728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396</v>
      </c>
      <c r="AD67" s="8">
        <v>1</v>
      </c>
      <c r="AE67" s="11" t="s">
        <v>194</v>
      </c>
      <c r="AF67" s="8" t="s">
        <v>578</v>
      </c>
      <c r="AG67" s="10">
        <v>3.15</v>
      </c>
      <c r="AH67" s="8" t="s">
        <v>552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396</v>
      </c>
      <c r="AD68" s="8">
        <v>1</v>
      </c>
      <c r="AE68" s="11" t="s">
        <v>194</v>
      </c>
      <c r="AF68" s="8" t="s">
        <v>578</v>
      </c>
      <c r="AG68" s="10">
        <v>3.15</v>
      </c>
      <c r="AH68" s="8" t="s">
        <v>552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396</v>
      </c>
      <c r="AD69" s="8">
        <v>1</v>
      </c>
      <c r="AE69" s="11" t="s">
        <v>194</v>
      </c>
      <c r="AF69" s="8" t="s">
        <v>578</v>
      </c>
      <c r="AG69" s="10">
        <v>3.15</v>
      </c>
      <c r="AH69" s="8" t="s">
        <v>552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396</v>
      </c>
      <c r="AD70" s="8">
        <v>1</v>
      </c>
      <c r="AE70" s="11" t="s">
        <v>194</v>
      </c>
      <c r="AF70" s="8" t="s">
        <v>578</v>
      </c>
      <c r="AG70" s="10">
        <v>3.15</v>
      </c>
      <c r="AH70" s="8" t="s">
        <v>552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396</v>
      </c>
      <c r="AD71" s="8">
        <v>1</v>
      </c>
      <c r="AE71" s="11" t="s">
        <v>194</v>
      </c>
      <c r="AF71" s="8" t="s">
        <v>578</v>
      </c>
      <c r="AG71" s="10">
        <v>3.15</v>
      </c>
      <c r="AH71" s="8" t="s">
        <v>552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396</v>
      </c>
      <c r="AD72" s="8">
        <v>1</v>
      </c>
      <c r="AE72" s="11" t="s">
        <v>194</v>
      </c>
      <c r="AF72" s="8" t="s">
        <v>578</v>
      </c>
      <c r="AG72" s="10">
        <v>3.15</v>
      </c>
      <c r="AH72" s="8" t="s">
        <v>552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395</v>
      </c>
      <c r="AD73" s="8">
        <v>1</v>
      </c>
      <c r="AE73" s="11" t="s">
        <v>194</v>
      </c>
      <c r="AF73" s="8" t="s">
        <v>578</v>
      </c>
      <c r="AG73" s="10">
        <v>3.15</v>
      </c>
      <c r="AH73" s="8" t="s">
        <v>552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395</v>
      </c>
      <c r="AD74" s="8">
        <v>1</v>
      </c>
      <c r="AE74" s="11" t="s">
        <v>194</v>
      </c>
      <c r="AF74" s="8" t="s">
        <v>578</v>
      </c>
      <c r="AG74" s="10">
        <v>3.15</v>
      </c>
      <c r="AH74" s="8" t="s">
        <v>552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397</v>
      </c>
      <c r="AD75" s="8">
        <v>1</v>
      </c>
      <c r="AE75" s="11" t="s">
        <v>194</v>
      </c>
      <c r="AF75" s="8" t="s">
        <v>578</v>
      </c>
      <c r="AG75" s="10">
        <v>3.15</v>
      </c>
      <c r="AH75" s="8" t="s">
        <v>552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395</v>
      </c>
      <c r="AD76" s="8">
        <v>1</v>
      </c>
      <c r="AE76" s="11" t="s">
        <v>194</v>
      </c>
      <c r="AF76" s="8" t="s">
        <v>578</v>
      </c>
      <c r="AG76" s="10">
        <v>3.15</v>
      </c>
      <c r="AH76" s="8" t="s">
        <v>552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395</v>
      </c>
      <c r="AD77" s="8">
        <v>1</v>
      </c>
      <c r="AE77" s="11" t="s">
        <v>194</v>
      </c>
      <c r="AF77" s="8" t="s">
        <v>578</v>
      </c>
      <c r="AG77" s="10">
        <v>3.15</v>
      </c>
      <c r="AH77" s="8" t="s">
        <v>552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753</v>
      </c>
      <c r="AD78" s="8">
        <v>1</v>
      </c>
      <c r="AE78" s="11" t="s">
        <v>194</v>
      </c>
      <c r="AF78" s="8" t="s">
        <v>578</v>
      </c>
      <c r="AG78" s="10">
        <v>3.15</v>
      </c>
      <c r="AH78" s="8" t="s">
        <v>552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757</v>
      </c>
      <c r="O79" s="10"/>
      <c r="P79" s="10"/>
      <c r="Q79" s="10"/>
      <c r="R79" s="10"/>
      <c r="S79" s="10"/>
      <c r="T79" s="8" t="s">
        <v>60</v>
      </c>
      <c r="U79" s="8" t="s">
        <v>266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753</v>
      </c>
      <c r="AD79" s="8">
        <v>1</v>
      </c>
      <c r="AE79" s="11" t="s">
        <v>194</v>
      </c>
      <c r="AF79" s="8" t="s">
        <v>578</v>
      </c>
      <c r="AG79" s="10">
        <v>3.15</v>
      </c>
      <c r="AH79" s="8" t="s">
        <v>552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761</v>
      </c>
      <c r="D80" s="8" t="s">
        <v>503</v>
      </c>
      <c r="E80" s="8" t="s">
        <v>759</v>
      </c>
      <c r="F80" s="8" t="str">
        <f>IF(ISBLANK(E80), "", Table2[[#This Row],[unique_id]])</f>
        <v>graph_break</v>
      </c>
      <c r="G80" s="8" t="s">
        <v>760</v>
      </c>
      <c r="H80" s="8" t="s">
        <v>59</v>
      </c>
      <c r="I80" s="8" t="s">
        <v>193</v>
      </c>
      <c r="N80" s="8" t="s">
        <v>757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12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757</v>
      </c>
      <c r="O81" s="10"/>
      <c r="P81" s="10"/>
      <c r="Q81" s="10"/>
      <c r="R81" s="10"/>
      <c r="S81" s="10"/>
      <c r="T81" s="8" t="s">
        <v>60</v>
      </c>
      <c r="U81" s="8" t="s">
        <v>266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753</v>
      </c>
      <c r="AD81" s="8">
        <v>1</v>
      </c>
      <c r="AE81" s="11" t="s">
        <v>194</v>
      </c>
      <c r="AF81" s="8" t="s">
        <v>578</v>
      </c>
      <c r="AG81" s="10">
        <v>3.15</v>
      </c>
      <c r="AH81" s="8" t="s">
        <v>552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266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753</v>
      </c>
      <c r="AD82" s="8">
        <v>1</v>
      </c>
      <c r="AE82" s="11" t="s">
        <v>194</v>
      </c>
      <c r="AF82" s="8" t="s">
        <v>578</v>
      </c>
      <c r="AG82" s="10">
        <v>3.15</v>
      </c>
      <c r="AH82" s="8" t="s">
        <v>552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281</v>
      </c>
      <c r="F83" s="8" t="str">
        <f>IF(ISBLANK(E83), "", Table2[[#This Row],[unique_id]])</f>
        <v>roof_weekly_rain</v>
      </c>
      <c r="G83" s="8" t="s">
        <v>282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398</v>
      </c>
      <c r="AD84" s="8">
        <v>1</v>
      </c>
      <c r="AE84" s="11" t="s">
        <v>194</v>
      </c>
      <c r="AF84" s="8" t="s">
        <v>578</v>
      </c>
      <c r="AG84" s="10">
        <v>3.15</v>
      </c>
      <c r="AH84" s="8" t="s">
        <v>552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761</v>
      </c>
      <c r="D85" s="8" t="s">
        <v>503</v>
      </c>
      <c r="E85" s="8" t="s">
        <v>759</v>
      </c>
      <c r="F85" s="8" t="str">
        <f>IF(ISBLANK(E85), "", Table2[[#This Row],[unique_id]])</f>
        <v>graph_break</v>
      </c>
      <c r="G85" s="8" t="s">
        <v>760</v>
      </c>
      <c r="H85" s="8" t="s">
        <v>59</v>
      </c>
      <c r="I85" s="8" t="s">
        <v>193</v>
      </c>
      <c r="N85" s="8" t="s">
        <v>757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12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757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398</v>
      </c>
      <c r="AD86" s="8">
        <v>1</v>
      </c>
      <c r="AE86" s="11" t="s">
        <v>194</v>
      </c>
      <c r="AF86" s="8" t="s">
        <v>578</v>
      </c>
      <c r="AG86" s="10">
        <v>3.15</v>
      </c>
      <c r="AH86" s="8" t="s">
        <v>552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398</v>
      </c>
      <c r="AD87" s="8">
        <v>1</v>
      </c>
      <c r="AE87" s="11" t="s">
        <v>194</v>
      </c>
      <c r="AF87" s="8" t="s">
        <v>578</v>
      </c>
      <c r="AG87" s="10">
        <v>3.15</v>
      </c>
      <c r="AH87" s="8" t="s">
        <v>552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398</v>
      </c>
      <c r="AD88" s="8">
        <v>1</v>
      </c>
      <c r="AE88" s="11" t="s">
        <v>194</v>
      </c>
      <c r="AF88" s="8" t="s">
        <v>578</v>
      </c>
      <c r="AG88" s="10">
        <v>3.15</v>
      </c>
      <c r="AH88" s="8" t="s">
        <v>552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153</v>
      </c>
      <c r="D89" s="8" t="s">
        <v>424</v>
      </c>
      <c r="E89" s="8" t="s">
        <v>762</v>
      </c>
      <c r="F89" s="12" t="str">
        <f>IF(ISBLANK(E89), "", Table2[[#This Row],[unique_id]])</f>
        <v>home_movie</v>
      </c>
      <c r="G89" s="8" t="s">
        <v>776</v>
      </c>
      <c r="H89" s="8" t="s">
        <v>425</v>
      </c>
      <c r="I89" s="8" t="s">
        <v>132</v>
      </c>
      <c r="J89" s="8" t="s">
        <v>812</v>
      </c>
      <c r="L89" s="8" t="s">
        <v>324</v>
      </c>
      <c r="N89" s="8"/>
      <c r="O89" s="10"/>
      <c r="P89" s="10"/>
      <c r="Q89" s="10"/>
      <c r="R89" s="10"/>
      <c r="S89" s="10"/>
      <c r="T89" s="8"/>
      <c r="W89" s="8" t="s">
        <v>751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174</v>
      </c>
      <c r="AO89" s="12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153</v>
      </c>
      <c r="D90" s="8" t="s">
        <v>424</v>
      </c>
      <c r="E90" s="8" t="s">
        <v>423</v>
      </c>
      <c r="F90" s="8" t="str">
        <f>IF(ISBLANK(E90), "", Table2[[#This Row],[unique_id]])</f>
        <v>home_sleep</v>
      </c>
      <c r="G90" s="8" t="s">
        <v>375</v>
      </c>
      <c r="H90" s="8" t="s">
        <v>425</v>
      </c>
      <c r="I90" s="8" t="s">
        <v>132</v>
      </c>
      <c r="J90" s="8" t="s">
        <v>814</v>
      </c>
      <c r="L90" s="8" t="s">
        <v>324</v>
      </c>
      <c r="N90" s="8"/>
      <c r="O90" s="10"/>
      <c r="P90" s="10"/>
      <c r="Q90" s="10"/>
      <c r="R90" s="10"/>
      <c r="S90" s="10"/>
      <c r="T90" s="8"/>
      <c r="W90" s="8" t="s">
        <v>426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174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153</v>
      </c>
      <c r="D91" s="8" t="s">
        <v>424</v>
      </c>
      <c r="E91" s="8" t="s">
        <v>750</v>
      </c>
      <c r="F91" s="8" t="str">
        <f>IF(ISBLANK(E91), "", Table2[[#This Row],[unique_id]])</f>
        <v>home_reset</v>
      </c>
      <c r="G91" s="8" t="s">
        <v>777</v>
      </c>
      <c r="H91" s="8" t="s">
        <v>425</v>
      </c>
      <c r="I91" s="8" t="s">
        <v>132</v>
      </c>
      <c r="J91" s="8" t="s">
        <v>813</v>
      </c>
      <c r="L91" s="8" t="s">
        <v>324</v>
      </c>
      <c r="N91" s="8"/>
      <c r="O91" s="10"/>
      <c r="P91" s="10"/>
      <c r="Q91" s="10"/>
      <c r="R91" s="10"/>
      <c r="S91" s="10"/>
      <c r="T91" s="8"/>
      <c r="W91" s="8" t="s">
        <v>752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174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258</v>
      </c>
      <c r="D92" s="8" t="s">
        <v>134</v>
      </c>
      <c r="E92" s="8" t="s">
        <v>302</v>
      </c>
      <c r="F92" s="8" t="str">
        <f>IF(ISBLANK(E92), "", Table2[[#This Row],[unique_id]])</f>
        <v>bathroom_rails</v>
      </c>
      <c r="G92" s="8" t="s">
        <v>778</v>
      </c>
      <c r="H92" s="8" t="s">
        <v>425</v>
      </c>
      <c r="I92" s="8" t="s">
        <v>132</v>
      </c>
      <c r="J92" s="8" t="s">
        <v>778</v>
      </c>
      <c r="L92" s="8" t="s">
        <v>324</v>
      </c>
      <c r="N92" s="8"/>
      <c r="O92" s="10"/>
      <c r="P92" s="10"/>
      <c r="Q92" s="10"/>
      <c r="R92" s="10"/>
      <c r="S92" s="10"/>
      <c r="T92" s="8"/>
      <c r="W92" s="8" t="s">
        <v>323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549</v>
      </c>
      <c r="AH92" s="8" t="s">
        <v>557</v>
      </c>
      <c r="AI92" s="8" t="s">
        <v>546</v>
      </c>
      <c r="AJ92" s="8" t="str">
        <f>IF(OR(ISBLANK(AM92), ISBLANK(AN92)), "", Table2[[#This Row],[device_via_device]])</f>
        <v>TPLink</v>
      </c>
      <c r="AK92" s="8" t="s">
        <v>545</v>
      </c>
      <c r="AL92" s="8" t="s">
        <v>686</v>
      </c>
      <c r="AM92" s="8" t="s">
        <v>536</v>
      </c>
      <c r="AN92" s="8" t="s">
        <v>679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512</v>
      </c>
      <c r="D93" s="8" t="s">
        <v>134</v>
      </c>
      <c r="E93" s="8" t="s">
        <v>513</v>
      </c>
      <c r="F93" s="8" t="str">
        <f>IF(ISBLANK(E93), "", Table2[[#This Row],[unique_id]])</f>
        <v>roof_water_heater_booster</v>
      </c>
      <c r="G93" s="8" t="s">
        <v>775</v>
      </c>
      <c r="H93" s="8" t="s">
        <v>425</v>
      </c>
      <c r="I93" s="8" t="s">
        <v>132</v>
      </c>
      <c r="J93" s="8" t="str">
        <f>Table2[[#This Row],[friendly_name]]</f>
        <v>Water Booster</v>
      </c>
      <c r="L93" s="8" t="s">
        <v>324</v>
      </c>
      <c r="N93" s="8"/>
      <c r="O93" s="10"/>
      <c r="P93" s="10"/>
      <c r="Q93" s="10"/>
      <c r="R93" s="10"/>
      <c r="S93" s="10"/>
      <c r="T93" s="8"/>
      <c r="W93" s="8" t="s">
        <v>768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765</v>
      </c>
      <c r="AH93" s="8" t="s">
        <v>764</v>
      </c>
      <c r="AI93" s="8" t="s">
        <v>766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686</v>
      </c>
      <c r="AM93" s="8" t="s">
        <v>763</v>
      </c>
      <c r="AN93" s="38" t="s">
        <v>767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234</v>
      </c>
      <c r="C94" s="8" t="s">
        <v>512</v>
      </c>
      <c r="D94" s="8" t="s">
        <v>134</v>
      </c>
      <c r="E94" s="8" t="s">
        <v>769</v>
      </c>
      <c r="F94" s="8" t="str">
        <f>IF(ISBLANK(E94), "", Table2[[#This Row],[unique_id]])</f>
        <v>outdoor_pool_filter</v>
      </c>
      <c r="G94" s="8" t="s">
        <v>479</v>
      </c>
      <c r="H94" s="8" t="s">
        <v>425</v>
      </c>
      <c r="I94" s="8" t="s">
        <v>132</v>
      </c>
      <c r="J94" s="8" t="str">
        <f>Table2[[#This Row],[friendly_name]]</f>
        <v>Pool Filter</v>
      </c>
      <c r="L94" s="8" t="s">
        <v>324</v>
      </c>
      <c r="N94" s="8"/>
      <c r="O94" s="10"/>
      <c r="P94" s="10"/>
      <c r="Q94" s="10"/>
      <c r="R94" s="10"/>
      <c r="S94" s="10"/>
      <c r="T94" s="8"/>
      <c r="W94" s="8" t="s">
        <v>317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765</v>
      </c>
      <c r="AH94" s="8" t="s">
        <v>764</v>
      </c>
      <c r="AI94" s="8" t="s">
        <v>766</v>
      </c>
      <c r="AJ94" s="8" t="str">
        <f>IF(OR(ISBLANK(AM94), ISBLANK(AN94)), "", Table2[[#This Row],[device_via_device]])</f>
        <v/>
      </c>
      <c r="AK94" s="8" t="s">
        <v>770</v>
      </c>
      <c r="AL94" s="8" t="s">
        <v>686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761</v>
      </c>
      <c r="D95" s="8" t="s">
        <v>503</v>
      </c>
      <c r="E95" s="8" t="s">
        <v>502</v>
      </c>
      <c r="F95" s="8" t="str">
        <f>IF(ISBLANK(E95), "", Table2[[#This Row],[unique_id]])</f>
        <v>column_break</v>
      </c>
      <c r="G95" s="8" t="s">
        <v>499</v>
      </c>
      <c r="H95" s="8" t="s">
        <v>425</v>
      </c>
      <c r="I95" s="8" t="s">
        <v>132</v>
      </c>
      <c r="L95" s="8" t="s">
        <v>500</v>
      </c>
      <c r="M95" s="8" t="s">
        <v>501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703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859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385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588</v>
      </c>
      <c r="D97" s="8" t="s">
        <v>137</v>
      </c>
      <c r="E97" s="8" t="s">
        <v>414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898</v>
      </c>
      <c r="K97" s="8" t="s">
        <v>418</v>
      </c>
      <c r="L97" s="8" t="s">
        <v>136</v>
      </c>
      <c r="N97" s="8"/>
      <c r="O97" s="10"/>
      <c r="P97" s="10" t="s">
        <v>850</v>
      </c>
      <c r="Q97" s="22" t="s">
        <v>870</v>
      </c>
      <c r="R97" s="20" t="s">
        <v>971</v>
      </c>
      <c r="S97" s="20" t="s">
        <v>933</v>
      </c>
      <c r="T97" s="8"/>
      <c r="W97" s="8" t="s">
        <v>385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955</v>
      </c>
      <c r="AH97" s="8" t="s">
        <v>861</v>
      </c>
      <c r="AI97" s="8" t="s">
        <v>958</v>
      </c>
      <c r="AJ97" s="8" t="s">
        <v>588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588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849</v>
      </c>
      <c r="Q98" s="22" t="s">
        <v>870</v>
      </c>
      <c r="R98" s="20" t="s">
        <v>897</v>
      </c>
      <c r="S98" s="20" t="s">
        <v>933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955</v>
      </c>
      <c r="AH98" s="8" t="s">
        <v>862</v>
      </c>
      <c r="AI98" s="8" t="s">
        <v>958</v>
      </c>
      <c r="AJ98" s="8" t="s">
        <v>588</v>
      </c>
      <c r="AK98" s="8" t="s">
        <v>130</v>
      </c>
      <c r="AM98" s="8" t="s">
        <v>868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588</v>
      </c>
      <c r="D99" s="8" t="s">
        <v>137</v>
      </c>
      <c r="E99" s="8" t="s">
        <v>415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898</v>
      </c>
      <c r="K99" s="8" t="s">
        <v>417</v>
      </c>
      <c r="L99" s="8" t="s">
        <v>136</v>
      </c>
      <c r="N99" s="8"/>
      <c r="O99" s="10"/>
      <c r="P99" s="10" t="s">
        <v>850</v>
      </c>
      <c r="Q99" s="22" t="s">
        <v>871</v>
      </c>
      <c r="R99" s="20" t="s">
        <v>971</v>
      </c>
      <c r="S99" s="20" t="s">
        <v>934</v>
      </c>
      <c r="T99" s="8"/>
      <c r="W99" s="8" t="s">
        <v>385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955</v>
      </c>
      <c r="AH99" s="8" t="s">
        <v>861</v>
      </c>
      <c r="AI99" s="8" t="s">
        <v>958</v>
      </c>
      <c r="AJ99" s="8" t="s">
        <v>588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588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849</v>
      </c>
      <c r="Q100" s="22" t="s">
        <v>871</v>
      </c>
      <c r="R100" s="20" t="s">
        <v>897</v>
      </c>
      <c r="S100" s="20" t="s">
        <v>934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955</v>
      </c>
      <c r="AH100" s="8" t="s">
        <v>862</v>
      </c>
      <c r="AI100" s="8" t="s">
        <v>958</v>
      </c>
      <c r="AJ100" s="8" t="s">
        <v>588</v>
      </c>
      <c r="AK100" s="8" t="s">
        <v>127</v>
      </c>
      <c r="AM100" s="8" t="s">
        <v>895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704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859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385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588</v>
      </c>
      <c r="D102" s="8" t="s">
        <v>137</v>
      </c>
      <c r="E102" s="8" t="s">
        <v>688</v>
      </c>
      <c r="F102" s="8" t="str">
        <f>IF(ISBLANK(E102), "", Table2[[#This Row],[unique_id]])</f>
        <v>edwin_night_light</v>
      </c>
      <c r="G102" s="8" t="s">
        <v>687</v>
      </c>
      <c r="H102" s="8" t="s">
        <v>139</v>
      </c>
      <c r="I102" s="8" t="s">
        <v>132</v>
      </c>
      <c r="J102" s="8" t="s">
        <v>899</v>
      </c>
      <c r="K102" s="8" t="s">
        <v>418</v>
      </c>
      <c r="L102" s="8" t="s">
        <v>136</v>
      </c>
      <c r="N102" s="8"/>
      <c r="O102" s="10"/>
      <c r="P102" s="10" t="s">
        <v>850</v>
      </c>
      <c r="Q102" s="22">
        <v>300</v>
      </c>
      <c r="R102" s="20" t="s">
        <v>971</v>
      </c>
      <c r="S102" s="20" t="s">
        <v>933</v>
      </c>
      <c r="T102" s="8"/>
      <c r="W102" s="8" t="s">
        <v>385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846</v>
      </c>
      <c r="AH102" s="8" t="s">
        <v>866</v>
      </c>
      <c r="AI102" s="8" t="s">
        <v>845</v>
      </c>
      <c r="AJ102" s="8" t="s">
        <v>588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588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849</v>
      </c>
      <c r="Q103" s="22">
        <v>300</v>
      </c>
      <c r="R103" s="20" t="s">
        <v>897</v>
      </c>
      <c r="S103" s="20" t="s">
        <v>933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846</v>
      </c>
      <c r="AH103" s="8" t="s">
        <v>867</v>
      </c>
      <c r="AI103" s="8" t="s">
        <v>845</v>
      </c>
      <c r="AJ103" s="8" t="s">
        <v>588</v>
      </c>
      <c r="AK103" s="8" t="s">
        <v>127</v>
      </c>
      <c r="AM103" s="8" t="s">
        <v>869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588</v>
      </c>
      <c r="D104" s="8" t="s">
        <v>137</v>
      </c>
      <c r="E104" s="8" t="s">
        <v>403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858</v>
      </c>
      <c r="K104" s="8" t="s">
        <v>416</v>
      </c>
      <c r="L104" s="8" t="s">
        <v>136</v>
      </c>
      <c r="N104" s="8"/>
      <c r="O104" s="10"/>
      <c r="P104" s="10" t="s">
        <v>850</v>
      </c>
      <c r="Q104" s="22">
        <v>400</v>
      </c>
      <c r="R104" s="20" t="s">
        <v>971</v>
      </c>
      <c r="S104" s="20" t="s">
        <v>932</v>
      </c>
      <c r="T104" s="8"/>
      <c r="W104" s="8" t="s">
        <v>385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846</v>
      </c>
      <c r="AH104" s="8" t="s">
        <v>847</v>
      </c>
      <c r="AI104" s="8" t="s">
        <v>845</v>
      </c>
      <c r="AJ104" s="8" t="s">
        <v>588</v>
      </c>
      <c r="AK104" s="8" t="s">
        <v>650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588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849</v>
      </c>
      <c r="Q105" s="22">
        <v>400</v>
      </c>
      <c r="R105" s="20" t="s">
        <v>897</v>
      </c>
      <c r="S105" s="20" t="s">
        <v>932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846</v>
      </c>
      <c r="AH105" s="8" t="s">
        <v>848</v>
      </c>
      <c r="AI105" s="8" t="s">
        <v>845</v>
      </c>
      <c r="AJ105" s="8" t="s">
        <v>588</v>
      </c>
      <c r="AK105" s="8" t="s">
        <v>650</v>
      </c>
      <c r="AM105" s="8" t="s">
        <v>872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588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849</v>
      </c>
      <c r="Q106" s="22">
        <v>400</v>
      </c>
      <c r="R106" s="20" t="s">
        <v>897</v>
      </c>
      <c r="S106" s="20" t="s">
        <v>932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846</v>
      </c>
      <c r="AH106" s="8" t="s">
        <v>855</v>
      </c>
      <c r="AI106" s="8" t="s">
        <v>845</v>
      </c>
      <c r="AJ106" s="8" t="s">
        <v>588</v>
      </c>
      <c r="AK106" s="8" t="s">
        <v>650</v>
      </c>
      <c r="AM106" s="8" t="s">
        <v>873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588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849</v>
      </c>
      <c r="Q107" s="22">
        <v>400</v>
      </c>
      <c r="R107" s="20" t="s">
        <v>897</v>
      </c>
      <c r="S107" s="20" t="s">
        <v>932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846</v>
      </c>
      <c r="AH107" s="8" t="s">
        <v>856</v>
      </c>
      <c r="AI107" s="8" t="s">
        <v>845</v>
      </c>
      <c r="AJ107" s="8" t="s">
        <v>588</v>
      </c>
      <c r="AK107" s="8" t="s">
        <v>650</v>
      </c>
      <c r="AM107" s="8" t="s">
        <v>874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588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849</v>
      </c>
      <c r="Q108" s="22">
        <v>400</v>
      </c>
      <c r="R108" s="20" t="s">
        <v>897</v>
      </c>
      <c r="S108" s="20" t="s">
        <v>932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846</v>
      </c>
      <c r="AH108" s="8" t="s">
        <v>863</v>
      </c>
      <c r="AI108" s="8" t="s">
        <v>845</v>
      </c>
      <c r="AJ108" s="8" t="s">
        <v>588</v>
      </c>
      <c r="AK108" s="8" t="s">
        <v>650</v>
      </c>
      <c r="AM108" s="8" t="s">
        <v>875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588</v>
      </c>
      <c r="D109" s="8" t="s">
        <v>137</v>
      </c>
      <c r="E109" s="8" t="s">
        <v>404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858</v>
      </c>
      <c r="K109" s="8" t="s">
        <v>417</v>
      </c>
      <c r="L109" s="8" t="s">
        <v>136</v>
      </c>
      <c r="N109" s="8"/>
      <c r="O109" s="10"/>
      <c r="P109" s="10" t="s">
        <v>850</v>
      </c>
      <c r="Q109" s="22">
        <v>500</v>
      </c>
      <c r="R109" s="20" t="s">
        <v>971</v>
      </c>
      <c r="S109" s="20" t="s">
        <v>934</v>
      </c>
      <c r="T109" s="8"/>
      <c r="W109" s="8" t="s">
        <v>385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846</v>
      </c>
      <c r="AH109" s="8" t="s">
        <v>847</v>
      </c>
      <c r="AI109" s="8" t="s">
        <v>845</v>
      </c>
      <c r="AJ109" s="8" t="s">
        <v>588</v>
      </c>
      <c r="AK109" s="8" t="s">
        <v>208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588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849</v>
      </c>
      <c r="Q110" s="22">
        <v>500</v>
      </c>
      <c r="R110" s="20" t="s">
        <v>897</v>
      </c>
      <c r="S110" s="20" t="s">
        <v>934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846</v>
      </c>
      <c r="AH110" s="8" t="s">
        <v>848</v>
      </c>
      <c r="AI110" s="8" t="s">
        <v>845</v>
      </c>
      <c r="AJ110" s="8" t="s">
        <v>588</v>
      </c>
      <c r="AK110" s="8" t="s">
        <v>208</v>
      </c>
      <c r="AM110" s="8" t="s">
        <v>876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588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849</v>
      </c>
      <c r="Q111" s="22">
        <v>500</v>
      </c>
      <c r="R111" s="20" t="s">
        <v>897</v>
      </c>
      <c r="S111" s="20" t="s">
        <v>934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846</v>
      </c>
      <c r="AH111" s="8" t="s">
        <v>855</v>
      </c>
      <c r="AI111" s="8" t="s">
        <v>845</v>
      </c>
      <c r="AJ111" s="8" t="s">
        <v>588</v>
      </c>
      <c r="AK111" s="8" t="s">
        <v>208</v>
      </c>
      <c r="AM111" s="8" t="s">
        <v>877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588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849</v>
      </c>
      <c r="Q112" s="22">
        <v>500</v>
      </c>
      <c r="R112" s="20" t="s">
        <v>897</v>
      </c>
      <c r="S112" s="20" t="s">
        <v>934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846</v>
      </c>
      <c r="AH112" s="8" t="s">
        <v>856</v>
      </c>
      <c r="AI112" s="8" t="s">
        <v>845</v>
      </c>
      <c r="AJ112" s="8" t="s">
        <v>588</v>
      </c>
      <c r="AK112" s="8" t="s">
        <v>208</v>
      </c>
      <c r="AM112" s="8" t="s">
        <v>878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588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849</v>
      </c>
      <c r="Q113" s="22">
        <v>500</v>
      </c>
      <c r="R113" s="20" t="s">
        <v>897</v>
      </c>
      <c r="S113" s="20" t="s">
        <v>934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846</v>
      </c>
      <c r="AH113" s="8" t="s">
        <v>863</v>
      </c>
      <c r="AI113" s="8" t="s">
        <v>845</v>
      </c>
      <c r="AJ113" s="8" t="s">
        <v>588</v>
      </c>
      <c r="AK113" s="8" t="s">
        <v>208</v>
      </c>
      <c r="AM113" s="8" t="s">
        <v>879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588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849</v>
      </c>
      <c r="Q114" s="22">
        <v>500</v>
      </c>
      <c r="R114" s="20" t="s">
        <v>897</v>
      </c>
      <c r="S114" s="20" t="s">
        <v>934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846</v>
      </c>
      <c r="AH114" s="8" t="s">
        <v>864</v>
      </c>
      <c r="AI114" s="8" t="s">
        <v>845</v>
      </c>
      <c r="AJ114" s="8" t="s">
        <v>588</v>
      </c>
      <c r="AK114" s="8" t="s">
        <v>208</v>
      </c>
      <c r="AM114" s="8" t="s">
        <v>880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588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849</v>
      </c>
      <c r="Q115" s="22">
        <v>500</v>
      </c>
      <c r="R115" s="20" t="s">
        <v>897</v>
      </c>
      <c r="S115" s="20" t="s">
        <v>934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846</v>
      </c>
      <c r="AH115" s="8" t="s">
        <v>865</v>
      </c>
      <c r="AI115" s="8" t="s">
        <v>845</v>
      </c>
      <c r="AJ115" s="8" t="s">
        <v>588</v>
      </c>
      <c r="AK115" s="8" t="s">
        <v>208</v>
      </c>
      <c r="AM115" s="8" t="s">
        <v>881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588</v>
      </c>
      <c r="D116" s="8" t="s">
        <v>137</v>
      </c>
      <c r="E116" s="8" t="s">
        <v>405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858</v>
      </c>
      <c r="K116" s="8" t="s">
        <v>417</v>
      </c>
      <c r="L116" s="8" t="s">
        <v>136</v>
      </c>
      <c r="N116" s="8"/>
      <c r="O116" s="10"/>
      <c r="P116" s="10" t="s">
        <v>850</v>
      </c>
      <c r="Q116" s="22">
        <v>600</v>
      </c>
      <c r="R116" s="20" t="s">
        <v>971</v>
      </c>
      <c r="S116" s="20" t="s">
        <v>934</v>
      </c>
      <c r="T116" s="8"/>
      <c r="W116" s="8" t="s">
        <v>385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846</v>
      </c>
      <c r="AH116" s="8" t="s">
        <v>847</v>
      </c>
      <c r="AI116" s="8" t="s">
        <v>845</v>
      </c>
      <c r="AJ116" s="8" t="s">
        <v>588</v>
      </c>
      <c r="AK116" s="8" t="s">
        <v>209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588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849</v>
      </c>
      <c r="Q117" s="22">
        <v>600</v>
      </c>
      <c r="R117" s="20" t="s">
        <v>897</v>
      </c>
      <c r="S117" s="20" t="s">
        <v>934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846</v>
      </c>
      <c r="AH117" s="8" t="s">
        <v>848</v>
      </c>
      <c r="AI117" s="8" t="s">
        <v>845</v>
      </c>
      <c r="AJ117" s="8" t="s">
        <v>588</v>
      </c>
      <c r="AK117" s="8" t="s">
        <v>209</v>
      </c>
      <c r="AM117" s="8" t="s">
        <v>882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588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849</v>
      </c>
      <c r="Q118" s="22">
        <v>600</v>
      </c>
      <c r="R118" s="20" t="s">
        <v>897</v>
      </c>
      <c r="S118" s="20" t="s">
        <v>934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846</v>
      </c>
      <c r="AH118" s="8" t="s">
        <v>855</v>
      </c>
      <c r="AI118" s="8" t="s">
        <v>845</v>
      </c>
      <c r="AJ118" s="8" t="s">
        <v>588</v>
      </c>
      <c r="AK118" s="8" t="s">
        <v>209</v>
      </c>
      <c r="AM118" s="8" t="s">
        <v>883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588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849</v>
      </c>
      <c r="Q119" s="22">
        <v>600</v>
      </c>
      <c r="R119" s="20" t="s">
        <v>897</v>
      </c>
      <c r="S119" s="20" t="s">
        <v>934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846</v>
      </c>
      <c r="AH119" s="8" t="s">
        <v>856</v>
      </c>
      <c r="AI119" s="8" t="s">
        <v>845</v>
      </c>
      <c r="AJ119" s="8" t="s">
        <v>588</v>
      </c>
      <c r="AK119" s="8" t="s">
        <v>209</v>
      </c>
      <c r="AM119" s="8" t="s">
        <v>884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706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857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385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588</v>
      </c>
      <c r="D121" s="8" t="s">
        <v>137</v>
      </c>
      <c r="E121" s="8" t="s">
        <v>944</v>
      </c>
      <c r="F121" s="8" t="str">
        <f>IF(ISBLANK(E121), "", Table2[[#This Row],[unique_id]])</f>
        <v>lounge_lamp</v>
      </c>
      <c r="G121" s="8" t="s">
        <v>945</v>
      </c>
      <c r="H121" s="8" t="s">
        <v>139</v>
      </c>
      <c r="I121" s="8" t="s">
        <v>132</v>
      </c>
      <c r="J121" s="8" t="s">
        <v>898</v>
      </c>
      <c r="K121" s="8" t="s">
        <v>417</v>
      </c>
      <c r="L121" s="8" t="s">
        <v>136</v>
      </c>
      <c r="N121" s="8"/>
      <c r="O121" s="10"/>
      <c r="P121" s="10" t="s">
        <v>850</v>
      </c>
      <c r="Q121" s="22" t="s">
        <v>947</v>
      </c>
      <c r="R121" s="20" t="s">
        <v>971</v>
      </c>
      <c r="S121" s="20" t="s">
        <v>934</v>
      </c>
      <c r="T121" s="8"/>
      <c r="W121" s="8" t="s">
        <v>385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846</v>
      </c>
      <c r="AH121" s="8" t="s">
        <v>861</v>
      </c>
      <c r="AI121" s="8" t="s">
        <v>845</v>
      </c>
      <c r="AJ121" s="8" t="s">
        <v>588</v>
      </c>
      <c r="AK121" s="8" t="s">
        <v>209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588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849</v>
      </c>
      <c r="Q122" s="22" t="s">
        <v>947</v>
      </c>
      <c r="R122" s="20" t="s">
        <v>897</v>
      </c>
      <c r="S122" s="20" t="s">
        <v>933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846</v>
      </c>
      <c r="AH122" s="8" t="s">
        <v>862</v>
      </c>
      <c r="AI122" s="8" t="s">
        <v>845</v>
      </c>
      <c r="AJ122" s="8" t="s">
        <v>588</v>
      </c>
      <c r="AK122" s="8" t="s">
        <v>209</v>
      </c>
      <c r="AM122" s="8" t="s">
        <v>946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588</v>
      </c>
      <c r="D123" s="8" t="s">
        <v>137</v>
      </c>
      <c r="E123" s="8" t="s">
        <v>406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858</v>
      </c>
      <c r="K123" s="8" t="s">
        <v>416</v>
      </c>
      <c r="L123" s="8" t="s">
        <v>136</v>
      </c>
      <c r="N123" s="8"/>
      <c r="O123" s="10"/>
      <c r="P123" s="10" t="s">
        <v>850</v>
      </c>
      <c r="Q123" s="10">
        <v>700</v>
      </c>
      <c r="R123" s="20" t="s">
        <v>971</v>
      </c>
      <c r="S123" s="20" t="s">
        <v>932</v>
      </c>
      <c r="T123" s="8"/>
      <c r="W123" s="8" t="s">
        <v>385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846</v>
      </c>
      <c r="AH123" s="8" t="s">
        <v>847</v>
      </c>
      <c r="AI123" s="8" t="s">
        <v>845</v>
      </c>
      <c r="AJ123" s="8" t="s">
        <v>588</v>
      </c>
      <c r="AK123" s="8" t="s">
        <v>207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588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849</v>
      </c>
      <c r="Q124" s="10">
        <v>700</v>
      </c>
      <c r="R124" s="20" t="s">
        <v>897</v>
      </c>
      <c r="S124" s="20" t="s">
        <v>932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846</v>
      </c>
      <c r="AH124" s="8" t="s">
        <v>848</v>
      </c>
      <c r="AI124" s="8" t="s">
        <v>845</v>
      </c>
      <c r="AJ124" s="8" t="s">
        <v>588</v>
      </c>
      <c r="AK124" s="8" t="s">
        <v>207</v>
      </c>
      <c r="AM124" s="8" t="s">
        <v>844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588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849</v>
      </c>
      <c r="Q125" s="10">
        <v>700</v>
      </c>
      <c r="R125" s="20" t="s">
        <v>897</v>
      </c>
      <c r="S125" s="20" t="s">
        <v>932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846</v>
      </c>
      <c r="AH125" s="8" t="s">
        <v>855</v>
      </c>
      <c r="AI125" s="8" t="s">
        <v>845</v>
      </c>
      <c r="AJ125" s="8" t="s">
        <v>588</v>
      </c>
      <c r="AK125" s="8" t="s">
        <v>207</v>
      </c>
      <c r="AM125" s="8" t="s">
        <v>853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588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849</v>
      </c>
      <c r="Q126" s="10">
        <v>700</v>
      </c>
      <c r="R126" s="20" t="s">
        <v>897</v>
      </c>
      <c r="S126" s="20" t="s">
        <v>932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846</v>
      </c>
      <c r="AH126" s="8" t="s">
        <v>856</v>
      </c>
      <c r="AI126" s="8" t="s">
        <v>845</v>
      </c>
      <c r="AJ126" s="8" t="s">
        <v>588</v>
      </c>
      <c r="AK126" s="8" t="s">
        <v>207</v>
      </c>
      <c r="AM126" s="8" t="s">
        <v>854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588</v>
      </c>
      <c r="D127" s="8" t="s">
        <v>137</v>
      </c>
      <c r="E127" s="8" t="s">
        <v>407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858</v>
      </c>
      <c r="K127" s="8" t="s">
        <v>417</v>
      </c>
      <c r="L127" s="8" t="s">
        <v>136</v>
      </c>
      <c r="N127" s="8"/>
      <c r="O127" s="10"/>
      <c r="P127" s="10" t="s">
        <v>850</v>
      </c>
      <c r="Q127" s="10">
        <v>800</v>
      </c>
      <c r="R127" s="20" t="s">
        <v>971</v>
      </c>
      <c r="S127" s="20" t="s">
        <v>934</v>
      </c>
      <c r="T127" s="8"/>
      <c r="W127" s="8" t="s">
        <v>385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955</v>
      </c>
      <c r="AH127" s="8" t="s">
        <v>847</v>
      </c>
      <c r="AI127" s="8" t="s">
        <v>958</v>
      </c>
      <c r="AJ127" s="8" t="s">
        <v>588</v>
      </c>
      <c r="AK127" s="8" t="s">
        <v>221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588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849</v>
      </c>
      <c r="Q128" s="10">
        <v>800</v>
      </c>
      <c r="R128" s="20" t="s">
        <v>897</v>
      </c>
      <c r="S128" s="20" t="s">
        <v>934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955</v>
      </c>
      <c r="AH128" s="8" t="s">
        <v>848</v>
      </c>
      <c r="AI128" s="8" t="s">
        <v>958</v>
      </c>
      <c r="AJ128" s="8" t="s">
        <v>588</v>
      </c>
      <c r="AK128" s="8" t="s">
        <v>221</v>
      </c>
      <c r="AM128" s="8" t="s">
        <v>885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588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849</v>
      </c>
      <c r="Q129" s="10">
        <v>800</v>
      </c>
      <c r="R129" s="20" t="s">
        <v>897</v>
      </c>
      <c r="S129" s="20" t="s">
        <v>934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955</v>
      </c>
      <c r="AH129" s="8" t="s">
        <v>855</v>
      </c>
      <c r="AI129" s="8" t="s">
        <v>958</v>
      </c>
      <c r="AJ129" s="8" t="s">
        <v>588</v>
      </c>
      <c r="AK129" s="8" t="s">
        <v>221</v>
      </c>
      <c r="AM129" s="8" t="s">
        <v>886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588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849</v>
      </c>
      <c r="Q130" s="10">
        <v>800</v>
      </c>
      <c r="R130" s="20" t="s">
        <v>897</v>
      </c>
      <c r="S130" s="20" t="s">
        <v>934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955</v>
      </c>
      <c r="AH130" s="8" t="s">
        <v>856</v>
      </c>
      <c r="AI130" s="8" t="s">
        <v>958</v>
      </c>
      <c r="AJ130" s="8" t="s">
        <v>588</v>
      </c>
      <c r="AK130" s="8" t="s">
        <v>221</v>
      </c>
      <c r="AM130" s="8" t="s">
        <v>887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588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849</v>
      </c>
      <c r="Q131" s="10">
        <v>800</v>
      </c>
      <c r="R131" s="20" t="s">
        <v>897</v>
      </c>
      <c r="S131" s="20" t="s">
        <v>934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955</v>
      </c>
      <c r="AH131" s="8" t="s">
        <v>863</v>
      </c>
      <c r="AI131" s="8" t="s">
        <v>958</v>
      </c>
      <c r="AJ131" s="8" t="s">
        <v>588</v>
      </c>
      <c r="AK131" s="8" t="s">
        <v>221</v>
      </c>
      <c r="AM131" s="8" t="s">
        <v>888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258</v>
      </c>
      <c r="D132" s="8" t="s">
        <v>134</v>
      </c>
      <c r="E132" s="8" t="s">
        <v>986</v>
      </c>
      <c r="F132" s="8" t="str">
        <f>IF(ISBLANK(E132), "", Table2[[#This Row],[unique_id]])</f>
        <v>kitchen_downlights</v>
      </c>
      <c r="G132" s="8" t="s">
        <v>987</v>
      </c>
      <c r="H132" s="8" t="s">
        <v>139</v>
      </c>
      <c r="I132" s="8" t="s">
        <v>132</v>
      </c>
      <c r="J132" s="8" t="s">
        <v>988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385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549</v>
      </c>
      <c r="AH132" s="8" t="s">
        <v>989</v>
      </c>
      <c r="AI132" s="8" t="s">
        <v>546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686</v>
      </c>
      <c r="AM132" s="8" t="s">
        <v>534</v>
      </c>
      <c r="AN132" s="8" t="s">
        <v>677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588</v>
      </c>
      <c r="D133" s="8" t="s">
        <v>137</v>
      </c>
      <c r="E133" s="8" t="s">
        <v>408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858</v>
      </c>
      <c r="K133" s="8" t="s">
        <v>417</v>
      </c>
      <c r="L133" s="8" t="s">
        <v>136</v>
      </c>
      <c r="N133" s="8"/>
      <c r="O133" s="10"/>
      <c r="P133" s="10" t="s">
        <v>850</v>
      </c>
      <c r="Q133" s="10">
        <v>900</v>
      </c>
      <c r="R133" s="20" t="s">
        <v>971</v>
      </c>
      <c r="S133" s="20" t="s">
        <v>934</v>
      </c>
      <c r="T133" s="8"/>
      <c r="W133" s="8" t="s">
        <v>385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846</v>
      </c>
      <c r="AH133" s="8" t="s">
        <v>847</v>
      </c>
      <c r="AI133" s="8" t="s">
        <v>845</v>
      </c>
      <c r="AJ133" s="8" t="s">
        <v>588</v>
      </c>
      <c r="AK133" s="8" t="s">
        <v>229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588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849</v>
      </c>
      <c r="Q134" s="10">
        <v>900</v>
      </c>
      <c r="R134" s="20" t="s">
        <v>897</v>
      </c>
      <c r="S134" s="20" t="s">
        <v>934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846</v>
      </c>
      <c r="AH134" s="8" t="s">
        <v>848</v>
      </c>
      <c r="AI134" s="8" t="s">
        <v>845</v>
      </c>
      <c r="AJ134" s="8" t="s">
        <v>588</v>
      </c>
      <c r="AK134" s="8" t="s">
        <v>229</v>
      </c>
      <c r="AM134" s="8" t="s">
        <v>889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588</v>
      </c>
      <c r="D135" s="8" t="s">
        <v>137</v>
      </c>
      <c r="E135" s="8" t="s">
        <v>409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858</v>
      </c>
      <c r="K135" s="8" t="s">
        <v>417</v>
      </c>
      <c r="L135" s="8" t="s">
        <v>136</v>
      </c>
      <c r="N135" s="8"/>
      <c r="O135" s="10"/>
      <c r="P135" s="10" t="s">
        <v>850</v>
      </c>
      <c r="Q135" s="10">
        <v>1000</v>
      </c>
      <c r="R135" s="20" t="s">
        <v>971</v>
      </c>
      <c r="S135" s="20" t="s">
        <v>934</v>
      </c>
      <c r="T135" s="8"/>
      <c r="W135" s="8" t="s">
        <v>385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846</v>
      </c>
      <c r="AH135" s="8" t="s">
        <v>847</v>
      </c>
      <c r="AI135" s="8" t="s">
        <v>845</v>
      </c>
      <c r="AJ135" s="8" t="s">
        <v>588</v>
      </c>
      <c r="AK135" s="8" t="s">
        <v>227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588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849</v>
      </c>
      <c r="Q136" s="10">
        <v>1000</v>
      </c>
      <c r="R136" s="20" t="s">
        <v>897</v>
      </c>
      <c r="S136" s="20" t="s">
        <v>934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846</v>
      </c>
      <c r="AH136" s="8" t="s">
        <v>848</v>
      </c>
      <c r="AI136" s="8" t="s">
        <v>845</v>
      </c>
      <c r="AJ136" s="8" t="s">
        <v>588</v>
      </c>
      <c r="AK136" s="8" t="s">
        <v>227</v>
      </c>
      <c r="AM136" s="8" t="s">
        <v>890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588</v>
      </c>
      <c r="D137" s="8" t="s">
        <v>137</v>
      </c>
      <c r="E137" s="8" t="s">
        <v>410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858</v>
      </c>
      <c r="L137" s="8" t="s">
        <v>136</v>
      </c>
      <c r="N137" s="8"/>
      <c r="O137" s="10"/>
      <c r="P137" s="10" t="s">
        <v>850</v>
      </c>
      <c r="Q137" s="10">
        <v>1100</v>
      </c>
      <c r="R137" s="20" t="s">
        <v>971</v>
      </c>
      <c r="S137" s="20" t="s">
        <v>935</v>
      </c>
      <c r="T137" s="8"/>
      <c r="W137" s="8" t="s">
        <v>385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955</v>
      </c>
      <c r="AH137" s="8" t="s">
        <v>847</v>
      </c>
      <c r="AI137" s="8" t="s">
        <v>958</v>
      </c>
      <c r="AJ137" s="8" t="s">
        <v>588</v>
      </c>
      <c r="AK137" s="8" t="s">
        <v>228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588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849</v>
      </c>
      <c r="Q138" s="10">
        <v>1100</v>
      </c>
      <c r="R138" s="20" t="s">
        <v>897</v>
      </c>
      <c r="S138" s="20" t="s">
        <v>935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955</v>
      </c>
      <c r="AH138" s="8" t="s">
        <v>848</v>
      </c>
      <c r="AI138" s="8" t="s">
        <v>958</v>
      </c>
      <c r="AJ138" s="8" t="s">
        <v>588</v>
      </c>
      <c r="AK138" s="8" t="s">
        <v>228</v>
      </c>
      <c r="AM138" s="8" t="s">
        <v>891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588</v>
      </c>
      <c r="D139" s="8" t="s">
        <v>137</v>
      </c>
      <c r="E139" s="8" t="s">
        <v>411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858</v>
      </c>
      <c r="K139" s="8" t="s">
        <v>416</v>
      </c>
      <c r="L139" s="8" t="s">
        <v>136</v>
      </c>
      <c r="N139" s="8"/>
      <c r="O139" s="10"/>
      <c r="P139" s="10" t="s">
        <v>850</v>
      </c>
      <c r="Q139" s="10">
        <v>1200</v>
      </c>
      <c r="R139" s="20" t="s">
        <v>971</v>
      </c>
      <c r="S139" s="20" t="s">
        <v>932</v>
      </c>
      <c r="T139" s="8"/>
      <c r="W139" s="8" t="s">
        <v>385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846</v>
      </c>
      <c r="AH139" s="8" t="s">
        <v>847</v>
      </c>
      <c r="AI139" s="8" t="s">
        <v>845</v>
      </c>
      <c r="AJ139" s="8" t="s">
        <v>588</v>
      </c>
      <c r="AK139" s="8" t="s">
        <v>545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588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849</v>
      </c>
      <c r="Q140" s="10">
        <v>1200</v>
      </c>
      <c r="R140" s="20" t="s">
        <v>897</v>
      </c>
      <c r="S140" s="20" t="s">
        <v>932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846</v>
      </c>
      <c r="AH140" s="8" t="s">
        <v>848</v>
      </c>
      <c r="AI140" s="8" t="s">
        <v>845</v>
      </c>
      <c r="AJ140" s="8" t="s">
        <v>588</v>
      </c>
      <c r="AK140" s="8" t="s">
        <v>545</v>
      </c>
      <c r="AM140" s="8" t="s">
        <v>892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588</v>
      </c>
      <c r="D141" s="8" t="s">
        <v>137</v>
      </c>
      <c r="E141" s="8" t="s">
        <v>412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858</v>
      </c>
      <c r="K141" s="8" t="s">
        <v>416</v>
      </c>
      <c r="L141" s="8" t="s">
        <v>136</v>
      </c>
      <c r="N141" s="8"/>
      <c r="O141" s="10"/>
      <c r="P141" s="10" t="s">
        <v>850</v>
      </c>
      <c r="Q141" s="10">
        <v>1300</v>
      </c>
      <c r="R141" s="20" t="s">
        <v>971</v>
      </c>
      <c r="S141" s="20" t="s">
        <v>932</v>
      </c>
      <c r="T141" s="8"/>
      <c r="W141" s="8" t="s">
        <v>385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955</v>
      </c>
      <c r="AH141" s="8" t="s">
        <v>847</v>
      </c>
      <c r="AI141" s="8" t="s">
        <v>958</v>
      </c>
      <c r="AJ141" s="8" t="s">
        <v>588</v>
      </c>
      <c r="AK141" s="8" t="s">
        <v>625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588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849</v>
      </c>
      <c r="Q142" s="10">
        <v>1300</v>
      </c>
      <c r="R142" s="20" t="s">
        <v>897</v>
      </c>
      <c r="S142" s="20" t="s">
        <v>932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955</v>
      </c>
      <c r="AH142" s="8" t="s">
        <v>848</v>
      </c>
      <c r="AI142" s="8" t="s">
        <v>958</v>
      </c>
      <c r="AJ142" s="8" t="s">
        <v>588</v>
      </c>
      <c r="AK142" s="8" t="s">
        <v>625</v>
      </c>
      <c r="AM142" s="8" t="s">
        <v>893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588</v>
      </c>
      <c r="D143" s="8" t="s">
        <v>137</v>
      </c>
      <c r="E143" s="8" t="s">
        <v>413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858</v>
      </c>
      <c r="K143" s="8" t="s">
        <v>416</v>
      </c>
      <c r="L143" s="8" t="s">
        <v>136</v>
      </c>
      <c r="N143" s="8"/>
      <c r="O143" s="10"/>
      <c r="P143" s="10" t="s">
        <v>850</v>
      </c>
      <c r="Q143" s="10">
        <v>1400</v>
      </c>
      <c r="R143" s="20" t="s">
        <v>971</v>
      </c>
      <c r="S143" s="20" t="s">
        <v>932</v>
      </c>
      <c r="T143" s="8"/>
      <c r="W143" s="8" t="s">
        <v>385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955</v>
      </c>
      <c r="AH143" s="8" t="s">
        <v>847</v>
      </c>
      <c r="AI143" s="8" t="s">
        <v>958</v>
      </c>
      <c r="AJ143" s="8" t="s">
        <v>588</v>
      </c>
      <c r="AK143" s="8" t="s">
        <v>860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588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849</v>
      </c>
      <c r="Q144" s="10">
        <v>1400</v>
      </c>
      <c r="R144" s="20" t="s">
        <v>897</v>
      </c>
      <c r="S144" s="20" t="s">
        <v>932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955</v>
      </c>
      <c r="AH144" s="8" t="s">
        <v>848</v>
      </c>
      <c r="AI144" s="8" t="s">
        <v>958</v>
      </c>
      <c r="AJ144" s="8" t="s">
        <v>588</v>
      </c>
      <c r="AK144" s="8" t="s">
        <v>860</v>
      </c>
      <c r="AM144" s="8" t="s">
        <v>894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258</v>
      </c>
      <c r="D145" s="8" t="s">
        <v>134</v>
      </c>
      <c r="E145" s="8" t="s">
        <v>695</v>
      </c>
      <c r="F145" s="8" t="str">
        <f>IF(ISBLANK(E145), "", Table2[[#This Row],[unique_id]])</f>
        <v>deck_festoons</v>
      </c>
      <c r="G145" s="8" t="s">
        <v>399</v>
      </c>
      <c r="H145" s="8" t="s">
        <v>139</v>
      </c>
      <c r="I145" s="8" t="s">
        <v>132</v>
      </c>
      <c r="J145" s="8" t="s">
        <v>985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385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548</v>
      </c>
      <c r="AH145" s="8" t="s">
        <v>555</v>
      </c>
      <c r="AI145" s="8" t="s">
        <v>547</v>
      </c>
      <c r="AJ145" s="8" t="str">
        <f>IF(OR(ISBLANK(AM145), ISBLANK(AN145)), "", Table2[[#This Row],[device_via_device]])</f>
        <v>TPLink</v>
      </c>
      <c r="AK145" s="8" t="s">
        <v>544</v>
      </c>
      <c r="AL145" s="8" t="s">
        <v>686</v>
      </c>
      <c r="AM145" s="8" t="s">
        <v>954</v>
      </c>
      <c r="AN145" s="8" t="s">
        <v>953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258</v>
      </c>
      <c r="D146" s="8" t="s">
        <v>134</v>
      </c>
      <c r="E146" s="8" t="s">
        <v>948</v>
      </c>
      <c r="F146" s="8" t="str">
        <f>IF(ISBLANK(E146), "", Table2[[#This Row],[unique_id]])</f>
        <v>landing_festoons</v>
      </c>
      <c r="G146" s="8" t="s">
        <v>949</v>
      </c>
      <c r="H146" s="8" t="s">
        <v>139</v>
      </c>
      <c r="I146" s="8" t="s">
        <v>132</v>
      </c>
      <c r="J146" s="8" t="s">
        <v>985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385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548</v>
      </c>
      <c r="AH146" s="8" t="s">
        <v>555</v>
      </c>
      <c r="AI146" s="8" t="s">
        <v>547</v>
      </c>
      <c r="AJ146" s="8" t="str">
        <f>IF(OR(ISBLANK(AM146), ISBLANK(AN146)), "", Table2[[#This Row],[device_via_device]])</f>
        <v>TPLink</v>
      </c>
      <c r="AK146" s="8" t="s">
        <v>950</v>
      </c>
      <c r="AL146" s="8" t="s">
        <v>686</v>
      </c>
      <c r="AM146" s="8" t="s">
        <v>951</v>
      </c>
      <c r="AN146" s="8" t="s">
        <v>952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588</v>
      </c>
      <c r="D147" s="8" t="s">
        <v>137</v>
      </c>
      <c r="E147" s="8" t="s">
        <v>972</v>
      </c>
      <c r="F147" s="8" t="str">
        <f>IF(ISBLANK(E147), "", Table2[[#This Row],[unique_id]])</f>
        <v>garden_pedestals</v>
      </c>
      <c r="G147" s="8" t="s">
        <v>973</v>
      </c>
      <c r="H147" s="8" t="s">
        <v>139</v>
      </c>
      <c r="I147" s="8" t="s">
        <v>132</v>
      </c>
      <c r="J147" s="8" t="s">
        <v>984</v>
      </c>
      <c r="L147" s="8" t="s">
        <v>136</v>
      </c>
      <c r="N147" s="8"/>
      <c r="O147" s="10"/>
      <c r="P147" s="10" t="s">
        <v>850</v>
      </c>
      <c r="Q147" s="10" t="s">
        <v>961</v>
      </c>
      <c r="R147" s="20" t="s">
        <v>970</v>
      </c>
      <c r="S147" s="20" t="s">
        <v>960</v>
      </c>
      <c r="T147" s="8"/>
      <c r="W147" s="8" t="s">
        <v>385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957</v>
      </c>
      <c r="AH147" s="8" t="s">
        <v>975</v>
      </c>
      <c r="AI147" s="8" t="s">
        <v>959</v>
      </c>
      <c r="AJ147" s="8" t="s">
        <v>588</v>
      </c>
      <c r="AK147" s="8" t="s">
        <v>974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588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849</v>
      </c>
      <c r="Q148" s="10" t="s">
        <v>961</v>
      </c>
      <c r="R148" s="20" t="s">
        <v>897</v>
      </c>
      <c r="S148" s="20" t="s">
        <v>960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957</v>
      </c>
      <c r="AH148" s="8" t="s">
        <v>976</v>
      </c>
      <c r="AI148" s="8" t="s">
        <v>959</v>
      </c>
      <c r="AJ148" s="8" t="s">
        <v>588</v>
      </c>
      <c r="AK148" s="8" t="s">
        <v>974</v>
      </c>
      <c r="AM148" s="8" t="s">
        <v>956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588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849</v>
      </c>
      <c r="Q149" s="10" t="s">
        <v>961</v>
      </c>
      <c r="R149" s="20" t="s">
        <v>897</v>
      </c>
      <c r="S149" s="20" t="s">
        <v>960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957</v>
      </c>
      <c r="AH149" s="8" t="s">
        <v>977</v>
      </c>
      <c r="AI149" s="8" t="s">
        <v>959</v>
      </c>
      <c r="AJ149" s="8" t="s">
        <v>588</v>
      </c>
      <c r="AK149" s="8" t="s">
        <v>974</v>
      </c>
      <c r="AM149" s="8" t="s">
        <v>962</v>
      </c>
      <c r="AO149" s="12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588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849</v>
      </c>
      <c r="Q150" s="10" t="s">
        <v>961</v>
      </c>
      <c r="R150" s="20" t="s">
        <v>897</v>
      </c>
      <c r="S150" s="20" t="s">
        <v>960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957</v>
      </c>
      <c r="AH150" s="8" t="s">
        <v>978</v>
      </c>
      <c r="AI150" s="8" t="s">
        <v>959</v>
      </c>
      <c r="AJ150" s="8" t="s">
        <v>588</v>
      </c>
      <c r="AK150" s="8" t="s">
        <v>974</v>
      </c>
      <c r="AM150" s="8" t="s">
        <v>963</v>
      </c>
      <c r="AO150" s="12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588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849</v>
      </c>
      <c r="Q151" s="10" t="s">
        <v>961</v>
      </c>
      <c r="R151" s="20" t="s">
        <v>897</v>
      </c>
      <c r="S151" s="20" t="s">
        <v>960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957</v>
      </c>
      <c r="AH151" s="8" t="s">
        <v>979</v>
      </c>
      <c r="AI151" s="8" t="s">
        <v>959</v>
      </c>
      <c r="AJ151" s="8" t="s">
        <v>588</v>
      </c>
      <c r="AK151" s="8" t="s">
        <v>974</v>
      </c>
      <c r="AM151" s="8" t="s">
        <v>964</v>
      </c>
      <c r="AO151" s="12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588</v>
      </c>
      <c r="D152" s="8" t="s">
        <v>137</v>
      </c>
      <c r="E152" s="8" t="s">
        <v>982</v>
      </c>
      <c r="F152" s="12" t="str">
        <f>IF(ISBLANK(E152), "", Table2[[#This Row],[unique_id]])</f>
        <v>tree_spotlights</v>
      </c>
      <c r="G152" s="8" t="s">
        <v>969</v>
      </c>
      <c r="H152" s="8" t="s">
        <v>139</v>
      </c>
      <c r="I152" s="8" t="s">
        <v>132</v>
      </c>
      <c r="J152" s="8" t="s">
        <v>983</v>
      </c>
      <c r="L152" s="8" t="s">
        <v>136</v>
      </c>
      <c r="N152" s="8"/>
      <c r="O152" s="10"/>
      <c r="P152" s="10" t="s">
        <v>850</v>
      </c>
      <c r="Q152" s="10" t="s">
        <v>968</v>
      </c>
      <c r="R152" s="20" t="s">
        <v>970</v>
      </c>
      <c r="S152" s="20" t="s">
        <v>960</v>
      </c>
      <c r="T152" s="8"/>
      <c r="W152" s="8" t="s">
        <v>385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957</v>
      </c>
      <c r="AH152" s="8" t="s">
        <v>980</v>
      </c>
      <c r="AI152" s="8" t="s">
        <v>967</v>
      </c>
      <c r="AJ152" s="8" t="s">
        <v>588</v>
      </c>
      <c r="AK152" s="8" t="s">
        <v>966</v>
      </c>
      <c r="AO152" s="12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588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849</v>
      </c>
      <c r="Q153" s="10" t="s">
        <v>968</v>
      </c>
      <c r="R153" s="20" t="s">
        <v>897</v>
      </c>
      <c r="S153" s="20" t="s">
        <v>960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957</v>
      </c>
      <c r="AH153" s="8" t="s">
        <v>981</v>
      </c>
      <c r="AI153" s="8" t="s">
        <v>967</v>
      </c>
      <c r="AJ153" s="8" t="s">
        <v>588</v>
      </c>
      <c r="AK153" s="8" t="s">
        <v>966</v>
      </c>
      <c r="AM153" s="8" t="s">
        <v>965</v>
      </c>
      <c r="AO153" s="12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588</v>
      </c>
      <c r="D154" s="8" t="s">
        <v>137</v>
      </c>
      <c r="F154" s="12" t="str">
        <f>IF(ISBLANK(E154), "", Table2[[#This Row],[unique_id]])</f>
        <v/>
      </c>
      <c r="N154" s="8"/>
      <c r="O154" s="10"/>
      <c r="P154" s="10" t="s">
        <v>849</v>
      </c>
      <c r="Q154" s="10" t="s">
        <v>968</v>
      </c>
      <c r="R154" s="20" t="s">
        <v>897</v>
      </c>
      <c r="S154" s="20" t="s">
        <v>960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957</v>
      </c>
      <c r="AH154" s="8" t="s">
        <v>990</v>
      </c>
      <c r="AI154" s="8" t="s">
        <v>967</v>
      </c>
      <c r="AJ154" s="8" t="s">
        <v>588</v>
      </c>
      <c r="AK154" s="8" t="s">
        <v>966</v>
      </c>
      <c r="AM154" s="8" t="s">
        <v>991</v>
      </c>
      <c r="AO154" s="12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761</v>
      </c>
      <c r="D155" s="8" t="s">
        <v>503</v>
      </c>
      <c r="E155" s="8" t="s">
        <v>502</v>
      </c>
      <c r="F155" s="8" t="str">
        <f>IF(ISBLANK(E155), "", Table2[[#This Row],[unique_id]])</f>
        <v>column_break</v>
      </c>
      <c r="G155" s="8" t="s">
        <v>499</v>
      </c>
      <c r="H155" s="8" t="s">
        <v>139</v>
      </c>
      <c r="I155" s="8" t="s">
        <v>132</v>
      </c>
      <c r="L155" s="8" t="s">
        <v>500</v>
      </c>
      <c r="M155" s="8" t="s">
        <v>501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703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833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295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570</v>
      </c>
      <c r="AH156" s="8" t="s">
        <v>129</v>
      </c>
      <c r="AI156" s="8" t="s">
        <v>571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686</v>
      </c>
      <c r="AM156" s="8" t="s">
        <v>572</v>
      </c>
      <c r="AN156" s="8" t="s">
        <v>689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704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833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295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570</v>
      </c>
      <c r="AH157" s="8" t="s">
        <v>129</v>
      </c>
      <c r="AI157" s="8" t="s">
        <v>571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686</v>
      </c>
      <c r="AM157" s="8" t="s">
        <v>573</v>
      </c>
      <c r="AN157" s="8" t="s">
        <v>690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705</v>
      </c>
      <c r="F158" s="8" t="str">
        <f>IF(ISBLANK(E158), "", Table2[[#This Row],[unique_id]])</f>
        <v>parents_fan</v>
      </c>
      <c r="G158" s="8" t="s">
        <v>207</v>
      </c>
      <c r="H158" s="8" t="s">
        <v>131</v>
      </c>
      <c r="I158" s="8" t="s">
        <v>132</v>
      </c>
      <c r="J158" s="8" t="s">
        <v>810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295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570</v>
      </c>
      <c r="AH158" s="8" t="s">
        <v>129</v>
      </c>
      <c r="AI158" s="8" t="s">
        <v>571</v>
      </c>
      <c r="AJ158" s="8" t="str">
        <f>IF(OR(ISBLANK(AM158), ISBLANK(AN158)), "", Table2[[#This Row],[device_via_device]])</f>
        <v>SenseMe</v>
      </c>
      <c r="AK158" s="8" t="s">
        <v>207</v>
      </c>
      <c r="AL158" s="8" t="s">
        <v>686</v>
      </c>
      <c r="AM158" s="8" t="s">
        <v>576</v>
      </c>
      <c r="AN158" s="8" t="s">
        <v>691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258</v>
      </c>
      <c r="D159" s="8" t="s">
        <v>134</v>
      </c>
      <c r="E159" s="8" t="s">
        <v>294</v>
      </c>
      <c r="F159" s="8" t="str">
        <f>IF(ISBLANK(E159), "", Table2[[#This Row],[unique_id]])</f>
        <v>kitchen_fan</v>
      </c>
      <c r="G159" s="8" t="s">
        <v>221</v>
      </c>
      <c r="H159" s="8" t="s">
        <v>131</v>
      </c>
      <c r="I159" s="8" t="s">
        <v>132</v>
      </c>
      <c r="J159" s="8" t="s">
        <v>810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295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549</v>
      </c>
      <c r="AH159" s="8" t="s">
        <v>129</v>
      </c>
      <c r="AI159" s="8" t="s">
        <v>546</v>
      </c>
      <c r="AJ159" s="8" t="str">
        <f>IF(OR(ISBLANK(AM159), ISBLANK(AN159)), "", Table2[[#This Row],[device_via_device]])</f>
        <v>TPLink</v>
      </c>
      <c r="AK159" s="8" t="s">
        <v>221</v>
      </c>
      <c r="AL159" s="8" t="s">
        <v>686</v>
      </c>
      <c r="AM159" s="17" t="s">
        <v>550</v>
      </c>
      <c r="AN159" s="38" t="s">
        <v>685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706</v>
      </c>
      <c r="F160" s="8" t="str">
        <f>IF(ISBLANK(E160), "", Table2[[#This Row],[unique_id]])</f>
        <v>lounge_fan</v>
      </c>
      <c r="G160" s="8" t="s">
        <v>209</v>
      </c>
      <c r="H160" s="8" t="s">
        <v>131</v>
      </c>
      <c r="I160" s="8" t="s">
        <v>132</v>
      </c>
      <c r="J160" s="8" t="s">
        <v>810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295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570</v>
      </c>
      <c r="AH160" s="8" t="s">
        <v>129</v>
      </c>
      <c r="AI160" s="8" t="s">
        <v>571</v>
      </c>
      <c r="AJ160" s="8" t="str">
        <f>IF(OR(ISBLANK(AM160), ISBLANK(AN160)), "", Table2[[#This Row],[device_via_device]])</f>
        <v>SenseMe</v>
      </c>
      <c r="AK160" s="8" t="s">
        <v>209</v>
      </c>
      <c r="AL160" s="8" t="s">
        <v>686</v>
      </c>
      <c r="AM160" s="8" t="s">
        <v>577</v>
      </c>
      <c r="AN160" s="8" t="s">
        <v>692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707</v>
      </c>
      <c r="F161" s="8" t="str">
        <f>IF(ISBLANK(E161), "", Table2[[#This Row],[unique_id]])</f>
        <v>deck_fan</v>
      </c>
      <c r="G161" s="8" t="s">
        <v>544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295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544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708</v>
      </c>
      <c r="F162" s="8" t="str">
        <f>IF(ISBLANK(E162), "", Table2[[#This Row],[unique_id]])</f>
        <v>deck_east_fan</v>
      </c>
      <c r="G162" s="8" t="s">
        <v>231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295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570</v>
      </c>
      <c r="AH162" s="8" t="s">
        <v>579</v>
      </c>
      <c r="AI162" s="8" t="s">
        <v>571</v>
      </c>
      <c r="AJ162" s="8" t="str">
        <f>IF(OR(ISBLANK(AM162), ISBLANK(AN162)), "", Table2[[#This Row],[device_via_device]])</f>
        <v>SenseMe</v>
      </c>
      <c r="AK162" s="8" t="s">
        <v>544</v>
      </c>
      <c r="AL162" s="8" t="s">
        <v>686</v>
      </c>
      <c r="AM162" s="8" t="s">
        <v>574</v>
      </c>
      <c r="AN162" s="8" t="s">
        <v>693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709</v>
      </c>
      <c r="F163" s="8" t="str">
        <f>IF(ISBLANK(E163), "", Table2[[#This Row],[unique_id]])</f>
        <v>deck_west_fan</v>
      </c>
      <c r="G163" s="8" t="s">
        <v>230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295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570</v>
      </c>
      <c r="AH163" s="8" t="s">
        <v>580</v>
      </c>
      <c r="AI163" s="8" t="s">
        <v>571</v>
      </c>
      <c r="AJ163" s="8" t="str">
        <f>IF(OR(ISBLANK(AM163), ISBLANK(AN163)), "", Table2[[#This Row],[device_via_device]])</f>
        <v>SenseMe</v>
      </c>
      <c r="AK163" s="8" t="s">
        <v>544</v>
      </c>
      <c r="AL163" s="8" t="s">
        <v>686</v>
      </c>
      <c r="AM163" s="8" t="s">
        <v>575</v>
      </c>
      <c r="AN163" s="16" t="s">
        <v>694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761</v>
      </c>
      <c r="D164" s="8" t="s">
        <v>503</v>
      </c>
      <c r="E164" s="8" t="s">
        <v>502</v>
      </c>
      <c r="F164" s="8" t="str">
        <f>IF(ISBLANK(E164), "", Table2[[#This Row],[unique_id]])</f>
        <v>column_break</v>
      </c>
      <c r="G164" s="8" t="s">
        <v>499</v>
      </c>
      <c r="H164" s="8" t="s">
        <v>782</v>
      </c>
      <c r="I164" s="8" t="s">
        <v>132</v>
      </c>
      <c r="L164" s="8" t="s">
        <v>500</v>
      </c>
      <c r="M164" s="8" t="s">
        <v>501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12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781</v>
      </c>
      <c r="D165" s="8" t="s">
        <v>129</v>
      </c>
      <c r="E165" s="40" t="s">
        <v>786</v>
      </c>
      <c r="F165" s="12" t="str">
        <f>IF(ISBLANK(E165), "", Table2[[#This Row],[unique_id]])</f>
        <v>lounge_air_purifier</v>
      </c>
      <c r="G165" s="8" t="s">
        <v>209</v>
      </c>
      <c r="H165" s="8" t="s">
        <v>782</v>
      </c>
      <c r="I165" s="8" t="s">
        <v>132</v>
      </c>
      <c r="J165" s="8" t="s">
        <v>809</v>
      </c>
      <c r="L165" s="8" t="s">
        <v>136</v>
      </c>
      <c r="N165" s="8"/>
      <c r="O165" s="10"/>
      <c r="P165" s="10" t="s">
        <v>849</v>
      </c>
      <c r="Q165" s="10"/>
      <c r="R165" s="20" t="s">
        <v>897</v>
      </c>
      <c r="S165" s="20"/>
      <c r="T165" s="8"/>
      <c r="W165" s="8" t="s">
        <v>783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798</v>
      </c>
      <c r="AG165" s="10" t="s">
        <v>799</v>
      </c>
      <c r="AH165" s="8" t="s">
        <v>797</v>
      </c>
      <c r="AI165" s="8" t="s">
        <v>800</v>
      </c>
      <c r="AJ165" s="8" t="s">
        <v>781</v>
      </c>
      <c r="AK165" s="8" t="s">
        <v>209</v>
      </c>
      <c r="AM165" s="8" t="s">
        <v>834</v>
      </c>
      <c r="AO165" s="12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781</v>
      </c>
      <c r="D166" s="8" t="s">
        <v>129</v>
      </c>
      <c r="E166" s="40" t="s">
        <v>903</v>
      </c>
      <c r="F166" s="12" t="str">
        <f>IF(ISBLANK(E166), "", Table2[[#This Row],[unique_id]])</f>
        <v>dining_air_purifier</v>
      </c>
      <c r="G166" s="8" t="s">
        <v>208</v>
      </c>
      <c r="H166" s="8" t="s">
        <v>782</v>
      </c>
      <c r="I166" s="8" t="s">
        <v>132</v>
      </c>
      <c r="J166" s="8" t="s">
        <v>809</v>
      </c>
      <c r="L166" s="8" t="s">
        <v>136</v>
      </c>
      <c r="N166" s="8"/>
      <c r="O166" s="10"/>
      <c r="P166" s="10" t="s">
        <v>849</v>
      </c>
      <c r="Q166" s="10"/>
      <c r="R166" s="20" t="s">
        <v>897</v>
      </c>
      <c r="S166" s="20"/>
      <c r="T166" s="8"/>
      <c r="W166" s="8" t="s">
        <v>783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905</v>
      </c>
      <c r="AG166" s="10" t="s">
        <v>799</v>
      </c>
      <c r="AH166" s="8" t="s">
        <v>797</v>
      </c>
      <c r="AI166" s="8" t="s">
        <v>800</v>
      </c>
      <c r="AJ166" s="8" t="s">
        <v>781</v>
      </c>
      <c r="AK166" s="8" t="s">
        <v>208</v>
      </c>
      <c r="AM166" s="8" t="s">
        <v>904</v>
      </c>
      <c r="AO166" s="12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153</v>
      </c>
      <c r="D167" s="8" t="s">
        <v>27</v>
      </c>
      <c r="E167" s="8" t="s">
        <v>253</v>
      </c>
      <c r="F167" s="8" t="str">
        <f>IF(ISBLANK(E167), "", Table2[[#This Row],[unique_id]])</f>
        <v>home_power</v>
      </c>
      <c r="G167" s="8" t="s">
        <v>484</v>
      </c>
      <c r="H167" s="8" t="s">
        <v>290</v>
      </c>
      <c r="I167" s="8" t="s">
        <v>141</v>
      </c>
      <c r="L167" s="8" t="s">
        <v>90</v>
      </c>
      <c r="N167" s="8" t="s">
        <v>758</v>
      </c>
      <c r="O167" s="10"/>
      <c r="P167" s="10"/>
      <c r="Q167" s="10"/>
      <c r="R167" s="10"/>
      <c r="S167" s="10"/>
      <c r="T167" s="8"/>
      <c r="U167" s="8" t="s">
        <v>497</v>
      </c>
      <c r="W167" s="8" t="s">
        <v>291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153</v>
      </c>
      <c r="D168" s="8" t="s">
        <v>27</v>
      </c>
      <c r="E168" s="8" t="s">
        <v>481</v>
      </c>
      <c r="F168" s="8" t="str">
        <f>IF(ISBLANK(E168), "", Table2[[#This Row],[unique_id]])</f>
        <v>home_base_power</v>
      </c>
      <c r="G168" s="8" t="s">
        <v>482</v>
      </c>
      <c r="H168" s="8" t="s">
        <v>290</v>
      </c>
      <c r="I168" s="8" t="s">
        <v>141</v>
      </c>
      <c r="L168" s="8" t="s">
        <v>90</v>
      </c>
      <c r="N168" s="8" t="s">
        <v>758</v>
      </c>
      <c r="O168" s="10"/>
      <c r="P168" s="10"/>
      <c r="Q168" s="10"/>
      <c r="R168" s="10"/>
      <c r="S168" s="10"/>
      <c r="T168" s="8"/>
      <c r="U168" s="8" t="s">
        <v>497</v>
      </c>
      <c r="W168" s="8" t="s">
        <v>291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153</v>
      </c>
      <c r="D169" s="8" t="s">
        <v>27</v>
      </c>
      <c r="E169" s="8" t="s">
        <v>480</v>
      </c>
      <c r="F169" s="8" t="str">
        <f>IF(ISBLANK(E169), "", Table2[[#This Row],[unique_id]])</f>
        <v>home_peak_power</v>
      </c>
      <c r="G169" s="8" t="s">
        <v>483</v>
      </c>
      <c r="H169" s="8" t="s">
        <v>290</v>
      </c>
      <c r="I169" s="8" t="s">
        <v>141</v>
      </c>
      <c r="L169" s="8" t="s">
        <v>90</v>
      </c>
      <c r="N169" s="8" t="s">
        <v>758</v>
      </c>
      <c r="O169" s="10"/>
      <c r="P169" s="10"/>
      <c r="Q169" s="10"/>
      <c r="R169" s="10"/>
      <c r="S169" s="10"/>
      <c r="T169" s="8"/>
      <c r="U169" s="8" t="s">
        <v>497</v>
      </c>
      <c r="W169" s="8" t="s">
        <v>291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761</v>
      </c>
      <c r="D170" s="8" t="s">
        <v>503</v>
      </c>
      <c r="E170" s="8" t="s">
        <v>759</v>
      </c>
      <c r="F170" s="8" t="str">
        <f>IF(ISBLANK(E170), "", Table2[[#This Row],[unique_id]])</f>
        <v>graph_break</v>
      </c>
      <c r="G170" s="8" t="s">
        <v>760</v>
      </c>
      <c r="H170" s="8" t="s">
        <v>290</v>
      </c>
      <c r="I170" s="8" t="s">
        <v>141</v>
      </c>
      <c r="N170" s="8" t="s">
        <v>758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12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258</v>
      </c>
      <c r="D171" s="8" t="s">
        <v>27</v>
      </c>
      <c r="E171" s="8" t="s">
        <v>261</v>
      </c>
      <c r="F171" s="8" t="str">
        <f>IF(ISBLANK(E171), "", Table2[[#This Row],[unique_id]])</f>
        <v>various_adhoc_outlet_current_consumption</v>
      </c>
      <c r="G171" s="8" t="s">
        <v>252</v>
      </c>
      <c r="H171" s="8" t="s">
        <v>290</v>
      </c>
      <c r="I171" s="8" t="s">
        <v>141</v>
      </c>
      <c r="L171" s="8" t="s">
        <v>136</v>
      </c>
      <c r="N171" s="8" t="s">
        <v>758</v>
      </c>
      <c r="O171" s="10"/>
      <c r="P171" s="10"/>
      <c r="Q171" s="10"/>
      <c r="R171" s="10"/>
      <c r="S171" s="10"/>
      <c r="T171" s="8"/>
      <c r="U171" s="8" t="s">
        <v>497</v>
      </c>
      <c r="W171" s="8" t="s">
        <v>291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258</v>
      </c>
      <c r="D172" s="8" t="s">
        <v>27</v>
      </c>
      <c r="E172" s="8" t="s">
        <v>263</v>
      </c>
      <c r="F172" s="8" t="str">
        <f>IF(ISBLANK(E172), "", Table2[[#This Row],[unique_id]])</f>
        <v>study_battery_charger_current_consumption</v>
      </c>
      <c r="G172" s="8" t="s">
        <v>251</v>
      </c>
      <c r="H172" s="8" t="s">
        <v>290</v>
      </c>
      <c r="I172" s="8" t="s">
        <v>141</v>
      </c>
      <c r="L172" s="8" t="s">
        <v>136</v>
      </c>
      <c r="N172" s="8" t="s">
        <v>758</v>
      </c>
      <c r="O172" s="10"/>
      <c r="P172" s="10"/>
      <c r="Q172" s="10"/>
      <c r="R172" s="10"/>
      <c r="S172" s="10"/>
      <c r="T172" s="8"/>
      <c r="U172" s="8" t="s">
        <v>497</v>
      </c>
      <c r="W172" s="8" t="s">
        <v>291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258</v>
      </c>
      <c r="D173" s="8" t="s">
        <v>27</v>
      </c>
      <c r="E173" s="8" t="s">
        <v>262</v>
      </c>
      <c r="F173" s="8" t="str">
        <f>IF(ISBLANK(E173), "", Table2[[#This Row],[unique_id]])</f>
        <v>laundry_vacuum_charger_current_consumption</v>
      </c>
      <c r="G173" s="8" t="s">
        <v>250</v>
      </c>
      <c r="H173" s="8" t="s">
        <v>290</v>
      </c>
      <c r="I173" s="8" t="s">
        <v>141</v>
      </c>
      <c r="L173" s="8" t="s">
        <v>136</v>
      </c>
      <c r="N173" s="8" t="s">
        <v>758</v>
      </c>
      <c r="O173" s="10"/>
      <c r="P173" s="10"/>
      <c r="Q173" s="10"/>
      <c r="R173" s="10"/>
      <c r="S173" s="10"/>
      <c r="T173" s="8"/>
      <c r="U173" s="8" t="s">
        <v>497</v>
      </c>
      <c r="W173" s="8" t="s">
        <v>291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4" t="s">
        <v>26</v>
      </c>
      <c r="C174" s="14" t="s">
        <v>153</v>
      </c>
      <c r="D174" s="14" t="s">
        <v>27</v>
      </c>
      <c r="E174" s="14" t="s">
        <v>487</v>
      </c>
      <c r="F174" s="8" t="str">
        <f>IF(ISBLANK(E174), "", Table2[[#This Row],[unique_id]])</f>
        <v>home_lights_power</v>
      </c>
      <c r="G174" s="14" t="s">
        <v>489</v>
      </c>
      <c r="H174" s="14" t="s">
        <v>290</v>
      </c>
      <c r="I174" s="14" t="s">
        <v>141</v>
      </c>
      <c r="K174" s="14"/>
      <c r="L174" s="14" t="s">
        <v>136</v>
      </c>
      <c r="N174" s="8" t="s">
        <v>758</v>
      </c>
      <c r="O174" s="10"/>
      <c r="P174" s="10"/>
      <c r="Q174" s="10"/>
      <c r="R174" s="10"/>
      <c r="S174" s="10"/>
      <c r="T174" s="8"/>
      <c r="U174" s="8" t="s">
        <v>497</v>
      </c>
      <c r="W174" s="8" t="s">
        <v>291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4" t="s">
        <v>26</v>
      </c>
      <c r="C175" s="14" t="s">
        <v>153</v>
      </c>
      <c r="D175" s="14" t="s">
        <v>27</v>
      </c>
      <c r="E175" s="14" t="s">
        <v>488</v>
      </c>
      <c r="F175" s="8" t="str">
        <f>IF(ISBLANK(E175), "", Table2[[#This Row],[unique_id]])</f>
        <v>home_fans_power</v>
      </c>
      <c r="G175" s="14" t="s">
        <v>490</v>
      </c>
      <c r="H175" s="14" t="s">
        <v>290</v>
      </c>
      <c r="I175" s="14" t="s">
        <v>141</v>
      </c>
      <c r="K175" s="14"/>
      <c r="L175" s="14" t="s">
        <v>136</v>
      </c>
      <c r="N175" s="8" t="s">
        <v>758</v>
      </c>
      <c r="O175" s="10"/>
      <c r="P175" s="10"/>
      <c r="Q175" s="10"/>
      <c r="R175" s="10"/>
      <c r="S175" s="10"/>
      <c r="T175" s="8"/>
      <c r="U175" s="8" t="s">
        <v>497</v>
      </c>
      <c r="W175" s="8" t="s">
        <v>291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4" t="s">
        <v>234</v>
      </c>
      <c r="C176" s="14" t="s">
        <v>512</v>
      </c>
      <c r="D176" s="14" t="s">
        <v>27</v>
      </c>
      <c r="E176" s="14" t="s">
        <v>771</v>
      </c>
      <c r="F176" s="8" t="str">
        <f>IF(ISBLANK(E176), "", Table2[[#This Row],[unique_id]])</f>
        <v>outdoor_pool_filter_power</v>
      </c>
      <c r="G176" s="14" t="s">
        <v>479</v>
      </c>
      <c r="H176" s="14" t="s">
        <v>290</v>
      </c>
      <c r="I176" s="14" t="s">
        <v>141</v>
      </c>
      <c r="K176" s="14"/>
      <c r="L176" s="14" t="s">
        <v>136</v>
      </c>
      <c r="N176" s="8" t="s">
        <v>758</v>
      </c>
      <c r="O176" s="10"/>
      <c r="P176" s="10"/>
      <c r="Q176" s="10"/>
      <c r="R176" s="10"/>
      <c r="S176" s="10"/>
      <c r="T176" s="8"/>
      <c r="U176" s="8" t="s">
        <v>497</v>
      </c>
      <c r="W176" s="8" t="s">
        <v>291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14" t="s">
        <v>26</v>
      </c>
      <c r="C177" s="14" t="s">
        <v>512</v>
      </c>
      <c r="D177" s="14" t="s">
        <v>27</v>
      </c>
      <c r="E177" s="14" t="s">
        <v>773</v>
      </c>
      <c r="F177" s="8" t="str">
        <f>IF(ISBLANK(E177), "", Table2[[#This Row],[unique_id]])</f>
        <v>roof_water_heater_booster_energy_power</v>
      </c>
      <c r="G177" s="14" t="s">
        <v>775</v>
      </c>
      <c r="H177" s="14" t="s">
        <v>290</v>
      </c>
      <c r="I177" s="14" t="s">
        <v>141</v>
      </c>
      <c r="K177" s="14"/>
      <c r="L177" s="14" t="s">
        <v>136</v>
      </c>
      <c r="N177" s="8" t="s">
        <v>758</v>
      </c>
      <c r="O177" s="10"/>
      <c r="P177" s="10"/>
      <c r="Q177" s="10"/>
      <c r="R177" s="10"/>
      <c r="S177" s="10"/>
      <c r="T177" s="8"/>
      <c r="U177" s="8" t="s">
        <v>497</v>
      </c>
      <c r="W177" s="8" t="s">
        <v>291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8" t="s">
        <v>26</v>
      </c>
      <c r="C178" s="8" t="s">
        <v>258</v>
      </c>
      <c r="D178" s="8" t="s">
        <v>27</v>
      </c>
      <c r="E178" s="8" t="s">
        <v>268</v>
      </c>
      <c r="F178" s="8" t="str">
        <f>IF(ISBLANK(E178), "", Table2[[#This Row],[unique_id]])</f>
        <v>kitchen_dish_washer_current_consumption</v>
      </c>
      <c r="G178" s="8" t="s">
        <v>248</v>
      </c>
      <c r="H178" s="8" t="s">
        <v>290</v>
      </c>
      <c r="I178" s="8" t="s">
        <v>141</v>
      </c>
      <c r="L178" s="8" t="s">
        <v>136</v>
      </c>
      <c r="N178" s="8" t="s">
        <v>758</v>
      </c>
      <c r="O178" s="10"/>
      <c r="P178" s="10"/>
      <c r="Q178" s="10"/>
      <c r="R178" s="10"/>
      <c r="S178" s="10"/>
      <c r="T178" s="8"/>
      <c r="U178" s="8" t="s">
        <v>497</v>
      </c>
      <c r="W178" s="8" t="s">
        <v>291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8" t="s">
        <v>26</v>
      </c>
      <c r="C179" s="8" t="s">
        <v>258</v>
      </c>
      <c r="D179" s="8" t="s">
        <v>27</v>
      </c>
      <c r="E179" s="8" t="s">
        <v>265</v>
      </c>
      <c r="F179" s="8" t="str">
        <f>IF(ISBLANK(E179), "", Table2[[#This Row],[unique_id]])</f>
        <v>laundry_clothes_dryer_current_consumption</v>
      </c>
      <c r="G179" s="8" t="s">
        <v>249</v>
      </c>
      <c r="H179" s="8" t="s">
        <v>290</v>
      </c>
      <c r="I179" s="8" t="s">
        <v>141</v>
      </c>
      <c r="L179" s="8" t="s">
        <v>136</v>
      </c>
      <c r="N179" s="8" t="s">
        <v>758</v>
      </c>
      <c r="O179" s="10"/>
      <c r="P179" s="10"/>
      <c r="Q179" s="10"/>
      <c r="R179" s="10"/>
      <c r="S179" s="10"/>
      <c r="T179" s="8"/>
      <c r="U179" s="8" t="s">
        <v>497</v>
      </c>
      <c r="W179" s="8" t="s">
        <v>291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258</v>
      </c>
      <c r="D180" s="8" t="s">
        <v>27</v>
      </c>
      <c r="E180" s="8" t="s">
        <v>264</v>
      </c>
      <c r="F180" s="8" t="str">
        <f>IF(ISBLANK(E180), "", Table2[[#This Row],[unique_id]])</f>
        <v>laundry_washing_machine_current_consumption</v>
      </c>
      <c r="G180" s="8" t="s">
        <v>247</v>
      </c>
      <c r="H180" s="8" t="s">
        <v>290</v>
      </c>
      <c r="I180" s="8" t="s">
        <v>141</v>
      </c>
      <c r="L180" s="8" t="s">
        <v>136</v>
      </c>
      <c r="N180" s="8" t="s">
        <v>758</v>
      </c>
      <c r="O180" s="10"/>
      <c r="P180" s="10"/>
      <c r="Q180" s="10"/>
      <c r="R180" s="10"/>
      <c r="S180" s="10"/>
      <c r="T180" s="8"/>
      <c r="U180" s="8" t="s">
        <v>497</v>
      </c>
      <c r="W180" s="8" t="s">
        <v>291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26</v>
      </c>
      <c r="C181" s="8" t="s">
        <v>258</v>
      </c>
      <c r="D181" s="8" t="s">
        <v>27</v>
      </c>
      <c r="E181" s="8" t="s">
        <v>257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290</v>
      </c>
      <c r="I181" s="8" t="s">
        <v>141</v>
      </c>
      <c r="L181" s="8" t="s">
        <v>136</v>
      </c>
      <c r="N181" s="8" t="s">
        <v>758</v>
      </c>
      <c r="O181" s="10"/>
      <c r="P181" s="10"/>
      <c r="Q181" s="10"/>
      <c r="R181" s="10"/>
      <c r="S181" s="10"/>
      <c r="T181" s="8"/>
      <c r="U181" s="8" t="s">
        <v>497</v>
      </c>
      <c r="W181" s="8" t="s">
        <v>291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258</v>
      </c>
      <c r="D182" s="8" t="s">
        <v>27</v>
      </c>
      <c r="E182" s="8" t="s">
        <v>238</v>
      </c>
      <c r="F182" s="8" t="str">
        <f>IF(ISBLANK(E182), "", Table2[[#This Row],[unique_id]])</f>
        <v>kitchen_fridge_current_consumption</v>
      </c>
      <c r="G182" s="8" t="s">
        <v>243</v>
      </c>
      <c r="H182" s="8" t="s">
        <v>290</v>
      </c>
      <c r="I182" s="8" t="s">
        <v>141</v>
      </c>
      <c r="L182" s="8" t="s">
        <v>136</v>
      </c>
      <c r="N182" s="8" t="s">
        <v>758</v>
      </c>
      <c r="O182" s="10"/>
      <c r="P182" s="10"/>
      <c r="Q182" s="10"/>
      <c r="R182" s="10"/>
      <c r="S182" s="10"/>
      <c r="T182" s="8"/>
      <c r="U182" s="8" t="s">
        <v>497</v>
      </c>
      <c r="W182" s="8" t="s">
        <v>291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258</v>
      </c>
      <c r="D183" s="8" t="s">
        <v>27</v>
      </c>
      <c r="E183" s="8" t="s">
        <v>236</v>
      </c>
      <c r="F183" s="8" t="str">
        <f>IF(ISBLANK(E183), "", Table2[[#This Row],[unique_id]])</f>
        <v>deck_freezer_current_consumption</v>
      </c>
      <c r="G183" s="8" t="s">
        <v>244</v>
      </c>
      <c r="H183" s="8" t="s">
        <v>290</v>
      </c>
      <c r="I183" s="8" t="s">
        <v>141</v>
      </c>
      <c r="L183" s="8" t="s">
        <v>136</v>
      </c>
      <c r="N183" s="8" t="s">
        <v>758</v>
      </c>
      <c r="O183" s="10"/>
      <c r="P183" s="10"/>
      <c r="Q183" s="10"/>
      <c r="R183" s="10"/>
      <c r="S183" s="10"/>
      <c r="T183" s="8"/>
      <c r="U183" s="8" t="s">
        <v>497</v>
      </c>
      <c r="W183" s="8" t="s">
        <v>291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258</v>
      </c>
      <c r="D184" s="8" t="s">
        <v>27</v>
      </c>
      <c r="E184" s="8" t="s">
        <v>521</v>
      </c>
      <c r="F184" s="8" t="str">
        <f>IF(ISBLANK(E184), "", Table2[[#This Row],[unique_id]])</f>
        <v>deck_festoons_current_consumption</v>
      </c>
      <c r="G184" s="8" t="s">
        <v>399</v>
      </c>
      <c r="H184" s="8" t="s">
        <v>290</v>
      </c>
      <c r="I184" s="8" t="s">
        <v>141</v>
      </c>
      <c r="L184" s="8" t="s">
        <v>136</v>
      </c>
      <c r="N184" s="8" t="s">
        <v>758</v>
      </c>
      <c r="O184" s="10"/>
      <c r="P184" s="10"/>
      <c r="Q184" s="10"/>
      <c r="R184" s="10"/>
      <c r="S184" s="10"/>
      <c r="T184" s="8"/>
      <c r="U184" s="8" t="s">
        <v>497</v>
      </c>
      <c r="W184" s="8" t="s">
        <v>291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4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258</v>
      </c>
      <c r="D185" s="8" t="s">
        <v>27</v>
      </c>
      <c r="E185" s="8" t="s">
        <v>1002</v>
      </c>
      <c r="F185" s="8" t="str">
        <f>IF(ISBLANK(E185), "", Table2[[#This Row],[unique_id]])</f>
        <v>lounge_tv_outlet_current_consumption</v>
      </c>
      <c r="G185" s="8" t="s">
        <v>190</v>
      </c>
      <c r="H185" s="8" t="s">
        <v>290</v>
      </c>
      <c r="I185" s="8" t="s">
        <v>141</v>
      </c>
      <c r="L185" s="8" t="s">
        <v>136</v>
      </c>
      <c r="N185" s="8" t="s">
        <v>758</v>
      </c>
      <c r="O185" s="10"/>
      <c r="P185" s="10"/>
      <c r="Q185" s="10"/>
      <c r="R185" s="10"/>
      <c r="S185" s="10"/>
      <c r="T185" s="8"/>
      <c r="U185" s="8" t="s">
        <v>497</v>
      </c>
      <c r="W185" s="8" t="s">
        <v>291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258</v>
      </c>
      <c r="D186" s="8" t="s">
        <v>27</v>
      </c>
      <c r="E186" s="8" t="s">
        <v>267</v>
      </c>
      <c r="F186" s="8" t="str">
        <f>IF(ISBLANK(E186), "", Table2[[#This Row],[unique_id]])</f>
        <v>bathroom_rails_current_consumption</v>
      </c>
      <c r="G186" s="8" t="s">
        <v>778</v>
      </c>
      <c r="H186" s="8" t="s">
        <v>290</v>
      </c>
      <c r="I186" s="8" t="s">
        <v>141</v>
      </c>
      <c r="L186" s="8" t="s">
        <v>136</v>
      </c>
      <c r="N186" s="8" t="s">
        <v>758</v>
      </c>
      <c r="O186" s="10"/>
      <c r="P186" s="10"/>
      <c r="Q186" s="10"/>
      <c r="R186" s="10"/>
      <c r="S186" s="10"/>
      <c r="T186" s="8"/>
      <c r="U186" s="8" t="s">
        <v>497</v>
      </c>
      <c r="W186" s="8" t="s">
        <v>291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258</v>
      </c>
      <c r="D187" s="8" t="s">
        <v>27</v>
      </c>
      <c r="E187" s="8" t="s">
        <v>254</v>
      </c>
      <c r="F187" s="8" t="str">
        <f>IF(ISBLANK(E187), "", Table2[[#This Row],[unique_id]])</f>
        <v>study_outlet_current_consumption</v>
      </c>
      <c r="G187" s="8" t="s">
        <v>246</v>
      </c>
      <c r="H187" s="8" t="s">
        <v>290</v>
      </c>
      <c r="I187" s="8" t="s">
        <v>141</v>
      </c>
      <c r="L187" s="8" t="s">
        <v>136</v>
      </c>
      <c r="N187" s="8" t="s">
        <v>758</v>
      </c>
      <c r="O187" s="10"/>
      <c r="P187" s="10"/>
      <c r="Q187" s="10"/>
      <c r="R187" s="10"/>
      <c r="S187" s="10"/>
      <c r="T187" s="8"/>
      <c r="U187" s="8" t="s">
        <v>497</v>
      </c>
      <c r="W187" s="8" t="s">
        <v>291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258</v>
      </c>
      <c r="D188" s="8" t="s">
        <v>27</v>
      </c>
      <c r="E188" s="8" t="s">
        <v>255</v>
      </c>
      <c r="F188" s="8" t="str">
        <f>IF(ISBLANK(E188), "", Table2[[#This Row],[unique_id]])</f>
        <v>office_outlet_current_consumption</v>
      </c>
      <c r="G188" s="8" t="s">
        <v>245</v>
      </c>
      <c r="H188" s="8" t="s">
        <v>290</v>
      </c>
      <c r="I188" s="8" t="s">
        <v>141</v>
      </c>
      <c r="L188" s="8" t="s">
        <v>136</v>
      </c>
      <c r="N188" s="8" t="s">
        <v>758</v>
      </c>
      <c r="O188" s="10"/>
      <c r="P188" s="10"/>
      <c r="Q188" s="10"/>
      <c r="R188" s="10"/>
      <c r="S188" s="10"/>
      <c r="T188" s="8"/>
      <c r="U188" s="8" t="s">
        <v>497</v>
      </c>
      <c r="W188" s="8" t="s">
        <v>291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258</v>
      </c>
      <c r="D189" s="8" t="s">
        <v>27</v>
      </c>
      <c r="E189" s="8" t="s">
        <v>510</v>
      </c>
      <c r="F189" s="8" t="str">
        <f>IF(ISBLANK(E189), "", Table2[[#This Row],[unique_id]])</f>
        <v>server_network_power</v>
      </c>
      <c r="G189" s="8" t="s">
        <v>747</v>
      </c>
      <c r="H189" s="8" t="s">
        <v>290</v>
      </c>
      <c r="I189" s="8" t="s">
        <v>141</v>
      </c>
      <c r="L189" s="8" t="s">
        <v>136</v>
      </c>
      <c r="N189" s="8" t="s">
        <v>758</v>
      </c>
      <c r="O189" s="10"/>
      <c r="P189" s="10"/>
      <c r="Q189" s="10"/>
      <c r="R189" s="10"/>
      <c r="S189" s="10"/>
      <c r="T189" s="8"/>
      <c r="U189" s="8" t="s">
        <v>497</v>
      </c>
      <c r="W189" s="8" t="s">
        <v>291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761</v>
      </c>
      <c r="D190" s="8" t="s">
        <v>503</v>
      </c>
      <c r="E190" s="8" t="s">
        <v>502</v>
      </c>
      <c r="F190" s="8" t="str">
        <f>IF(ISBLANK(E190), "", Table2[[#This Row],[unique_id]])</f>
        <v>column_break</v>
      </c>
      <c r="G190" s="8" t="s">
        <v>499</v>
      </c>
      <c r="H190" s="8" t="s">
        <v>290</v>
      </c>
      <c r="I190" s="8" t="s">
        <v>141</v>
      </c>
      <c r="L190" s="8" t="s">
        <v>500</v>
      </c>
      <c r="M190" s="8" t="s">
        <v>501</v>
      </c>
      <c r="N190" s="8"/>
      <c r="O190" s="10"/>
      <c r="P190" s="10"/>
      <c r="Q190" s="10"/>
      <c r="R190" s="10"/>
      <c r="S190" s="10"/>
      <c r="T190" s="8"/>
      <c r="Y190" s="10"/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258</v>
      </c>
      <c r="D191" s="8" t="s">
        <v>27</v>
      </c>
      <c r="E191" s="8" t="s">
        <v>523</v>
      </c>
      <c r="F191" s="12" t="str">
        <f>IF(ISBLANK(E191), "", Table2[[#This Row],[unique_id]])</f>
        <v>rack_modem_current_consumption</v>
      </c>
      <c r="G191" s="8" t="s">
        <v>241</v>
      </c>
      <c r="H191" s="8" t="s">
        <v>290</v>
      </c>
      <c r="I191" s="8" t="s">
        <v>141</v>
      </c>
      <c r="N191" s="8" t="s">
        <v>758</v>
      </c>
      <c r="O191" s="10"/>
      <c r="P191" s="10"/>
      <c r="Q191" s="10"/>
      <c r="R191" s="10"/>
      <c r="S191" s="10"/>
      <c r="T191" s="8"/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258</v>
      </c>
      <c r="D192" s="8" t="s">
        <v>27</v>
      </c>
      <c r="E192" s="8" t="s">
        <v>256</v>
      </c>
      <c r="F192" s="12" t="str">
        <f>IF(ISBLANK(E192), "", Table2[[#This Row],[unique_id]])</f>
        <v>rack_outlet_current_consumption</v>
      </c>
      <c r="G192" s="8" t="s">
        <v>524</v>
      </c>
      <c r="H192" s="8" t="s">
        <v>290</v>
      </c>
      <c r="I192" s="8" t="s">
        <v>141</v>
      </c>
      <c r="N192" s="8" t="s">
        <v>758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258</v>
      </c>
      <c r="D193" s="8" t="s">
        <v>27</v>
      </c>
      <c r="E193" s="8" t="s">
        <v>237</v>
      </c>
      <c r="F193" s="12" t="str">
        <f>IF(ISBLANK(E193), "", Table2[[#This Row],[unique_id]])</f>
        <v>kitchen_fan_current_consumption</v>
      </c>
      <c r="G193" s="8" t="s">
        <v>240</v>
      </c>
      <c r="H193" s="8" t="s">
        <v>290</v>
      </c>
      <c r="I193" s="8" t="s">
        <v>141</v>
      </c>
      <c r="N193" s="8" t="s">
        <v>758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258</v>
      </c>
      <c r="D194" s="8" t="s">
        <v>27</v>
      </c>
      <c r="E194" s="8" t="s">
        <v>701</v>
      </c>
      <c r="F194" s="12" t="str">
        <f>IF(ISBLANK(E194), "", Table2[[#This Row],[unique_id]])</f>
        <v>roof_network_switch_current_consumption</v>
      </c>
      <c r="G194" s="8" t="s">
        <v>239</v>
      </c>
      <c r="H194" s="8" t="s">
        <v>290</v>
      </c>
      <c r="I194" s="8" t="s">
        <v>141</v>
      </c>
      <c r="N194" s="8" t="s">
        <v>758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2150</v>
      </c>
      <c r="B195" s="8" t="s">
        <v>26</v>
      </c>
      <c r="C195" s="8" t="s">
        <v>153</v>
      </c>
      <c r="D195" s="8" t="s">
        <v>27</v>
      </c>
      <c r="E195" s="8" t="s">
        <v>283</v>
      </c>
      <c r="F195" s="8" t="str">
        <f>IF(ISBLANK(E195), "", Table2[[#This Row],[unique_id]])</f>
        <v>home_energy_daily</v>
      </c>
      <c r="G195" s="8" t="s">
        <v>484</v>
      </c>
      <c r="H195" s="8" t="s">
        <v>235</v>
      </c>
      <c r="I195" s="8" t="s">
        <v>141</v>
      </c>
      <c r="L195" s="8" t="s">
        <v>90</v>
      </c>
      <c r="N195" s="8" t="s">
        <v>757</v>
      </c>
      <c r="O195" s="10"/>
      <c r="P195" s="10"/>
      <c r="Q195" s="10"/>
      <c r="R195" s="10"/>
      <c r="S195" s="10"/>
      <c r="T195" s="8"/>
      <c r="U195" s="8" t="s">
        <v>498</v>
      </c>
      <c r="W195" s="8" t="s">
        <v>292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2151</v>
      </c>
      <c r="B196" s="8" t="s">
        <v>26</v>
      </c>
      <c r="C196" s="8" t="s">
        <v>153</v>
      </c>
      <c r="D196" s="8" t="s">
        <v>27</v>
      </c>
      <c r="E196" s="8" t="s">
        <v>486</v>
      </c>
      <c r="F196" s="8" t="str">
        <f>IF(ISBLANK(E196), "", Table2[[#This Row],[unique_id]])</f>
        <v>home_base_energy_daily</v>
      </c>
      <c r="G196" s="8" t="s">
        <v>482</v>
      </c>
      <c r="H196" s="8" t="s">
        <v>235</v>
      </c>
      <c r="I196" s="8" t="s">
        <v>141</v>
      </c>
      <c r="L196" s="8" t="s">
        <v>90</v>
      </c>
      <c r="N196" s="8" t="s">
        <v>757</v>
      </c>
      <c r="O196" s="10"/>
      <c r="P196" s="10"/>
      <c r="Q196" s="10"/>
      <c r="R196" s="10"/>
      <c r="S196" s="10"/>
      <c r="T196" s="8"/>
      <c r="U196" s="8" t="s">
        <v>498</v>
      </c>
      <c r="W196" s="8" t="s">
        <v>292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2152</v>
      </c>
      <c r="B197" s="8" t="s">
        <v>26</v>
      </c>
      <c r="C197" s="8" t="s">
        <v>153</v>
      </c>
      <c r="D197" s="8" t="s">
        <v>27</v>
      </c>
      <c r="E197" s="8" t="s">
        <v>485</v>
      </c>
      <c r="F197" s="8" t="str">
        <f>IF(ISBLANK(E197), "", Table2[[#This Row],[unique_id]])</f>
        <v>home_peak_energy_daily</v>
      </c>
      <c r="G197" s="8" t="s">
        <v>483</v>
      </c>
      <c r="H197" s="8" t="s">
        <v>235</v>
      </c>
      <c r="I197" s="8" t="s">
        <v>141</v>
      </c>
      <c r="L197" s="8" t="s">
        <v>90</v>
      </c>
      <c r="N197" s="8" t="s">
        <v>757</v>
      </c>
      <c r="O197" s="10"/>
      <c r="P197" s="10"/>
      <c r="Q197" s="10"/>
      <c r="R197" s="10"/>
      <c r="S197" s="10"/>
      <c r="T197" s="8"/>
      <c r="U197" s="8" t="s">
        <v>498</v>
      </c>
      <c r="W197" s="8" t="s">
        <v>292</v>
      </c>
      <c r="Y197" s="10"/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2153</v>
      </c>
      <c r="B198" s="8" t="s">
        <v>26</v>
      </c>
      <c r="C198" s="8" t="s">
        <v>761</v>
      </c>
      <c r="D198" s="8" t="s">
        <v>503</v>
      </c>
      <c r="E198" s="8" t="s">
        <v>759</v>
      </c>
      <c r="F198" s="8" t="str">
        <f>IF(ISBLANK(E198), "", Table2[[#This Row],[unique_id]])</f>
        <v>graph_break</v>
      </c>
      <c r="G198" s="8" t="s">
        <v>760</v>
      </c>
      <c r="H198" s="8" t="s">
        <v>235</v>
      </c>
      <c r="I198" s="8" t="s">
        <v>141</v>
      </c>
      <c r="N198" s="8" t="s">
        <v>757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O198" s="12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2154</v>
      </c>
      <c r="B199" s="8" t="s">
        <v>26</v>
      </c>
      <c r="C199" s="8" t="s">
        <v>258</v>
      </c>
      <c r="D199" s="8" t="s">
        <v>27</v>
      </c>
      <c r="E199" s="8" t="s">
        <v>280</v>
      </c>
      <c r="F199" s="8" t="str">
        <f>IF(ISBLANK(E199), "", Table2[[#This Row],[unique_id]])</f>
        <v>various_adhoc_outlet_today_s_consumption</v>
      </c>
      <c r="G199" s="8" t="s">
        <v>252</v>
      </c>
      <c r="H199" s="8" t="s">
        <v>235</v>
      </c>
      <c r="I199" s="8" t="s">
        <v>141</v>
      </c>
      <c r="L199" s="8" t="s">
        <v>136</v>
      </c>
      <c r="N199" s="8" t="s">
        <v>757</v>
      </c>
      <c r="O199" s="10"/>
      <c r="P199" s="10"/>
      <c r="Q199" s="10"/>
      <c r="R199" s="10"/>
      <c r="S199" s="10"/>
      <c r="T199" s="8"/>
      <c r="U199" s="8" t="s">
        <v>498</v>
      </c>
      <c r="W199" s="8" t="s">
        <v>292</v>
      </c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I199" s="14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2155</v>
      </c>
      <c r="B200" s="8" t="s">
        <v>26</v>
      </c>
      <c r="C200" s="8" t="s">
        <v>258</v>
      </c>
      <c r="D200" s="8" t="s">
        <v>27</v>
      </c>
      <c r="E200" s="8" t="s">
        <v>278</v>
      </c>
      <c r="F200" s="8" t="str">
        <f>IF(ISBLANK(E200), "", Table2[[#This Row],[unique_id]])</f>
        <v>study_battery_charger_today_s_consumption</v>
      </c>
      <c r="G200" s="8" t="s">
        <v>251</v>
      </c>
      <c r="H200" s="8" t="s">
        <v>235</v>
      </c>
      <c r="I200" s="8" t="s">
        <v>141</v>
      </c>
      <c r="L200" s="8" t="s">
        <v>136</v>
      </c>
      <c r="N200" s="8" t="s">
        <v>757</v>
      </c>
      <c r="O200" s="10"/>
      <c r="P200" s="10"/>
      <c r="Q200" s="10"/>
      <c r="R200" s="10"/>
      <c r="S200" s="10"/>
      <c r="T200" s="8"/>
      <c r="U200" s="8" t="s">
        <v>498</v>
      </c>
      <c r="W200" s="8" t="s">
        <v>292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2156</v>
      </c>
      <c r="B201" s="8" t="s">
        <v>26</v>
      </c>
      <c r="C201" s="8" t="s">
        <v>258</v>
      </c>
      <c r="D201" s="8" t="s">
        <v>27</v>
      </c>
      <c r="E201" s="8" t="s">
        <v>279</v>
      </c>
      <c r="F201" s="8" t="str">
        <f>IF(ISBLANK(E201), "", Table2[[#This Row],[unique_id]])</f>
        <v>laundry_vacuum_charger_today_s_consumption</v>
      </c>
      <c r="G201" s="8" t="s">
        <v>250</v>
      </c>
      <c r="H201" s="8" t="s">
        <v>235</v>
      </c>
      <c r="I201" s="8" t="s">
        <v>141</v>
      </c>
      <c r="L201" s="8" t="s">
        <v>136</v>
      </c>
      <c r="N201" s="8" t="s">
        <v>757</v>
      </c>
      <c r="O201" s="10"/>
      <c r="P201" s="10"/>
      <c r="Q201" s="10"/>
      <c r="R201" s="10"/>
      <c r="S201" s="10"/>
      <c r="T201" s="8"/>
      <c r="U201" s="8" t="s">
        <v>498</v>
      </c>
      <c r="W201" s="8" t="s">
        <v>292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2157</v>
      </c>
      <c r="B202" s="8" t="s">
        <v>26</v>
      </c>
      <c r="C202" s="8" t="s">
        <v>153</v>
      </c>
      <c r="D202" s="8" t="s">
        <v>27</v>
      </c>
      <c r="E202" s="8" t="s">
        <v>508</v>
      </c>
      <c r="F202" s="8" t="str">
        <f>IF(ISBLANK(E202), "", Table2[[#This Row],[unique_id]])</f>
        <v>home_lights_energy_daily</v>
      </c>
      <c r="G202" s="8" t="s">
        <v>489</v>
      </c>
      <c r="H202" s="8" t="s">
        <v>235</v>
      </c>
      <c r="I202" s="8" t="s">
        <v>141</v>
      </c>
      <c r="L202" s="8" t="s">
        <v>136</v>
      </c>
      <c r="N202" s="8" t="s">
        <v>757</v>
      </c>
      <c r="O202" s="10"/>
      <c r="P202" s="10"/>
      <c r="Q202" s="10"/>
      <c r="R202" s="10"/>
      <c r="S202" s="10"/>
      <c r="T202" s="8"/>
      <c r="U202" s="8" t="s">
        <v>498</v>
      </c>
      <c r="W202" s="8" t="s">
        <v>292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2158</v>
      </c>
      <c r="B203" s="8" t="s">
        <v>26</v>
      </c>
      <c r="C203" s="8" t="s">
        <v>153</v>
      </c>
      <c r="D203" s="8" t="s">
        <v>27</v>
      </c>
      <c r="E203" s="8" t="s">
        <v>509</v>
      </c>
      <c r="F203" s="8" t="str">
        <f>IF(ISBLANK(E203), "", Table2[[#This Row],[unique_id]])</f>
        <v>home_fans_energy_daily</v>
      </c>
      <c r="G203" s="8" t="s">
        <v>490</v>
      </c>
      <c r="H203" s="8" t="s">
        <v>235</v>
      </c>
      <c r="I203" s="8" t="s">
        <v>141</v>
      </c>
      <c r="L203" s="8" t="s">
        <v>136</v>
      </c>
      <c r="N203" s="8" t="s">
        <v>757</v>
      </c>
      <c r="O203" s="10"/>
      <c r="P203" s="10"/>
      <c r="Q203" s="10"/>
      <c r="R203" s="10"/>
      <c r="S203" s="10"/>
      <c r="T203" s="8"/>
      <c r="U203" s="8" t="s">
        <v>498</v>
      </c>
      <c r="W203" s="8" t="s">
        <v>292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2159</v>
      </c>
      <c r="B204" s="8" t="s">
        <v>234</v>
      </c>
      <c r="C204" s="8" t="s">
        <v>512</v>
      </c>
      <c r="D204" s="8" t="s">
        <v>27</v>
      </c>
      <c r="E204" s="8" t="s">
        <v>772</v>
      </c>
      <c r="F204" s="8" t="str">
        <f>IF(ISBLANK(E204), "", Table2[[#This Row],[unique_id]])</f>
        <v>outdoor_pool_filter_energy_daily</v>
      </c>
      <c r="G204" s="8" t="s">
        <v>479</v>
      </c>
      <c r="H204" s="8" t="s">
        <v>235</v>
      </c>
      <c r="I204" s="8" t="s">
        <v>141</v>
      </c>
      <c r="L204" s="8" t="s">
        <v>136</v>
      </c>
      <c r="N204" s="8" t="s">
        <v>757</v>
      </c>
      <c r="O204" s="10"/>
      <c r="P204" s="10"/>
      <c r="Q204" s="10"/>
      <c r="R204" s="10"/>
      <c r="S204" s="10"/>
      <c r="T204" s="8"/>
      <c r="U204" s="8" t="s">
        <v>498</v>
      </c>
      <c r="W204" s="8" t="s">
        <v>292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2160</v>
      </c>
      <c r="B205" s="8" t="s">
        <v>26</v>
      </c>
      <c r="C205" s="8" t="s">
        <v>512</v>
      </c>
      <c r="D205" s="8" t="s">
        <v>27</v>
      </c>
      <c r="E205" s="8" t="s">
        <v>774</v>
      </c>
      <c r="F205" s="8" t="str">
        <f>IF(ISBLANK(E205), "", Table2[[#This Row],[unique_id]])</f>
        <v>roof_water_heater_booster_energy_today</v>
      </c>
      <c r="G205" s="8" t="s">
        <v>775</v>
      </c>
      <c r="H205" s="8" t="s">
        <v>235</v>
      </c>
      <c r="I205" s="8" t="s">
        <v>141</v>
      </c>
      <c r="L205" s="8" t="s">
        <v>136</v>
      </c>
      <c r="N205" s="8" t="s">
        <v>757</v>
      </c>
      <c r="O205" s="10"/>
      <c r="P205" s="10"/>
      <c r="Q205" s="10"/>
      <c r="R205" s="10"/>
      <c r="S205" s="10"/>
      <c r="T205" s="8"/>
      <c r="U205" s="8" t="s">
        <v>498</v>
      </c>
      <c r="W205" s="8" t="s">
        <v>292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2161</v>
      </c>
      <c r="B206" s="8" t="s">
        <v>26</v>
      </c>
      <c r="C206" s="8" t="s">
        <v>258</v>
      </c>
      <c r="D206" s="8" t="s">
        <v>27</v>
      </c>
      <c r="E206" s="8" t="s">
        <v>269</v>
      </c>
      <c r="F206" s="8" t="str">
        <f>IF(ISBLANK(E206), "", Table2[[#This Row],[unique_id]])</f>
        <v>kitchen_dish_washer_today_s_consumption</v>
      </c>
      <c r="G206" s="8" t="s">
        <v>248</v>
      </c>
      <c r="H206" s="8" t="s">
        <v>235</v>
      </c>
      <c r="I206" s="8" t="s">
        <v>141</v>
      </c>
      <c r="L206" s="8" t="s">
        <v>136</v>
      </c>
      <c r="N206" s="8" t="s">
        <v>757</v>
      </c>
      <c r="O206" s="10"/>
      <c r="P206" s="10"/>
      <c r="Q206" s="10"/>
      <c r="R206" s="10"/>
      <c r="S206" s="10"/>
      <c r="T206" s="8"/>
      <c r="U206" s="8" t="s">
        <v>498</v>
      </c>
      <c r="W206" s="8" t="s">
        <v>292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2162</v>
      </c>
      <c r="B207" s="8" t="s">
        <v>26</v>
      </c>
      <c r="C207" s="8" t="s">
        <v>258</v>
      </c>
      <c r="D207" s="8" t="s">
        <v>27</v>
      </c>
      <c r="E207" s="8" t="s">
        <v>270</v>
      </c>
      <c r="F207" s="8" t="str">
        <f>IF(ISBLANK(E207), "", Table2[[#This Row],[unique_id]])</f>
        <v>laundry_clothes_dryer_today_s_consumption</v>
      </c>
      <c r="G207" s="8" t="s">
        <v>249</v>
      </c>
      <c r="H207" s="8" t="s">
        <v>235</v>
      </c>
      <c r="I207" s="8" t="s">
        <v>141</v>
      </c>
      <c r="L207" s="8" t="s">
        <v>136</v>
      </c>
      <c r="N207" s="8" t="s">
        <v>757</v>
      </c>
      <c r="O207" s="10"/>
      <c r="P207" s="10"/>
      <c r="Q207" s="10"/>
      <c r="R207" s="10"/>
      <c r="S207" s="10"/>
      <c r="T207" s="8"/>
      <c r="U207" s="8" t="s">
        <v>498</v>
      </c>
      <c r="W207" s="8" t="s">
        <v>292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2163</v>
      </c>
      <c r="B208" s="8" t="s">
        <v>26</v>
      </c>
      <c r="C208" s="8" t="s">
        <v>258</v>
      </c>
      <c r="D208" s="8" t="s">
        <v>27</v>
      </c>
      <c r="E208" s="8" t="s">
        <v>271</v>
      </c>
      <c r="F208" s="8" t="str">
        <f>IF(ISBLANK(E208), "", Table2[[#This Row],[unique_id]])</f>
        <v>laundry_washing_machine_today_s_consumption</v>
      </c>
      <c r="G208" s="8" t="s">
        <v>247</v>
      </c>
      <c r="H208" s="8" t="s">
        <v>235</v>
      </c>
      <c r="I208" s="8" t="s">
        <v>141</v>
      </c>
      <c r="L208" s="8" t="s">
        <v>136</v>
      </c>
      <c r="N208" s="8" t="s">
        <v>757</v>
      </c>
      <c r="O208" s="10"/>
      <c r="P208" s="10"/>
      <c r="Q208" s="10"/>
      <c r="R208" s="10"/>
      <c r="S208" s="10"/>
      <c r="T208" s="8"/>
      <c r="U208" s="8" t="s">
        <v>498</v>
      </c>
      <c r="W208" s="8" t="s">
        <v>292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2164</v>
      </c>
      <c r="B209" s="8" t="s">
        <v>26</v>
      </c>
      <c r="C209" s="8" t="s">
        <v>258</v>
      </c>
      <c r="D209" s="8" t="s">
        <v>27</v>
      </c>
      <c r="E209" s="8" t="s">
        <v>272</v>
      </c>
      <c r="F209" s="8" t="str">
        <f>IF(ISBLANK(E209), "", Table2[[#This Row],[unique_id]])</f>
        <v>kitchen_coffee_machine_today_s_consumption</v>
      </c>
      <c r="G209" s="8" t="s">
        <v>135</v>
      </c>
      <c r="H209" s="8" t="s">
        <v>235</v>
      </c>
      <c r="I209" s="8" t="s">
        <v>141</v>
      </c>
      <c r="L209" s="8" t="s">
        <v>136</v>
      </c>
      <c r="N209" s="8" t="s">
        <v>757</v>
      </c>
      <c r="O209" s="10"/>
      <c r="P209" s="10"/>
      <c r="Q209" s="10"/>
      <c r="R209" s="10"/>
      <c r="S209" s="10"/>
      <c r="T209" s="8"/>
      <c r="U209" s="8" t="s">
        <v>498</v>
      </c>
      <c r="W209" s="8" t="s">
        <v>292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2165</v>
      </c>
      <c r="B210" s="8" t="s">
        <v>26</v>
      </c>
      <c r="C210" s="8" t="s">
        <v>258</v>
      </c>
      <c r="D210" s="8" t="s">
        <v>27</v>
      </c>
      <c r="E210" s="8" t="s">
        <v>273</v>
      </c>
      <c r="F210" s="8" t="str">
        <f>IF(ISBLANK(E210), "", Table2[[#This Row],[unique_id]])</f>
        <v>kitchen_fridge_today_s_consumption</v>
      </c>
      <c r="G210" s="8" t="s">
        <v>243</v>
      </c>
      <c r="H210" s="8" t="s">
        <v>235</v>
      </c>
      <c r="I210" s="8" t="s">
        <v>141</v>
      </c>
      <c r="L210" s="8" t="s">
        <v>136</v>
      </c>
      <c r="N210" s="8" t="s">
        <v>757</v>
      </c>
      <c r="O210" s="10"/>
      <c r="P210" s="10"/>
      <c r="Q210" s="10"/>
      <c r="R210" s="10"/>
      <c r="S210" s="10"/>
      <c r="T210" s="8"/>
      <c r="U210" s="8" t="s">
        <v>498</v>
      </c>
      <c r="W210" s="8" t="s">
        <v>292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2166</v>
      </c>
      <c r="B211" s="8" t="s">
        <v>26</v>
      </c>
      <c r="C211" s="8" t="s">
        <v>258</v>
      </c>
      <c r="D211" s="8" t="s">
        <v>27</v>
      </c>
      <c r="E211" s="8" t="s">
        <v>274</v>
      </c>
      <c r="F211" s="8" t="str">
        <f>IF(ISBLANK(E211), "", Table2[[#This Row],[unique_id]])</f>
        <v>deck_freezer_today_s_consumption</v>
      </c>
      <c r="G211" s="8" t="s">
        <v>244</v>
      </c>
      <c r="H211" s="8" t="s">
        <v>235</v>
      </c>
      <c r="I211" s="8" t="s">
        <v>141</v>
      </c>
      <c r="L211" s="8" t="s">
        <v>136</v>
      </c>
      <c r="N211" s="8" t="s">
        <v>757</v>
      </c>
      <c r="O211" s="10"/>
      <c r="P211" s="10"/>
      <c r="Q211" s="10"/>
      <c r="R211" s="10"/>
      <c r="S211" s="10"/>
      <c r="T211" s="8"/>
      <c r="U211" s="8" t="s">
        <v>498</v>
      </c>
      <c r="W211" s="8" t="s">
        <v>292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2167</v>
      </c>
      <c r="B212" s="8" t="s">
        <v>26</v>
      </c>
      <c r="C212" s="8" t="s">
        <v>258</v>
      </c>
      <c r="D212" s="8" t="s">
        <v>27</v>
      </c>
      <c r="E212" s="8" t="s">
        <v>522</v>
      </c>
      <c r="F212" s="8" t="str">
        <f>IF(ISBLANK(E212), "", Table2[[#This Row],[unique_id]])</f>
        <v>deck_festoons_today_s_consumption</v>
      </c>
      <c r="G212" s="8" t="s">
        <v>399</v>
      </c>
      <c r="H212" s="8" t="s">
        <v>235</v>
      </c>
      <c r="I212" s="8" t="s">
        <v>141</v>
      </c>
      <c r="L212" s="8" t="s">
        <v>136</v>
      </c>
      <c r="N212" s="8" t="s">
        <v>757</v>
      </c>
      <c r="O212" s="10"/>
      <c r="P212" s="10"/>
      <c r="Q212" s="10"/>
      <c r="R212" s="10"/>
      <c r="S212" s="10"/>
      <c r="T212" s="8"/>
      <c r="U212" s="8" t="s">
        <v>498</v>
      </c>
      <c r="W212" s="8" t="s">
        <v>292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2168</v>
      </c>
      <c r="B213" s="8" t="s">
        <v>26</v>
      </c>
      <c r="C213" s="8" t="s">
        <v>258</v>
      </c>
      <c r="D213" s="8" t="s">
        <v>27</v>
      </c>
      <c r="E213" s="8" t="s">
        <v>1003</v>
      </c>
      <c r="F213" s="8" t="str">
        <f>IF(ISBLANK(E213), "", Table2[[#This Row],[unique_id]])</f>
        <v>lounge_tv_outlet_today_s_consumption</v>
      </c>
      <c r="G213" s="8" t="s">
        <v>190</v>
      </c>
      <c r="H213" s="8" t="s">
        <v>235</v>
      </c>
      <c r="I213" s="8" t="s">
        <v>141</v>
      </c>
      <c r="L213" s="8" t="s">
        <v>136</v>
      </c>
      <c r="N213" s="8" t="s">
        <v>757</v>
      </c>
      <c r="O213" s="10"/>
      <c r="P213" s="10"/>
      <c r="Q213" s="10"/>
      <c r="R213" s="10"/>
      <c r="S213" s="10"/>
      <c r="T213" s="8"/>
      <c r="U213" s="8" t="s">
        <v>498</v>
      </c>
      <c r="W213" s="8" t="s">
        <v>292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2169</v>
      </c>
      <c r="B214" s="8" t="s">
        <v>26</v>
      </c>
      <c r="C214" s="8" t="s">
        <v>258</v>
      </c>
      <c r="D214" s="8" t="s">
        <v>27</v>
      </c>
      <c r="E214" s="8" t="s">
        <v>275</v>
      </c>
      <c r="F214" s="8" t="str">
        <f>IF(ISBLANK(E214), "", Table2[[#This Row],[unique_id]])</f>
        <v>bathroom_rails_today_s_consumption</v>
      </c>
      <c r="G214" s="8" t="s">
        <v>778</v>
      </c>
      <c r="H214" s="8" t="s">
        <v>235</v>
      </c>
      <c r="I214" s="8" t="s">
        <v>141</v>
      </c>
      <c r="L214" s="8" t="s">
        <v>136</v>
      </c>
      <c r="N214" s="8" t="s">
        <v>757</v>
      </c>
      <c r="O214" s="10"/>
      <c r="P214" s="10"/>
      <c r="Q214" s="10"/>
      <c r="R214" s="10"/>
      <c r="S214" s="10"/>
      <c r="T214" s="8"/>
      <c r="U214" s="8" t="s">
        <v>498</v>
      </c>
      <c r="W214" s="8" t="s">
        <v>292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2170</v>
      </c>
      <c r="B215" s="8" t="s">
        <v>26</v>
      </c>
      <c r="C215" s="8" t="s">
        <v>258</v>
      </c>
      <c r="D215" s="8" t="s">
        <v>27</v>
      </c>
      <c r="E215" s="8" t="s">
        <v>276</v>
      </c>
      <c r="F215" s="8" t="str">
        <f>IF(ISBLANK(E215), "", Table2[[#This Row],[unique_id]])</f>
        <v>study_outlet_today_s_consumption</v>
      </c>
      <c r="G215" s="8" t="s">
        <v>246</v>
      </c>
      <c r="H215" s="8" t="s">
        <v>235</v>
      </c>
      <c r="I215" s="8" t="s">
        <v>141</v>
      </c>
      <c r="L215" s="8" t="s">
        <v>136</v>
      </c>
      <c r="N215" s="8" t="s">
        <v>757</v>
      </c>
      <c r="O215" s="10"/>
      <c r="P215" s="10"/>
      <c r="Q215" s="10"/>
      <c r="R215" s="10"/>
      <c r="S215" s="10"/>
      <c r="T215" s="8"/>
      <c r="U215" s="8" t="s">
        <v>498</v>
      </c>
      <c r="W215" s="8" t="s">
        <v>292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2171</v>
      </c>
      <c r="B216" s="8" t="s">
        <v>26</v>
      </c>
      <c r="C216" s="8" t="s">
        <v>258</v>
      </c>
      <c r="D216" s="8" t="s">
        <v>27</v>
      </c>
      <c r="E216" s="8" t="s">
        <v>277</v>
      </c>
      <c r="F216" s="8" t="str">
        <f>IF(ISBLANK(E216), "", Table2[[#This Row],[unique_id]])</f>
        <v>office_outlet_today_s_consumption</v>
      </c>
      <c r="G216" s="8" t="s">
        <v>245</v>
      </c>
      <c r="H216" s="8" t="s">
        <v>235</v>
      </c>
      <c r="I216" s="8" t="s">
        <v>141</v>
      </c>
      <c r="L216" s="8" t="s">
        <v>136</v>
      </c>
      <c r="N216" s="8" t="s">
        <v>757</v>
      </c>
      <c r="O216" s="10"/>
      <c r="P216" s="10"/>
      <c r="Q216" s="10"/>
      <c r="R216" s="10"/>
      <c r="S216" s="10"/>
      <c r="T216" s="8"/>
      <c r="U216" s="8" t="s">
        <v>498</v>
      </c>
      <c r="W216" s="8" t="s">
        <v>292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2172</v>
      </c>
      <c r="B217" s="8" t="s">
        <v>26</v>
      </c>
      <c r="C217" s="8" t="s">
        <v>258</v>
      </c>
      <c r="D217" s="8" t="s">
        <v>27</v>
      </c>
      <c r="E217" s="8" t="s">
        <v>702</v>
      </c>
      <c r="F217" s="12" t="str">
        <f>IF(ISBLANK(E217), "", Table2[[#This Row],[unique_id]])</f>
        <v>roof_network_switch_today_s_consumption</v>
      </c>
      <c r="G217" s="8" t="s">
        <v>239</v>
      </c>
      <c r="H217" s="8" t="s">
        <v>235</v>
      </c>
      <c r="I217" s="8" t="s">
        <v>141</v>
      </c>
      <c r="N217" s="8" t="s">
        <v>757</v>
      </c>
      <c r="O217" s="10"/>
      <c r="P217" s="10"/>
      <c r="Q217" s="10"/>
      <c r="R217" s="10"/>
      <c r="S217" s="10"/>
      <c r="T217" s="8"/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2173</v>
      </c>
      <c r="B218" s="8" t="s">
        <v>26</v>
      </c>
      <c r="C218" s="8" t="s">
        <v>258</v>
      </c>
      <c r="D218" s="8" t="s">
        <v>27</v>
      </c>
      <c r="E218" s="8" t="s">
        <v>698</v>
      </c>
      <c r="F218" s="12" t="str">
        <f>IF(ISBLANK(E218), "", Table2[[#This Row],[unique_id]])</f>
        <v>rack_modem_today_s_consumption</v>
      </c>
      <c r="G218" s="8" t="s">
        <v>241</v>
      </c>
      <c r="H218" s="8" t="s">
        <v>235</v>
      </c>
      <c r="I218" s="8" t="s">
        <v>141</v>
      </c>
      <c r="N218" s="8" t="s">
        <v>757</v>
      </c>
      <c r="O218" s="10"/>
      <c r="P218" s="10"/>
      <c r="Q218" s="10"/>
      <c r="R218" s="10"/>
      <c r="S218" s="10"/>
      <c r="T218" s="8"/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2174</v>
      </c>
      <c r="B219" s="8" t="s">
        <v>26</v>
      </c>
      <c r="C219" s="8" t="s">
        <v>258</v>
      </c>
      <c r="D219" s="8" t="s">
        <v>27</v>
      </c>
      <c r="E219" s="8" t="s">
        <v>511</v>
      </c>
      <c r="F219" s="8" t="str">
        <f>IF(ISBLANK(E219), "", Table2[[#This Row],[unique_id]])</f>
        <v>server_network_energy_daily</v>
      </c>
      <c r="G219" s="8" t="s">
        <v>747</v>
      </c>
      <c r="H219" s="8" t="s">
        <v>235</v>
      </c>
      <c r="I219" s="8" t="s">
        <v>141</v>
      </c>
      <c r="L219" s="8" t="s">
        <v>136</v>
      </c>
      <c r="N219" s="8" t="s">
        <v>757</v>
      </c>
      <c r="O219" s="10"/>
      <c r="P219" s="10"/>
      <c r="Q219" s="10"/>
      <c r="R219" s="10"/>
      <c r="S219" s="10"/>
      <c r="T219" s="8"/>
      <c r="U219" s="8" t="s">
        <v>498</v>
      </c>
      <c r="W219" s="8" t="s">
        <v>292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2175</v>
      </c>
      <c r="B220" s="8" t="s">
        <v>26</v>
      </c>
      <c r="C220" s="8" t="s">
        <v>258</v>
      </c>
      <c r="D220" s="8" t="s">
        <v>27</v>
      </c>
      <c r="E220" s="8" t="s">
        <v>699</v>
      </c>
      <c r="F220" s="12" t="str">
        <f>IF(ISBLANK(E220), "", Table2[[#This Row],[unique_id]])</f>
        <v>rack_outlet_today_s_consumption</v>
      </c>
      <c r="G220" s="8" t="s">
        <v>524</v>
      </c>
      <c r="H220" s="8" t="s">
        <v>235</v>
      </c>
      <c r="I220" s="8" t="s">
        <v>141</v>
      </c>
      <c r="N220" s="8" t="s">
        <v>757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2176</v>
      </c>
      <c r="B221" s="8" t="s">
        <v>26</v>
      </c>
      <c r="C221" s="8" t="s">
        <v>258</v>
      </c>
      <c r="D221" s="8" t="s">
        <v>27</v>
      </c>
      <c r="E221" s="8" t="s">
        <v>700</v>
      </c>
      <c r="F221" s="12" t="str">
        <f>IF(ISBLANK(E221), "", Table2[[#This Row],[unique_id]])</f>
        <v>kitchen_fan_today_s_consumption</v>
      </c>
      <c r="G221" s="8" t="s">
        <v>240</v>
      </c>
      <c r="H221" s="8" t="s">
        <v>235</v>
      </c>
      <c r="I221" s="8" t="s">
        <v>141</v>
      </c>
      <c r="N221" s="8" t="s">
        <v>757</v>
      </c>
      <c r="O221" s="10"/>
      <c r="P221" s="10"/>
      <c r="Q221" s="10"/>
      <c r="R221" s="10"/>
      <c r="S221" s="10"/>
      <c r="T221" s="8"/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2177</v>
      </c>
      <c r="B222" s="8" t="s">
        <v>26</v>
      </c>
      <c r="C222" s="8" t="s">
        <v>761</v>
      </c>
      <c r="D222" s="8" t="s">
        <v>503</v>
      </c>
      <c r="E222" s="8" t="s">
        <v>502</v>
      </c>
      <c r="F222" s="8" t="str">
        <f>IF(ISBLANK(E222), "", Table2[[#This Row],[unique_id]])</f>
        <v>column_break</v>
      </c>
      <c r="G222" s="8" t="s">
        <v>499</v>
      </c>
      <c r="H222" s="8" t="s">
        <v>235</v>
      </c>
      <c r="I222" s="8" t="s">
        <v>141</v>
      </c>
      <c r="L222" s="8" t="s">
        <v>500</v>
      </c>
      <c r="M222" s="8" t="s">
        <v>501</v>
      </c>
      <c r="N222" s="8"/>
      <c r="O222" s="10"/>
      <c r="P222" s="10"/>
      <c r="Q222" s="10"/>
      <c r="R222" s="10"/>
      <c r="S222" s="10"/>
      <c r="T222" s="8"/>
      <c r="Y222" s="10"/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2200</v>
      </c>
      <c r="B223" s="8" t="s">
        <v>234</v>
      </c>
      <c r="C223" s="8" t="s">
        <v>153</v>
      </c>
      <c r="D223" s="8" t="s">
        <v>27</v>
      </c>
      <c r="E223" s="8" t="s">
        <v>285</v>
      </c>
      <c r="F223" s="8" t="str">
        <f>IF(ISBLANK(E223), "", Table2[[#This Row],[unique_id]])</f>
        <v>home_energy_weekly</v>
      </c>
      <c r="G223" s="8" t="s">
        <v>484</v>
      </c>
      <c r="H223" s="8" t="s">
        <v>284</v>
      </c>
      <c r="I223" s="8" t="s">
        <v>141</v>
      </c>
      <c r="L223" s="8" t="s">
        <v>90</v>
      </c>
      <c r="N223" s="8" t="s">
        <v>757</v>
      </c>
      <c r="O223" s="10"/>
      <c r="P223" s="10"/>
      <c r="Q223" s="10"/>
      <c r="R223" s="10"/>
      <c r="S223" s="10"/>
      <c r="T223" s="8"/>
      <c r="U223" s="8" t="s">
        <v>498</v>
      </c>
      <c r="W223" s="8" t="s">
        <v>292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2201</v>
      </c>
      <c r="B224" s="8" t="s">
        <v>234</v>
      </c>
      <c r="C224" s="8" t="s">
        <v>153</v>
      </c>
      <c r="D224" s="8" t="s">
        <v>27</v>
      </c>
      <c r="E224" s="8" t="s">
        <v>495</v>
      </c>
      <c r="F224" s="8" t="str">
        <f>IF(ISBLANK(E224), "", Table2[[#This Row],[unique_id]])</f>
        <v>home_base_energy_weekly</v>
      </c>
      <c r="G224" s="8" t="s">
        <v>482</v>
      </c>
      <c r="H224" s="8" t="s">
        <v>284</v>
      </c>
      <c r="I224" s="8" t="s">
        <v>141</v>
      </c>
      <c r="L224" s="8" t="s">
        <v>90</v>
      </c>
      <c r="N224" s="8" t="s">
        <v>757</v>
      </c>
      <c r="O224" s="10"/>
      <c r="P224" s="10"/>
      <c r="Q224" s="10"/>
      <c r="R224" s="10"/>
      <c r="S224" s="10"/>
      <c r="T224" s="8"/>
      <c r="U224" s="8" t="s">
        <v>498</v>
      </c>
      <c r="W224" s="8" t="s">
        <v>292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2203</v>
      </c>
      <c r="B225" s="8" t="s">
        <v>234</v>
      </c>
      <c r="C225" s="8" t="s">
        <v>153</v>
      </c>
      <c r="D225" s="8" t="s">
        <v>27</v>
      </c>
      <c r="E225" s="8" t="s">
        <v>496</v>
      </c>
      <c r="F225" s="8" t="str">
        <f>IF(ISBLANK(E225), "", Table2[[#This Row],[unique_id]])</f>
        <v>home_peak_energy_weekly</v>
      </c>
      <c r="G225" s="8" t="s">
        <v>483</v>
      </c>
      <c r="H225" s="8" t="s">
        <v>284</v>
      </c>
      <c r="I225" s="8" t="s">
        <v>141</v>
      </c>
      <c r="L225" s="8" t="s">
        <v>90</v>
      </c>
      <c r="N225" s="8" t="s">
        <v>757</v>
      </c>
      <c r="O225" s="10"/>
      <c r="P225" s="10"/>
      <c r="Q225" s="10"/>
      <c r="R225" s="10"/>
      <c r="S225" s="10"/>
      <c r="T225" s="8"/>
      <c r="U225" s="8" t="s">
        <v>498</v>
      </c>
      <c r="W225" s="8" t="s">
        <v>292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2250</v>
      </c>
      <c r="B226" s="8" t="s">
        <v>234</v>
      </c>
      <c r="C226" s="8" t="s">
        <v>153</v>
      </c>
      <c r="D226" s="8" t="s">
        <v>27</v>
      </c>
      <c r="E226" s="8" t="s">
        <v>286</v>
      </c>
      <c r="F226" s="8" t="str">
        <f>IF(ISBLANK(E226), "", Table2[[#This Row],[unique_id]])</f>
        <v>home_energy_monthly</v>
      </c>
      <c r="G226" s="8" t="s">
        <v>484</v>
      </c>
      <c r="H226" s="8" t="s">
        <v>287</v>
      </c>
      <c r="I226" s="8" t="s">
        <v>141</v>
      </c>
      <c r="L226" s="8" t="s">
        <v>90</v>
      </c>
      <c r="N226" s="8" t="s">
        <v>757</v>
      </c>
      <c r="O226" s="10"/>
      <c r="P226" s="10"/>
      <c r="Q226" s="10"/>
      <c r="R226" s="10"/>
      <c r="S226" s="10"/>
      <c r="T226" s="8"/>
      <c r="U226" s="8" t="s">
        <v>498</v>
      </c>
      <c r="W226" s="8" t="s">
        <v>292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2251</v>
      </c>
      <c r="B227" s="8" t="s">
        <v>234</v>
      </c>
      <c r="C227" s="8" t="s">
        <v>153</v>
      </c>
      <c r="D227" s="8" t="s">
        <v>27</v>
      </c>
      <c r="E227" s="8" t="s">
        <v>493</v>
      </c>
      <c r="F227" s="8" t="str">
        <f>IF(ISBLANK(E227), "", Table2[[#This Row],[unique_id]])</f>
        <v>home_base_energy_monthly</v>
      </c>
      <c r="G227" s="8" t="s">
        <v>482</v>
      </c>
      <c r="H227" s="8" t="s">
        <v>287</v>
      </c>
      <c r="I227" s="8" t="s">
        <v>141</v>
      </c>
      <c r="L227" s="8" t="s">
        <v>90</v>
      </c>
      <c r="N227" s="8" t="s">
        <v>757</v>
      </c>
      <c r="O227" s="10"/>
      <c r="P227" s="10"/>
      <c r="Q227" s="10"/>
      <c r="R227" s="10"/>
      <c r="S227" s="10"/>
      <c r="T227" s="8"/>
      <c r="U227" s="8" t="s">
        <v>498</v>
      </c>
      <c r="W227" s="8" t="s">
        <v>292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2252</v>
      </c>
      <c r="B228" s="8" t="s">
        <v>234</v>
      </c>
      <c r="C228" s="8" t="s">
        <v>153</v>
      </c>
      <c r="D228" s="8" t="s">
        <v>27</v>
      </c>
      <c r="E228" s="8" t="s">
        <v>494</v>
      </c>
      <c r="F228" s="8" t="str">
        <f>IF(ISBLANK(E228), "", Table2[[#This Row],[unique_id]])</f>
        <v>home_peak_energy_monthly</v>
      </c>
      <c r="G228" s="8" t="s">
        <v>483</v>
      </c>
      <c r="H228" s="8" t="s">
        <v>287</v>
      </c>
      <c r="I228" s="8" t="s">
        <v>141</v>
      </c>
      <c r="L228" s="8" t="s">
        <v>90</v>
      </c>
      <c r="N228" s="8" t="s">
        <v>757</v>
      </c>
      <c r="O228" s="10"/>
      <c r="P228" s="10"/>
      <c r="Q228" s="10"/>
      <c r="R228" s="10"/>
      <c r="S228" s="10"/>
      <c r="T228" s="8"/>
      <c r="U228" s="8" t="s">
        <v>498</v>
      </c>
      <c r="W228" s="8" t="s">
        <v>292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2300</v>
      </c>
      <c r="B229" s="8" t="s">
        <v>234</v>
      </c>
      <c r="C229" s="8" t="s">
        <v>153</v>
      </c>
      <c r="D229" s="8" t="s">
        <v>27</v>
      </c>
      <c r="E229" s="8" t="s">
        <v>288</v>
      </c>
      <c r="F229" s="8" t="str">
        <f>IF(ISBLANK(E229), "", Table2[[#This Row],[unique_id]])</f>
        <v>home_energy_yearly</v>
      </c>
      <c r="G229" s="8" t="s">
        <v>484</v>
      </c>
      <c r="H229" s="8" t="s">
        <v>289</v>
      </c>
      <c r="I229" s="8" t="s">
        <v>141</v>
      </c>
      <c r="L229" s="8" t="s">
        <v>90</v>
      </c>
      <c r="N229" s="8" t="s">
        <v>757</v>
      </c>
      <c r="O229" s="10"/>
      <c r="P229" s="10"/>
      <c r="Q229" s="10"/>
      <c r="R229" s="10"/>
      <c r="S229" s="10"/>
      <c r="T229" s="8"/>
      <c r="U229" s="8" t="s">
        <v>498</v>
      </c>
      <c r="W229" s="8" t="s">
        <v>292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2301</v>
      </c>
      <c r="B230" s="8" t="s">
        <v>234</v>
      </c>
      <c r="C230" s="8" t="s">
        <v>153</v>
      </c>
      <c r="D230" s="8" t="s">
        <v>27</v>
      </c>
      <c r="E230" s="8" t="s">
        <v>491</v>
      </c>
      <c r="F230" s="8" t="str">
        <f>IF(ISBLANK(E230), "", Table2[[#This Row],[unique_id]])</f>
        <v>home_base_energy_yearly</v>
      </c>
      <c r="G230" s="8" t="s">
        <v>482</v>
      </c>
      <c r="H230" s="8" t="s">
        <v>289</v>
      </c>
      <c r="I230" s="8" t="s">
        <v>141</v>
      </c>
      <c r="L230" s="8" t="s">
        <v>90</v>
      </c>
      <c r="N230" s="8" t="s">
        <v>757</v>
      </c>
      <c r="O230" s="10"/>
      <c r="P230" s="10"/>
      <c r="Q230" s="10"/>
      <c r="R230" s="10"/>
      <c r="S230" s="10"/>
      <c r="T230" s="8"/>
      <c r="U230" s="8" t="s">
        <v>498</v>
      </c>
      <c r="W230" s="8" t="s">
        <v>292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2302</v>
      </c>
      <c r="B231" s="8" t="s">
        <v>234</v>
      </c>
      <c r="C231" s="8" t="s">
        <v>153</v>
      </c>
      <c r="D231" s="8" t="s">
        <v>27</v>
      </c>
      <c r="E231" s="8" t="s">
        <v>492</v>
      </c>
      <c r="F231" s="8" t="str">
        <f>IF(ISBLANK(E231), "", Table2[[#This Row],[unique_id]])</f>
        <v>home_peak_energy_yearly</v>
      </c>
      <c r="G231" s="8" t="s">
        <v>483</v>
      </c>
      <c r="H231" s="8" t="s">
        <v>289</v>
      </c>
      <c r="I231" s="8" t="s">
        <v>141</v>
      </c>
      <c r="L231" s="8" t="s">
        <v>90</v>
      </c>
      <c r="N231" s="8" t="s">
        <v>757</v>
      </c>
      <c r="O231" s="10"/>
      <c r="P231" s="10"/>
      <c r="Q231" s="10"/>
      <c r="R231" s="10"/>
      <c r="S231" s="10"/>
      <c r="T231" s="8"/>
      <c r="U231" s="8" t="s">
        <v>498</v>
      </c>
      <c r="W231" s="8" t="s">
        <v>292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2400</v>
      </c>
      <c r="B232" s="8" t="s">
        <v>26</v>
      </c>
      <c r="C232" s="8" t="s">
        <v>191</v>
      </c>
      <c r="D232" s="8" t="s">
        <v>27</v>
      </c>
      <c r="E232" s="8" t="s">
        <v>142</v>
      </c>
      <c r="F232" s="8" t="str">
        <f>IF(ISBLANK(E232), "", Table2[[#This Row],[unique_id]])</f>
        <v>withings_weight_kg_graham</v>
      </c>
      <c r="G232" s="8" t="s">
        <v>392</v>
      </c>
      <c r="H232" s="8" t="s">
        <v>393</v>
      </c>
      <c r="I232" s="8" t="s">
        <v>143</v>
      </c>
      <c r="N232" s="8"/>
      <c r="O232" s="10"/>
      <c r="P232" s="10"/>
      <c r="Q232" s="10"/>
      <c r="R232" s="10"/>
      <c r="S232" s="10"/>
      <c r="T232" s="8"/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F232" s="8" t="s">
        <v>624</v>
      </c>
      <c r="AG232" s="10" t="s">
        <v>627</v>
      </c>
      <c r="AH232" s="8" t="s">
        <v>626</v>
      </c>
      <c r="AI232" s="8" t="s">
        <v>628</v>
      </c>
      <c r="AJ232" s="8" t="s">
        <v>191</v>
      </c>
      <c r="AK232" s="8" t="s">
        <v>625</v>
      </c>
      <c r="AL232" s="8" t="s">
        <v>642</v>
      </c>
      <c r="AM232" s="18" t="s">
        <v>739</v>
      </c>
      <c r="AO232" s="8" t="str">
        <f>IF(AND(ISBLANK(AM232), ISBLANK(AN232)), "", _xlfn.CONCAT("[", IF(ISBLANK(AM232), "", _xlfn.CONCAT("[""mac"", """, AM232, """]")), IF(ISBLANK(AN232), "", _xlfn.CONCAT(", [""ip"", """, AN232, """]")), "]"))</f>
        <v>[["mac", "00:24:e4:af:5a:e6"]]</v>
      </c>
    </row>
    <row r="233" spans="1:41" ht="16" customHeight="1" x14ac:dyDescent="0.2">
      <c r="A233" s="8">
        <v>2500</v>
      </c>
      <c r="B233" s="8" t="s">
        <v>234</v>
      </c>
      <c r="C233" s="8" t="s">
        <v>369</v>
      </c>
      <c r="D233" s="8" t="s">
        <v>27</v>
      </c>
      <c r="E233" s="8" t="s">
        <v>359</v>
      </c>
      <c r="F233" s="8" t="str">
        <f>IF(ISBLANK(E233), "", Table2[[#This Row],[unique_id]])</f>
        <v>network_internet_uptime</v>
      </c>
      <c r="G233" s="8" t="s">
        <v>379</v>
      </c>
      <c r="H233" s="8" t="s">
        <v>369</v>
      </c>
      <c r="I233" s="8" t="s">
        <v>384</v>
      </c>
      <c r="L233" s="8" t="s">
        <v>136</v>
      </c>
      <c r="N233" s="8"/>
      <c r="O233" s="10"/>
      <c r="P233" s="10"/>
      <c r="Q233" s="10"/>
      <c r="R233" s="10"/>
      <c r="S233" s="10"/>
      <c r="T233" s="8" t="s">
        <v>31</v>
      </c>
      <c r="U233" s="8" t="s">
        <v>360</v>
      </c>
      <c r="W233" s="8" t="s">
        <v>381</v>
      </c>
      <c r="X233" s="8">
        <v>200</v>
      </c>
      <c r="Y233" s="10" t="s">
        <v>34</v>
      </c>
      <c r="Z233" s="8" t="s">
        <v>365</v>
      </c>
      <c r="AA233" s="8" t="str">
        <f>IF(ISBLANK(Z233),  "", _xlfn.CONCAT("haas/entity/sensor/", LOWER(C233), "/", E233, "/config"))</f>
        <v>haas/entity/sensor/internet/network_internet_uptime/config</v>
      </c>
      <c r="AB233" s="8" t="str">
        <f>IF(ISBLANK(Z233),  "", _xlfn.CONCAT(LOWER(C233), "/", E233))</f>
        <v>internet/network_internet_uptime</v>
      </c>
      <c r="AC233" s="8" t="s">
        <v>394</v>
      </c>
      <c r="AD233" s="8">
        <v>1</v>
      </c>
      <c r="AE233" s="11" t="s">
        <v>364</v>
      </c>
      <c r="AF233" s="8" t="s">
        <v>587</v>
      </c>
      <c r="AJ233" s="8" t="s">
        <v>363</v>
      </c>
      <c r="AK233" s="8" t="s">
        <v>174</v>
      </c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2501</v>
      </c>
      <c r="B234" s="8" t="s">
        <v>234</v>
      </c>
      <c r="C234" s="8" t="s">
        <v>369</v>
      </c>
      <c r="D234" s="8" t="s">
        <v>27</v>
      </c>
      <c r="E234" s="8" t="s">
        <v>355</v>
      </c>
      <c r="F234" s="8" t="str">
        <f>IF(ISBLANK(E234), "", Table2[[#This Row],[unique_id]])</f>
        <v>network_internet_ping</v>
      </c>
      <c r="G234" s="8" t="s">
        <v>356</v>
      </c>
      <c r="H234" s="8" t="s">
        <v>369</v>
      </c>
      <c r="I234" s="8" t="s">
        <v>384</v>
      </c>
      <c r="L234" s="8" t="s">
        <v>136</v>
      </c>
      <c r="N234" s="8"/>
      <c r="O234" s="10"/>
      <c r="P234" s="10"/>
      <c r="Q234" s="10"/>
      <c r="R234" s="10"/>
      <c r="S234" s="10"/>
      <c r="T234" s="8" t="s">
        <v>31</v>
      </c>
      <c r="U234" s="8" t="s">
        <v>361</v>
      </c>
      <c r="W234" s="8" t="s">
        <v>380</v>
      </c>
      <c r="X234" s="8">
        <v>200</v>
      </c>
      <c r="Y234" s="10" t="s">
        <v>34</v>
      </c>
      <c r="Z234" s="8" t="s">
        <v>366</v>
      </c>
      <c r="AA234" s="8" t="str">
        <f>IF(ISBLANK(Z234),  "", _xlfn.CONCAT("haas/entity/sensor/", LOWER(C234), "/", E234, "/config"))</f>
        <v>haas/entity/sensor/internet/network_internet_ping/config</v>
      </c>
      <c r="AB234" s="8" t="str">
        <f>IF(ISBLANK(Z234),  "", _xlfn.CONCAT(LOWER(C234), "/", E234))</f>
        <v>internet/network_internet_ping</v>
      </c>
      <c r="AC234" s="16" t="s">
        <v>396</v>
      </c>
      <c r="AD234" s="8">
        <v>1</v>
      </c>
      <c r="AE234" s="11" t="s">
        <v>364</v>
      </c>
      <c r="AF234" s="8" t="s">
        <v>587</v>
      </c>
      <c r="AJ234" s="8" t="s">
        <v>363</v>
      </c>
      <c r="AK234" s="8" t="s">
        <v>174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2502</v>
      </c>
      <c r="B235" s="8" t="s">
        <v>234</v>
      </c>
      <c r="C235" s="8" t="s">
        <v>369</v>
      </c>
      <c r="D235" s="8" t="s">
        <v>27</v>
      </c>
      <c r="E235" s="8" t="s">
        <v>353</v>
      </c>
      <c r="F235" s="8" t="str">
        <f>IF(ISBLANK(E235), "", Table2[[#This Row],[unique_id]])</f>
        <v>network_internet_upload</v>
      </c>
      <c r="G235" s="8" t="s">
        <v>357</v>
      </c>
      <c r="H235" s="8" t="s">
        <v>369</v>
      </c>
      <c r="I235" s="8" t="s">
        <v>384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362</v>
      </c>
      <c r="W235" s="8" t="s">
        <v>382</v>
      </c>
      <c r="X235" s="8">
        <v>200</v>
      </c>
      <c r="Y235" s="10" t="s">
        <v>34</v>
      </c>
      <c r="Z235" s="8" t="s">
        <v>367</v>
      </c>
      <c r="AA235" s="8" t="str">
        <f>IF(ISBLANK(Z235),  "", _xlfn.CONCAT("haas/entity/sensor/", LOWER(C235), "/", E235, "/config"))</f>
        <v>haas/entity/sensor/internet/network_internet_upload/config</v>
      </c>
      <c r="AB235" s="8" t="str">
        <f>IF(ISBLANK(Z235),  "", _xlfn.CONCAT(LOWER(C235), "/", E235))</f>
        <v>internet/network_internet_upload</v>
      </c>
      <c r="AC235" s="16" t="s">
        <v>398</v>
      </c>
      <c r="AD235" s="8">
        <v>1</v>
      </c>
      <c r="AE235" s="11" t="s">
        <v>364</v>
      </c>
      <c r="AF235" s="8" t="s">
        <v>587</v>
      </c>
      <c r="AJ235" s="8" t="s">
        <v>363</v>
      </c>
      <c r="AK235" s="8" t="s">
        <v>174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2503</v>
      </c>
      <c r="B236" s="8" t="s">
        <v>234</v>
      </c>
      <c r="C236" s="8" t="s">
        <v>369</v>
      </c>
      <c r="D236" s="8" t="s">
        <v>27</v>
      </c>
      <c r="E236" s="8" t="s">
        <v>354</v>
      </c>
      <c r="F236" s="8" t="str">
        <f>IF(ISBLANK(E236), "", Table2[[#This Row],[unique_id]])</f>
        <v>network_internet_download</v>
      </c>
      <c r="G236" s="8" t="s">
        <v>358</v>
      </c>
      <c r="H236" s="8" t="s">
        <v>369</v>
      </c>
      <c r="I236" s="8" t="s">
        <v>384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362</v>
      </c>
      <c r="W236" s="8" t="s">
        <v>383</v>
      </c>
      <c r="X236" s="8">
        <v>200</v>
      </c>
      <c r="Y236" s="10" t="s">
        <v>34</v>
      </c>
      <c r="Z236" s="8" t="s">
        <v>368</v>
      </c>
      <c r="AA236" s="8" t="str">
        <f>IF(ISBLANK(Z236),  "", _xlfn.CONCAT("haas/entity/sensor/", LOWER(C236), "/", E236, "/config"))</f>
        <v>haas/entity/sensor/internet/network_internet_download/config</v>
      </c>
      <c r="AB236" s="8" t="str">
        <f>IF(ISBLANK(Z236),  "", _xlfn.CONCAT(LOWER(C236), "/", E236))</f>
        <v>internet/network_internet_download</v>
      </c>
      <c r="AC236" s="16" t="s">
        <v>398</v>
      </c>
      <c r="AD236" s="8">
        <v>1</v>
      </c>
      <c r="AE236" s="11" t="s">
        <v>364</v>
      </c>
      <c r="AF236" s="8" t="s">
        <v>587</v>
      </c>
      <c r="AJ236" s="8" t="s">
        <v>363</v>
      </c>
      <c r="AK236" s="8" t="s">
        <v>174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2504</v>
      </c>
      <c r="B237" s="8" t="s">
        <v>234</v>
      </c>
      <c r="C237" s="8" t="s">
        <v>761</v>
      </c>
      <c r="D237" s="8" t="s">
        <v>503</v>
      </c>
      <c r="E237" s="8" t="s">
        <v>502</v>
      </c>
      <c r="F237" s="8" t="str">
        <f>IF(ISBLANK(E237), "", Table2[[#This Row],[unique_id]])</f>
        <v>column_break</v>
      </c>
      <c r="G237" s="8" t="s">
        <v>499</v>
      </c>
      <c r="H237" s="8" t="s">
        <v>369</v>
      </c>
      <c r="I237" s="8" t="s">
        <v>384</v>
      </c>
      <c r="L237" s="8" t="s">
        <v>500</v>
      </c>
      <c r="M237" s="8" t="s">
        <v>501</v>
      </c>
      <c r="N237" s="8"/>
      <c r="O237" s="10"/>
      <c r="P237" s="10"/>
      <c r="Q237" s="10"/>
      <c r="R237" s="10"/>
      <c r="S237" s="10"/>
      <c r="T237" s="8"/>
      <c r="Y237" s="10"/>
      <c r="AB237" s="8" t="str">
        <f>IF(ISBLANK(Z237),  "", _xlfn.CONCAT(LOWER(C237), "/", E237))</f>
        <v/>
      </c>
      <c r="AC237" s="16"/>
      <c r="AE237" s="11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2510</v>
      </c>
      <c r="B238" s="8" t="s">
        <v>26</v>
      </c>
      <c r="C238" s="8" t="s">
        <v>372</v>
      </c>
      <c r="D238" s="8" t="s">
        <v>134</v>
      </c>
      <c r="E238" s="8" t="s">
        <v>370</v>
      </c>
      <c r="F238" s="8" t="str">
        <f>IF(ISBLANK(E238), "", Table2[[#This Row],[unique_id]])</f>
        <v>adaptive_lighting_default</v>
      </c>
      <c r="G238" s="8" t="s">
        <v>378</v>
      </c>
      <c r="H238" s="8" t="s">
        <v>387</v>
      </c>
      <c r="I238" s="8" t="s">
        <v>384</v>
      </c>
      <c r="L238" s="8" t="s">
        <v>324</v>
      </c>
      <c r="N238" s="8"/>
      <c r="O238" s="10"/>
      <c r="P238" s="10"/>
      <c r="Q238" s="10"/>
      <c r="R238" s="10"/>
      <c r="S238" s="10"/>
      <c r="T238" s="8"/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2511</v>
      </c>
      <c r="B239" s="8" t="s">
        <v>26</v>
      </c>
      <c r="C239" s="8" t="s">
        <v>372</v>
      </c>
      <c r="D239" s="8" t="s">
        <v>134</v>
      </c>
      <c r="E239" s="8" t="s">
        <v>371</v>
      </c>
      <c r="F239" s="8" t="str">
        <f>IF(ISBLANK(E239), "", Table2[[#This Row],[unique_id]])</f>
        <v>adaptive_lighting_sleep_mode_default</v>
      </c>
      <c r="G239" s="8" t="s">
        <v>375</v>
      </c>
      <c r="H239" s="8" t="s">
        <v>387</v>
      </c>
      <c r="I239" s="8" t="s">
        <v>384</v>
      </c>
      <c r="L239" s="8" t="s">
        <v>324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2512</v>
      </c>
      <c r="B240" s="8" t="s">
        <v>26</v>
      </c>
      <c r="C240" s="8" t="s">
        <v>372</v>
      </c>
      <c r="D240" s="8" t="s">
        <v>134</v>
      </c>
      <c r="E240" s="8" t="s">
        <v>373</v>
      </c>
      <c r="F240" s="8" t="str">
        <f>IF(ISBLANK(E240), "", Table2[[#This Row],[unique_id]])</f>
        <v>adaptive_lighting_adapt_color_default</v>
      </c>
      <c r="G240" s="8" t="s">
        <v>376</v>
      </c>
      <c r="H240" s="8" t="s">
        <v>387</v>
      </c>
      <c r="I240" s="8" t="s">
        <v>384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2513</v>
      </c>
      <c r="B241" s="8" t="s">
        <v>26</v>
      </c>
      <c r="C241" s="8" t="s">
        <v>372</v>
      </c>
      <c r="D241" s="8" t="s">
        <v>134</v>
      </c>
      <c r="E241" s="8" t="s">
        <v>374</v>
      </c>
      <c r="F241" s="8" t="str">
        <f>IF(ISBLANK(E241), "", Table2[[#This Row],[unique_id]])</f>
        <v>adaptive_lighting_adapt_brightness_default</v>
      </c>
      <c r="G241" s="8" t="s">
        <v>377</v>
      </c>
      <c r="H241" s="8" t="s">
        <v>387</v>
      </c>
      <c r="I241" s="8" t="s">
        <v>384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2514</v>
      </c>
      <c r="B242" s="8" t="s">
        <v>26</v>
      </c>
      <c r="C242" s="8" t="s">
        <v>372</v>
      </c>
      <c r="D242" s="8" t="s">
        <v>134</v>
      </c>
      <c r="E242" s="8" t="s">
        <v>388</v>
      </c>
      <c r="F242" s="8" t="str">
        <f>IF(ISBLANK(E242), "", Table2[[#This Row],[unique_id]])</f>
        <v>adaptive_lighting_bedroom</v>
      </c>
      <c r="G242" s="8" t="s">
        <v>378</v>
      </c>
      <c r="H242" s="8" t="s">
        <v>386</v>
      </c>
      <c r="I242" s="8" t="s">
        <v>384</v>
      </c>
      <c r="L242" s="8" t="s">
        <v>324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2515</v>
      </c>
      <c r="B243" s="8" t="s">
        <v>26</v>
      </c>
      <c r="C243" s="8" t="s">
        <v>372</v>
      </c>
      <c r="D243" s="8" t="s">
        <v>134</v>
      </c>
      <c r="E243" s="8" t="s">
        <v>389</v>
      </c>
      <c r="F243" s="8" t="str">
        <f>IF(ISBLANK(E243), "", Table2[[#This Row],[unique_id]])</f>
        <v>adaptive_lighting_sleep_mode_bedroom</v>
      </c>
      <c r="G243" s="8" t="s">
        <v>375</v>
      </c>
      <c r="H243" s="8" t="s">
        <v>386</v>
      </c>
      <c r="I243" s="8" t="s">
        <v>384</v>
      </c>
      <c r="L243" s="8" t="s">
        <v>324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2516</v>
      </c>
      <c r="B244" s="8" t="s">
        <v>26</v>
      </c>
      <c r="C244" s="8" t="s">
        <v>372</v>
      </c>
      <c r="D244" s="8" t="s">
        <v>134</v>
      </c>
      <c r="E244" s="8" t="s">
        <v>390</v>
      </c>
      <c r="F244" s="8" t="str">
        <f>IF(ISBLANK(E244), "", Table2[[#This Row],[unique_id]])</f>
        <v>adaptive_lighting_adapt_color_bedroom</v>
      </c>
      <c r="G244" s="8" t="s">
        <v>376</v>
      </c>
      <c r="H244" s="8" t="s">
        <v>386</v>
      </c>
      <c r="I244" s="8" t="s">
        <v>384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2517</v>
      </c>
      <c r="B245" s="8" t="s">
        <v>26</v>
      </c>
      <c r="C245" s="8" t="s">
        <v>372</v>
      </c>
      <c r="D245" s="8" t="s">
        <v>134</v>
      </c>
      <c r="E245" s="8" t="s">
        <v>391</v>
      </c>
      <c r="F245" s="8" t="str">
        <f>IF(ISBLANK(E245), "", Table2[[#This Row],[unique_id]])</f>
        <v>adaptive_lighting_adapt_brightness_bedroom</v>
      </c>
      <c r="G245" s="8" t="s">
        <v>377</v>
      </c>
      <c r="H245" s="8" t="s">
        <v>386</v>
      </c>
      <c r="I245" s="8" t="s">
        <v>384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2518</v>
      </c>
      <c r="B246" s="16" t="s">
        <v>26</v>
      </c>
      <c r="C246" s="16" t="s">
        <v>372</v>
      </c>
      <c r="D246" s="16" t="s">
        <v>134</v>
      </c>
      <c r="E246" s="16" t="s">
        <v>419</v>
      </c>
      <c r="F246" s="8" t="str">
        <f>IF(ISBLANK(E246), "", Table2[[#This Row],[unique_id]])</f>
        <v>adaptive_lighting_night_light</v>
      </c>
      <c r="G246" s="16" t="s">
        <v>378</v>
      </c>
      <c r="H246" s="16" t="s">
        <v>402</v>
      </c>
      <c r="I246" s="8" t="s">
        <v>384</v>
      </c>
      <c r="K246" s="16"/>
      <c r="L246" s="8" t="s">
        <v>324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2519</v>
      </c>
      <c r="B247" s="16" t="s">
        <v>26</v>
      </c>
      <c r="C247" s="16" t="s">
        <v>372</v>
      </c>
      <c r="D247" s="16" t="s">
        <v>134</v>
      </c>
      <c r="E247" s="16" t="s">
        <v>420</v>
      </c>
      <c r="F247" s="8" t="str">
        <f>IF(ISBLANK(E247), "", Table2[[#This Row],[unique_id]])</f>
        <v>adaptive_lighting_sleep_mode_night_light</v>
      </c>
      <c r="G247" s="16" t="s">
        <v>375</v>
      </c>
      <c r="H247" s="16" t="s">
        <v>402</v>
      </c>
      <c r="I247" s="8" t="s">
        <v>384</v>
      </c>
      <c r="K247" s="16"/>
      <c r="L247" s="8" t="s">
        <v>324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2520</v>
      </c>
      <c r="B248" s="16" t="s">
        <v>26</v>
      </c>
      <c r="C248" s="16" t="s">
        <v>372</v>
      </c>
      <c r="D248" s="16" t="s">
        <v>134</v>
      </c>
      <c r="E248" s="16" t="s">
        <v>421</v>
      </c>
      <c r="F248" s="8" t="str">
        <f>IF(ISBLANK(E248), "", Table2[[#This Row],[unique_id]])</f>
        <v>adaptive_lighting_adapt_color_night_light</v>
      </c>
      <c r="G248" s="16" t="s">
        <v>376</v>
      </c>
      <c r="H248" s="16" t="s">
        <v>402</v>
      </c>
      <c r="I248" s="8" t="s">
        <v>384</v>
      </c>
      <c r="K248" s="16"/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I248" s="14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2521</v>
      </c>
      <c r="B249" s="16" t="s">
        <v>26</v>
      </c>
      <c r="C249" s="16" t="s">
        <v>372</v>
      </c>
      <c r="D249" s="16" t="s">
        <v>134</v>
      </c>
      <c r="E249" s="16" t="s">
        <v>422</v>
      </c>
      <c r="F249" s="8" t="str">
        <f>IF(ISBLANK(E249), "", Table2[[#This Row],[unique_id]])</f>
        <v>adaptive_lighting_adapt_brightness_night_light</v>
      </c>
      <c r="G249" s="16" t="s">
        <v>377</v>
      </c>
      <c r="H249" s="16" t="s">
        <v>402</v>
      </c>
      <c r="I249" s="8" t="s">
        <v>384</v>
      </c>
      <c r="K249" s="16"/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2522</v>
      </c>
      <c r="B250" s="8" t="s">
        <v>26</v>
      </c>
      <c r="C250" s="8" t="s">
        <v>761</v>
      </c>
      <c r="D250" s="8" t="s">
        <v>503</v>
      </c>
      <c r="E250" s="8" t="s">
        <v>502</v>
      </c>
      <c r="F250" s="8" t="str">
        <f>IF(ISBLANK(E250), "", Table2[[#This Row],[unique_id]])</f>
        <v>column_break</v>
      </c>
      <c r="G250" s="8" t="s">
        <v>499</v>
      </c>
      <c r="H250" s="16" t="s">
        <v>402</v>
      </c>
      <c r="I250" s="8" t="s">
        <v>384</v>
      </c>
      <c r="L250" s="8" t="s">
        <v>500</v>
      </c>
      <c r="M250" s="8" t="s">
        <v>501</v>
      </c>
      <c r="N250" s="8"/>
      <c r="O250" s="10"/>
      <c r="P250" s="10"/>
      <c r="Q250" s="10"/>
      <c r="R250" s="10"/>
      <c r="S250" s="10"/>
      <c r="T250" s="8"/>
      <c r="Y250" s="10"/>
      <c r="AB250" s="8" t="str">
        <f>IF(ISBLANK(Z250),  "", _xlfn.CONCAT(LOWER(C250), "/", E250))</f>
        <v/>
      </c>
      <c r="AI250" s="14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2530</v>
      </c>
      <c r="B251" s="8" t="s">
        <v>26</v>
      </c>
      <c r="C251" s="8" t="s">
        <v>153</v>
      </c>
      <c r="D251" s="8" t="s">
        <v>424</v>
      </c>
      <c r="E251" s="41" t="s">
        <v>908</v>
      </c>
      <c r="F251" s="12" t="str">
        <f>IF(ISBLANK(E251), "", Table2[[#This Row],[unique_id]])</f>
        <v>lighting_reset_adaptive_lighting_ada_lamp</v>
      </c>
      <c r="G251" s="41" t="s">
        <v>210</v>
      </c>
      <c r="H251" s="8" t="s">
        <v>922</v>
      </c>
      <c r="I251" s="8" t="s">
        <v>384</v>
      </c>
      <c r="J251" s="8" t="s">
        <v>907</v>
      </c>
      <c r="L251" s="8" t="s">
        <v>324</v>
      </c>
      <c r="N251" s="8"/>
      <c r="O251" s="10"/>
      <c r="P251" s="10"/>
      <c r="Q251" s="10"/>
      <c r="R251" s="10"/>
      <c r="S251" s="10"/>
      <c r="T251" s="8"/>
      <c r="W251" s="8" t="s">
        <v>385</v>
      </c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11"/>
      <c r="AI251" s="14"/>
      <c r="AK251" s="8" t="s">
        <v>130</v>
      </c>
      <c r="AO251" s="12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2531</v>
      </c>
      <c r="B252" s="8" t="s">
        <v>26</v>
      </c>
      <c r="C252" s="8" t="s">
        <v>153</v>
      </c>
      <c r="D252" s="8" t="s">
        <v>424</v>
      </c>
      <c r="E252" s="41" t="s">
        <v>900</v>
      </c>
      <c r="F252" s="12" t="str">
        <f>IF(ISBLANK(E252), "", Table2[[#This Row],[unique_id]])</f>
        <v>lighting_reset_adaptive_lighting_edwin_lamp</v>
      </c>
      <c r="G252" s="41" t="s">
        <v>220</v>
      </c>
      <c r="H252" s="8" t="s">
        <v>922</v>
      </c>
      <c r="I252" s="8" t="s">
        <v>384</v>
      </c>
      <c r="J252" s="8" t="s">
        <v>907</v>
      </c>
      <c r="L252" s="8" t="s">
        <v>324</v>
      </c>
      <c r="N252" s="8"/>
      <c r="O252" s="10"/>
      <c r="P252" s="10"/>
      <c r="Q252" s="10"/>
      <c r="R252" s="10"/>
      <c r="S252" s="10"/>
      <c r="T252" s="8"/>
      <c r="W252" s="8" t="s">
        <v>385</v>
      </c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I252" s="14"/>
      <c r="AK252" s="8" t="s">
        <v>127</v>
      </c>
      <c r="AO252" s="12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2532</v>
      </c>
      <c r="B253" s="8" t="s">
        <v>26</v>
      </c>
      <c r="C253" s="8" t="s">
        <v>153</v>
      </c>
      <c r="D253" s="8" t="s">
        <v>424</v>
      </c>
      <c r="E253" s="41" t="s">
        <v>909</v>
      </c>
      <c r="F253" s="12" t="str">
        <f>IF(ISBLANK(E253), "", Table2[[#This Row],[unique_id]])</f>
        <v>lighting_reset_adaptive_lighting_edwin_night_light</v>
      </c>
      <c r="G253" s="41" t="s">
        <v>687</v>
      </c>
      <c r="H253" s="8" t="s">
        <v>922</v>
      </c>
      <c r="I253" s="8" t="s">
        <v>384</v>
      </c>
      <c r="J253" s="8" t="s">
        <v>920</v>
      </c>
      <c r="L253" s="8" t="s">
        <v>324</v>
      </c>
      <c r="N253" s="8"/>
      <c r="O253" s="10"/>
      <c r="P253" s="10"/>
      <c r="Q253" s="10"/>
      <c r="R253" s="10"/>
      <c r="S253" s="10"/>
      <c r="T253" s="8"/>
      <c r="W253" s="8" t="s">
        <v>385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K253" s="8" t="s">
        <v>127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2533</v>
      </c>
      <c r="B254" s="8" t="s">
        <v>26</v>
      </c>
      <c r="C254" s="8" t="s">
        <v>153</v>
      </c>
      <c r="D254" s="8" t="s">
        <v>424</v>
      </c>
      <c r="E254" s="41" t="s">
        <v>910</v>
      </c>
      <c r="F254" s="12" t="str">
        <f>IF(ISBLANK(E254), "", Table2[[#This Row],[unique_id]])</f>
        <v>lighting_reset_adaptive_lighting_hallway_main</v>
      </c>
      <c r="G254" s="41" t="s">
        <v>215</v>
      </c>
      <c r="H254" s="8" t="s">
        <v>922</v>
      </c>
      <c r="I254" s="8" t="s">
        <v>384</v>
      </c>
      <c r="J254" s="8" t="s">
        <v>384</v>
      </c>
      <c r="L254" s="8" t="s">
        <v>324</v>
      </c>
      <c r="N254" s="8"/>
      <c r="O254" s="10"/>
      <c r="P254" s="10"/>
      <c r="Q254" s="10"/>
      <c r="R254" s="10"/>
      <c r="S254" s="10"/>
      <c r="T254" s="8"/>
      <c r="W254" s="8" t="s">
        <v>385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K254" s="8" t="s">
        <v>650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2534</v>
      </c>
      <c r="B255" s="8" t="s">
        <v>26</v>
      </c>
      <c r="C255" s="8" t="s">
        <v>153</v>
      </c>
      <c r="D255" s="8" t="s">
        <v>424</v>
      </c>
      <c r="E255" s="41" t="s">
        <v>911</v>
      </c>
      <c r="F255" s="12" t="str">
        <f>IF(ISBLANK(E255), "", Table2[[#This Row],[unique_id]])</f>
        <v>lighting_reset_adaptive_lighting_dining_main</v>
      </c>
      <c r="G255" s="41" t="s">
        <v>138</v>
      </c>
      <c r="H255" s="8" t="s">
        <v>922</v>
      </c>
      <c r="I255" s="8" t="s">
        <v>384</v>
      </c>
      <c r="J255" s="8" t="s">
        <v>931</v>
      </c>
      <c r="L255" s="8" t="s">
        <v>324</v>
      </c>
      <c r="N255" s="8"/>
      <c r="O255" s="10"/>
      <c r="P255" s="10"/>
      <c r="Q255" s="10"/>
      <c r="R255" s="10"/>
      <c r="S255" s="10"/>
      <c r="T255" s="8"/>
      <c r="W255" s="8" t="s">
        <v>385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208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2535</v>
      </c>
      <c r="B256" s="8" t="s">
        <v>26</v>
      </c>
      <c r="C256" s="8" t="s">
        <v>153</v>
      </c>
      <c r="D256" s="8" t="s">
        <v>424</v>
      </c>
      <c r="E256" s="41" t="s">
        <v>912</v>
      </c>
      <c r="F256" s="12" t="str">
        <f>IF(ISBLANK(E256), "", Table2[[#This Row],[unique_id]])</f>
        <v>lighting_reset_adaptive_lighting_lounge_main</v>
      </c>
      <c r="G256" s="41" t="s">
        <v>222</v>
      </c>
      <c r="H256" s="8" t="s">
        <v>922</v>
      </c>
      <c r="I256" s="8" t="s">
        <v>384</v>
      </c>
      <c r="J256" s="8" t="s">
        <v>931</v>
      </c>
      <c r="L256" s="8" t="s">
        <v>324</v>
      </c>
      <c r="N256" s="8"/>
      <c r="O256" s="10"/>
      <c r="P256" s="10"/>
      <c r="Q256" s="10"/>
      <c r="R256" s="10"/>
      <c r="S256" s="10"/>
      <c r="T256" s="8"/>
      <c r="W256" s="8" t="s">
        <v>385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209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2536</v>
      </c>
      <c r="B257" s="8" t="s">
        <v>26</v>
      </c>
      <c r="C257" s="8" t="s">
        <v>153</v>
      </c>
      <c r="D257" s="8" t="s">
        <v>424</v>
      </c>
      <c r="E257" s="41" t="s">
        <v>913</v>
      </c>
      <c r="F257" s="12" t="str">
        <f>IF(ISBLANK(E257), "", Table2[[#This Row],[unique_id]])</f>
        <v>lighting_reset_adaptive_lighting_parents_main</v>
      </c>
      <c r="G257" s="41" t="s">
        <v>211</v>
      </c>
      <c r="H257" s="8" t="s">
        <v>922</v>
      </c>
      <c r="I257" s="8" t="s">
        <v>384</v>
      </c>
      <c r="J257" s="8" t="s">
        <v>931</v>
      </c>
      <c r="L257" s="8" t="s">
        <v>324</v>
      </c>
      <c r="N257" s="8"/>
      <c r="O257" s="10"/>
      <c r="P257" s="10"/>
      <c r="Q257" s="10"/>
      <c r="R257" s="10"/>
      <c r="S257" s="10"/>
      <c r="T257" s="8"/>
      <c r="W257" s="8" t="s">
        <v>385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12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2537</v>
      </c>
      <c r="B258" s="8" t="s">
        <v>26</v>
      </c>
      <c r="C258" s="8" t="s">
        <v>153</v>
      </c>
      <c r="D258" s="8" t="s">
        <v>424</v>
      </c>
      <c r="E258" s="41" t="s">
        <v>914</v>
      </c>
      <c r="F258" s="12" t="str">
        <f>IF(ISBLANK(E258), "", Table2[[#This Row],[unique_id]])</f>
        <v>lighting_reset_adaptive_lighting_kitchen_main</v>
      </c>
      <c r="G258" s="41" t="s">
        <v>217</v>
      </c>
      <c r="H258" s="8" t="s">
        <v>922</v>
      </c>
      <c r="I258" s="8" t="s">
        <v>384</v>
      </c>
      <c r="J258" s="8" t="s">
        <v>931</v>
      </c>
      <c r="L258" s="8" t="s">
        <v>324</v>
      </c>
      <c r="N258" s="8"/>
      <c r="O258" s="10"/>
      <c r="P258" s="10"/>
      <c r="Q258" s="10"/>
      <c r="R258" s="10"/>
      <c r="S258" s="10"/>
      <c r="T258" s="8"/>
      <c r="W258" s="8" t="s">
        <v>385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I258" s="14"/>
      <c r="AK258" s="8" t="s">
        <v>221</v>
      </c>
      <c r="AO258" s="12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2538</v>
      </c>
      <c r="B259" s="8" t="s">
        <v>26</v>
      </c>
      <c r="C259" s="8" t="s">
        <v>153</v>
      </c>
      <c r="D259" s="8" t="s">
        <v>424</v>
      </c>
      <c r="E259" s="41" t="s">
        <v>915</v>
      </c>
      <c r="F259" s="12" t="str">
        <f>IF(ISBLANK(E259), "", Table2[[#This Row],[unique_id]])</f>
        <v>lighting_reset_adaptive_lighting_laundry_main</v>
      </c>
      <c r="G259" s="41" t="s">
        <v>219</v>
      </c>
      <c r="H259" s="8" t="s">
        <v>922</v>
      </c>
      <c r="I259" s="8" t="s">
        <v>384</v>
      </c>
      <c r="J259" s="8" t="s">
        <v>931</v>
      </c>
      <c r="L259" s="8" t="s">
        <v>324</v>
      </c>
      <c r="N259" s="8"/>
      <c r="O259" s="10"/>
      <c r="P259" s="10"/>
      <c r="Q259" s="10"/>
      <c r="R259" s="10"/>
      <c r="S259" s="10"/>
      <c r="T259" s="8"/>
      <c r="W259" s="8" t="s">
        <v>385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229</v>
      </c>
      <c r="AO259" s="12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2539</v>
      </c>
      <c r="B260" s="8" t="s">
        <v>26</v>
      </c>
      <c r="C260" s="8" t="s">
        <v>153</v>
      </c>
      <c r="D260" s="8" t="s">
        <v>424</v>
      </c>
      <c r="E260" s="41" t="s">
        <v>916</v>
      </c>
      <c r="F260" s="12" t="str">
        <f>IF(ISBLANK(E260), "", Table2[[#This Row],[unique_id]])</f>
        <v>lighting_reset_adaptive_lighting_pantry_main</v>
      </c>
      <c r="G260" s="41" t="s">
        <v>218</v>
      </c>
      <c r="H260" s="8" t="s">
        <v>922</v>
      </c>
      <c r="I260" s="8" t="s">
        <v>384</v>
      </c>
      <c r="J260" s="8" t="s">
        <v>931</v>
      </c>
      <c r="L260" s="8" t="s">
        <v>324</v>
      </c>
      <c r="N260" s="8"/>
      <c r="O260" s="10"/>
      <c r="P260" s="10"/>
      <c r="Q260" s="10"/>
      <c r="R260" s="10"/>
      <c r="S260" s="10"/>
      <c r="T260" s="8"/>
      <c r="W260" s="8" t="s">
        <v>385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227</v>
      </c>
      <c r="AO260" s="12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2540</v>
      </c>
      <c r="B261" s="8" t="s">
        <v>26</v>
      </c>
      <c r="C261" s="8" t="s">
        <v>153</v>
      </c>
      <c r="D261" s="8" t="s">
        <v>424</v>
      </c>
      <c r="E261" s="41" t="s">
        <v>936</v>
      </c>
      <c r="F261" s="12" t="str">
        <f>IF(ISBLANK(E261), "", Table2[[#This Row],[unique_id]])</f>
        <v>lighting_reset_adaptive_lighting_office_main</v>
      </c>
      <c r="G261" s="41" t="s">
        <v>214</v>
      </c>
      <c r="H261" s="8" t="s">
        <v>922</v>
      </c>
      <c r="I261" s="8" t="s">
        <v>384</v>
      </c>
      <c r="J261" s="8" t="s">
        <v>931</v>
      </c>
      <c r="L261" s="8" t="s">
        <v>324</v>
      </c>
      <c r="N261" s="8"/>
      <c r="O261" s="10"/>
      <c r="P261" s="10"/>
      <c r="Q261" s="10"/>
      <c r="R261" s="10"/>
      <c r="S261" s="10"/>
      <c r="T261" s="8"/>
      <c r="W261" s="8" t="s">
        <v>385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228</v>
      </c>
      <c r="AO261" s="12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2541</v>
      </c>
      <c r="B262" s="8" t="s">
        <v>26</v>
      </c>
      <c r="C262" s="8" t="s">
        <v>153</v>
      </c>
      <c r="D262" s="8" t="s">
        <v>424</v>
      </c>
      <c r="E262" s="41" t="s">
        <v>917</v>
      </c>
      <c r="F262" s="12" t="str">
        <f>IF(ISBLANK(E262), "", Table2[[#This Row],[unique_id]])</f>
        <v>lighting_reset_adaptive_lighting_bathroom_main</v>
      </c>
      <c r="G262" s="41" t="s">
        <v>213</v>
      </c>
      <c r="H262" s="8" t="s">
        <v>922</v>
      </c>
      <c r="I262" s="8" t="s">
        <v>384</v>
      </c>
      <c r="J262" s="8" t="s">
        <v>931</v>
      </c>
      <c r="L262" s="8" t="s">
        <v>324</v>
      </c>
      <c r="N262" s="8"/>
      <c r="O262" s="10"/>
      <c r="P262" s="10"/>
      <c r="Q262" s="10"/>
      <c r="R262" s="10"/>
      <c r="S262" s="10"/>
      <c r="T262" s="8"/>
      <c r="W262" s="8" t="s">
        <v>385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545</v>
      </c>
      <c r="AO262" s="12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2542</v>
      </c>
      <c r="B263" s="8" t="s">
        <v>26</v>
      </c>
      <c r="C263" s="8" t="s">
        <v>153</v>
      </c>
      <c r="D263" s="8" t="s">
        <v>424</v>
      </c>
      <c r="E263" s="41" t="s">
        <v>918</v>
      </c>
      <c r="F263" s="12" t="str">
        <f>IF(ISBLANK(E263), "", Table2[[#This Row],[unique_id]])</f>
        <v>lighting_reset_adaptive_lighting_ensuite_main</v>
      </c>
      <c r="G263" s="41" t="s">
        <v>212</v>
      </c>
      <c r="H263" s="8" t="s">
        <v>922</v>
      </c>
      <c r="I263" s="8" t="s">
        <v>384</v>
      </c>
      <c r="J263" s="8" t="s">
        <v>931</v>
      </c>
      <c r="L263" s="8" t="s">
        <v>324</v>
      </c>
      <c r="N263" s="8"/>
      <c r="O263" s="10"/>
      <c r="P263" s="10"/>
      <c r="Q263" s="10"/>
      <c r="R263" s="10"/>
      <c r="S263" s="10"/>
      <c r="T263" s="8"/>
      <c r="W263" s="8" t="s">
        <v>385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I263" s="14"/>
      <c r="AK263" s="8" t="s">
        <v>625</v>
      </c>
      <c r="AO263" s="12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2543</v>
      </c>
      <c r="B264" s="8" t="s">
        <v>26</v>
      </c>
      <c r="C264" s="8" t="s">
        <v>153</v>
      </c>
      <c r="D264" s="8" t="s">
        <v>424</v>
      </c>
      <c r="E264" s="41" t="s">
        <v>919</v>
      </c>
      <c r="F264" s="12" t="str">
        <f>IF(ISBLANK(E264), "", Table2[[#This Row],[unique_id]])</f>
        <v>lighting_reset_adaptive_lighting_wardrobe_main</v>
      </c>
      <c r="G264" s="41" t="s">
        <v>216</v>
      </c>
      <c r="H264" s="8" t="s">
        <v>922</v>
      </c>
      <c r="I264" s="8" t="s">
        <v>384</v>
      </c>
      <c r="J264" s="8" t="s">
        <v>931</v>
      </c>
      <c r="L264" s="8" t="s">
        <v>324</v>
      </c>
      <c r="N264" s="8"/>
      <c r="O264" s="10"/>
      <c r="P264" s="10"/>
      <c r="Q264" s="10"/>
      <c r="R264" s="10"/>
      <c r="S264" s="10"/>
      <c r="T264" s="8"/>
      <c r="W264" s="8" t="s">
        <v>385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860</v>
      </c>
      <c r="AO264" s="12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2544</v>
      </c>
      <c r="B265" s="8" t="s">
        <v>26</v>
      </c>
      <c r="C265" s="8" t="s">
        <v>761</v>
      </c>
      <c r="D265" s="8" t="s">
        <v>503</v>
      </c>
      <c r="E265" s="8" t="s">
        <v>502</v>
      </c>
      <c r="F265" s="8" t="str">
        <f>IF(ISBLANK(E265), "", Table2[[#This Row],[unique_id]])</f>
        <v>column_break</v>
      </c>
      <c r="G265" s="8" t="s">
        <v>499</v>
      </c>
      <c r="H265" s="8" t="s">
        <v>922</v>
      </c>
      <c r="I265" s="8" t="s">
        <v>384</v>
      </c>
      <c r="L265" s="8" t="s">
        <v>500</v>
      </c>
      <c r="M265" s="8" t="s">
        <v>501</v>
      </c>
      <c r="N265" s="8"/>
      <c r="O265" s="10"/>
      <c r="P265" s="10"/>
      <c r="Q265" s="10"/>
      <c r="R265" s="10"/>
      <c r="S265" s="10"/>
      <c r="T265" s="8"/>
      <c r="Y265" s="10"/>
      <c r="AB265" s="8" t="str">
        <f>IF(ISBLANK(Z265),  "", _xlfn.CONCAT(LOWER(C265), "/", E265))</f>
        <v/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2550</v>
      </c>
      <c r="B266" s="8" t="s">
        <v>26</v>
      </c>
      <c r="C266" s="8" t="s">
        <v>258</v>
      </c>
      <c r="D266" s="8" t="s">
        <v>134</v>
      </c>
      <c r="E266" s="8" t="s">
        <v>1001</v>
      </c>
      <c r="F266" s="8" t="str">
        <f>IF(ISBLANK(E266), "", Table2[[#This Row],[unique_id]])</f>
        <v>lounge_tv_outlet</v>
      </c>
      <c r="G266" s="8" t="s">
        <v>190</v>
      </c>
      <c r="H266" s="8" t="s">
        <v>902</v>
      </c>
      <c r="I266" s="8" t="s">
        <v>384</v>
      </c>
      <c r="L266" s="8" t="s">
        <v>324</v>
      </c>
      <c r="N266" s="8"/>
      <c r="O266" s="10"/>
      <c r="P266" s="10"/>
      <c r="Q266" s="10"/>
      <c r="R266" s="10"/>
      <c r="S266" s="10"/>
      <c r="T266" s="8"/>
      <c r="W266" s="8" t="s">
        <v>316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F266" s="8" t="str">
        <f>IF(OR(ISBLANK(AM266), ISBLANK(AN266)), "", LOWER(_xlfn.CONCAT(Table2[[#This Row],[device_manufacturer]], "-",Table2[[#This Row],[device_suggested_area]], "-", Table2[[#This Row],[device_identifiers]])))</f>
        <v>tplink-lounge-tv</v>
      </c>
      <c r="AG266" s="10" t="s">
        <v>549</v>
      </c>
      <c r="AH266" s="8" t="s">
        <v>556</v>
      </c>
      <c r="AI266" s="8" t="s">
        <v>546</v>
      </c>
      <c r="AJ266" s="8" t="str">
        <f>IF(OR(ISBLANK(AM266), ISBLANK(AN266)), "", Table2[[#This Row],[device_via_device]])</f>
        <v>TPLink</v>
      </c>
      <c r="AK266" s="8" t="s">
        <v>209</v>
      </c>
      <c r="AL266" s="8" t="s">
        <v>686</v>
      </c>
      <c r="AM266" s="8" t="s">
        <v>535</v>
      </c>
      <c r="AN266" s="8" t="s">
        <v>678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>[["mac", "ac:84:c6:54:a3:a2"], ["ip", "10.0.6.80"]]</v>
      </c>
    </row>
    <row r="267" spans="1:41" ht="16" customHeight="1" x14ac:dyDescent="0.2">
      <c r="A267" s="8">
        <v>2551</v>
      </c>
      <c r="B267" s="8" t="s">
        <v>26</v>
      </c>
      <c r="C267" s="8" t="s">
        <v>258</v>
      </c>
      <c r="D267" s="8" t="s">
        <v>134</v>
      </c>
      <c r="E267" s="8" t="s">
        <v>309</v>
      </c>
      <c r="F267" s="8" t="str">
        <f>IF(ISBLANK(E267), "", Table2[[#This Row],[unique_id]])</f>
        <v>various_adhoc_outlet</v>
      </c>
      <c r="G267" s="8" t="s">
        <v>252</v>
      </c>
      <c r="H267" s="8" t="s">
        <v>902</v>
      </c>
      <c r="I267" s="8" t="s">
        <v>384</v>
      </c>
      <c r="L267" s="8" t="s">
        <v>324</v>
      </c>
      <c r="N267" s="8"/>
      <c r="O267" s="10"/>
      <c r="P267" s="10"/>
      <c r="Q267" s="10"/>
      <c r="R267" s="10"/>
      <c r="S267" s="10"/>
      <c r="T267" s="8"/>
      <c r="W267" s="8" t="s">
        <v>318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F267" s="8" t="str">
        <f>IF(OR(ISBLANK(AM267), ISBLANK(AN267)), "", LOWER(_xlfn.CONCAT(Table2[[#This Row],[device_manufacturer]], "-",Table2[[#This Row],[device_suggested_area]], "-", Table2[[#This Row],[device_identifiers]])))</f>
        <v>tplink-various-adhoc-outlet</v>
      </c>
      <c r="AG267" s="10" t="s">
        <v>548</v>
      </c>
      <c r="AH267" s="8" t="s">
        <v>581</v>
      </c>
      <c r="AI267" s="16" t="s">
        <v>547</v>
      </c>
      <c r="AJ267" s="8" t="str">
        <f>IF(OR(ISBLANK(AM267), ISBLANK(AN267)), "", Table2[[#This Row],[device_via_device]])</f>
        <v>TPLink</v>
      </c>
      <c r="AK267" s="8" t="s">
        <v>542</v>
      </c>
      <c r="AL267" s="8" t="s">
        <v>686</v>
      </c>
      <c r="AM267" s="8" t="s">
        <v>525</v>
      </c>
      <c r="AN267" s="8" t="s">
        <v>668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>[["mac", "10:27:f5:31:f2:2b"], ["ip", "10.0.6.70"]]</v>
      </c>
    </row>
    <row r="268" spans="1:41" ht="16" customHeight="1" x14ac:dyDescent="0.2">
      <c r="A268" s="8">
        <v>2552</v>
      </c>
      <c r="B268" s="8" t="s">
        <v>26</v>
      </c>
      <c r="C268" s="8" t="s">
        <v>258</v>
      </c>
      <c r="D268" s="8" t="s">
        <v>134</v>
      </c>
      <c r="E268" s="8" t="s">
        <v>303</v>
      </c>
      <c r="F268" s="8" t="str">
        <f>IF(ISBLANK(E268), "", Table2[[#This Row],[unique_id]])</f>
        <v>study_outlet</v>
      </c>
      <c r="G268" s="8" t="s">
        <v>246</v>
      </c>
      <c r="H268" s="8" t="s">
        <v>902</v>
      </c>
      <c r="I268" s="8" t="s">
        <v>384</v>
      </c>
      <c r="L268" s="8" t="s">
        <v>324</v>
      </c>
      <c r="N268" s="8"/>
      <c r="O268" s="10"/>
      <c r="P268" s="10"/>
      <c r="Q268" s="10"/>
      <c r="R268" s="10"/>
      <c r="S268" s="10"/>
      <c r="T268" s="8"/>
      <c r="W268" s="8" t="s">
        <v>318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F268" s="8" t="str">
        <f>IF(OR(ISBLANK(AM268), ISBLANK(AN268)), "", LOWER(_xlfn.CONCAT(Table2[[#This Row],[device_manufacturer]], "-",Table2[[#This Row],[device_suggested_area]], "-", Table2[[#This Row],[device_identifiers]])))</f>
        <v>tplink-study-outlet</v>
      </c>
      <c r="AG268" s="10" t="s">
        <v>548</v>
      </c>
      <c r="AH268" s="8" t="s">
        <v>558</v>
      </c>
      <c r="AI268" s="16" t="s">
        <v>547</v>
      </c>
      <c r="AJ268" s="8" t="str">
        <f>IF(OR(ISBLANK(AM268), ISBLANK(AN268)), "", Table2[[#This Row],[device_via_device]])</f>
        <v>TPLink</v>
      </c>
      <c r="AK268" s="8" t="s">
        <v>543</v>
      </c>
      <c r="AL268" s="8" t="s">
        <v>686</v>
      </c>
      <c r="AM268" s="8" t="s">
        <v>537</v>
      </c>
      <c r="AN268" s="8" t="s">
        <v>680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>[["mac", "60:a4:b7:1f:72:0a"], ["ip", "10.0.6.82"]]</v>
      </c>
    </row>
    <row r="269" spans="1:41" ht="16" customHeight="1" x14ac:dyDescent="0.2">
      <c r="A269" s="8">
        <v>2553</v>
      </c>
      <c r="B269" s="8" t="s">
        <v>26</v>
      </c>
      <c r="C269" s="8" t="s">
        <v>258</v>
      </c>
      <c r="D269" s="8" t="s">
        <v>134</v>
      </c>
      <c r="E269" s="8" t="s">
        <v>304</v>
      </c>
      <c r="F269" s="8" t="str">
        <f>IF(ISBLANK(E269), "", Table2[[#This Row],[unique_id]])</f>
        <v>office_outlet</v>
      </c>
      <c r="G269" s="8" t="s">
        <v>245</v>
      </c>
      <c r="H269" s="8" t="s">
        <v>902</v>
      </c>
      <c r="I269" s="8" t="s">
        <v>384</v>
      </c>
      <c r="L269" s="8" t="s">
        <v>324</v>
      </c>
      <c r="N269" s="8"/>
      <c r="O269" s="10"/>
      <c r="P269" s="10"/>
      <c r="Q269" s="10"/>
      <c r="R269" s="10"/>
      <c r="S269" s="10"/>
      <c r="T269" s="8"/>
      <c r="W269" s="8" t="s">
        <v>318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tplink-office-outlet</v>
      </c>
      <c r="AG269" s="10" t="s">
        <v>548</v>
      </c>
      <c r="AH269" s="8" t="s">
        <v>558</v>
      </c>
      <c r="AI269" s="16" t="s">
        <v>547</v>
      </c>
      <c r="AJ269" s="8" t="str">
        <f>IF(OR(ISBLANK(AM269), ISBLANK(AN269)), "", Table2[[#This Row],[device_via_device]])</f>
        <v>TPLink</v>
      </c>
      <c r="AK269" s="8" t="s">
        <v>228</v>
      </c>
      <c r="AL269" s="8" t="s">
        <v>686</v>
      </c>
      <c r="AM269" s="8" t="s">
        <v>538</v>
      </c>
      <c r="AN269" s="8" t="s">
        <v>681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"10:27:f5:31:ec:58"], ["ip", "10.0.6.83"]]</v>
      </c>
    </row>
    <row r="270" spans="1:41" ht="16" customHeight="1" x14ac:dyDescent="0.2">
      <c r="A270" s="8">
        <v>2554</v>
      </c>
      <c r="B270" s="8" t="s">
        <v>26</v>
      </c>
      <c r="C270" s="8" t="s">
        <v>258</v>
      </c>
      <c r="D270" s="8" t="s">
        <v>134</v>
      </c>
      <c r="E270" s="8" t="s">
        <v>296</v>
      </c>
      <c r="F270" s="8" t="str">
        <f>IF(ISBLANK(E270), "", Table2[[#This Row],[unique_id]])</f>
        <v>kitchen_dish_washer</v>
      </c>
      <c r="G270" s="8" t="s">
        <v>248</v>
      </c>
      <c r="H270" s="8" t="s">
        <v>902</v>
      </c>
      <c r="I270" s="8" t="s">
        <v>384</v>
      </c>
      <c r="L270" s="8" t="s">
        <v>324</v>
      </c>
      <c r="N270" s="8"/>
      <c r="O270" s="10"/>
      <c r="P270" s="10"/>
      <c r="Q270" s="10"/>
      <c r="R270" s="10"/>
      <c r="S270" s="10"/>
      <c r="T270" s="8"/>
      <c r="W270" s="8" t="s">
        <v>310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tplink-kitchen-dish_washer</v>
      </c>
      <c r="AG270" s="10" t="s">
        <v>548</v>
      </c>
      <c r="AH270" s="8" t="s">
        <v>560</v>
      </c>
      <c r="AI270" s="16" t="s">
        <v>547</v>
      </c>
      <c r="AJ270" s="8" t="str">
        <f>IF(OR(ISBLANK(AM270), ISBLANK(AN270)), "", Table2[[#This Row],[device_via_device]])</f>
        <v>TPLink</v>
      </c>
      <c r="AK270" s="8" t="s">
        <v>221</v>
      </c>
      <c r="AL270" s="8" t="s">
        <v>686</v>
      </c>
      <c r="AM270" s="8" t="s">
        <v>528</v>
      </c>
      <c r="AN270" s="8" t="s">
        <v>671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"5c:a6:e6:25:55:f7"], ["ip", "10.0.6.73"]]</v>
      </c>
    </row>
    <row r="271" spans="1:41" ht="16" customHeight="1" x14ac:dyDescent="0.2">
      <c r="A271" s="8">
        <v>2555</v>
      </c>
      <c r="B271" s="8" t="s">
        <v>26</v>
      </c>
      <c r="C271" s="8" t="s">
        <v>258</v>
      </c>
      <c r="D271" s="8" t="s">
        <v>134</v>
      </c>
      <c r="E271" s="8" t="s">
        <v>297</v>
      </c>
      <c r="F271" s="8" t="str">
        <f>IF(ISBLANK(E271), "", Table2[[#This Row],[unique_id]])</f>
        <v>laundry_clothes_dryer</v>
      </c>
      <c r="G271" s="8" t="s">
        <v>249</v>
      </c>
      <c r="H271" s="8" t="s">
        <v>902</v>
      </c>
      <c r="I271" s="8" t="s">
        <v>384</v>
      </c>
      <c r="L271" s="8" t="s">
        <v>324</v>
      </c>
      <c r="N271" s="8"/>
      <c r="O271" s="10"/>
      <c r="P271" s="10"/>
      <c r="Q271" s="10"/>
      <c r="R271" s="10"/>
      <c r="S271" s="10"/>
      <c r="T271" s="8"/>
      <c r="W271" s="8" t="s">
        <v>311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tplink-laundry-clothes-dryer</v>
      </c>
      <c r="AG271" s="10" t="s">
        <v>548</v>
      </c>
      <c r="AH271" s="8" t="s">
        <v>584</v>
      </c>
      <c r="AI271" s="16" t="s">
        <v>547</v>
      </c>
      <c r="AJ271" s="8" t="str">
        <f>IF(OR(ISBLANK(AM271), ISBLANK(AN271)), "", Table2[[#This Row],[device_via_device]])</f>
        <v>TPLink</v>
      </c>
      <c r="AK271" s="8" t="s">
        <v>229</v>
      </c>
      <c r="AL271" s="8" t="s">
        <v>686</v>
      </c>
      <c r="AM271" s="8" t="s">
        <v>529</v>
      </c>
      <c r="AN271" s="8" t="s">
        <v>672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"5c:a6:e6:25:55:f0"], ["ip", "10.0.6.74"]]</v>
      </c>
    </row>
    <row r="272" spans="1:41" ht="16" customHeight="1" x14ac:dyDescent="0.2">
      <c r="A272" s="8">
        <v>2556</v>
      </c>
      <c r="B272" s="8" t="s">
        <v>26</v>
      </c>
      <c r="C272" s="8" t="s">
        <v>258</v>
      </c>
      <c r="D272" s="8" t="s">
        <v>134</v>
      </c>
      <c r="E272" s="8" t="s">
        <v>298</v>
      </c>
      <c r="F272" s="8" t="str">
        <f>IF(ISBLANK(E272), "", Table2[[#This Row],[unique_id]])</f>
        <v>laundry_washing_machine</v>
      </c>
      <c r="G272" s="8" t="s">
        <v>247</v>
      </c>
      <c r="H272" s="8" t="s">
        <v>902</v>
      </c>
      <c r="I272" s="8" t="s">
        <v>384</v>
      </c>
      <c r="L272" s="8" t="s">
        <v>324</v>
      </c>
      <c r="N272" s="8"/>
      <c r="O272" s="10"/>
      <c r="P272" s="10"/>
      <c r="Q272" s="10"/>
      <c r="R272" s="10"/>
      <c r="S272" s="10"/>
      <c r="T272" s="8"/>
      <c r="W272" s="8" t="s">
        <v>312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tplink-laundry-washing-machine</v>
      </c>
      <c r="AG272" s="10" t="s">
        <v>548</v>
      </c>
      <c r="AH272" s="8" t="s">
        <v>585</v>
      </c>
      <c r="AI272" s="16" t="s">
        <v>547</v>
      </c>
      <c r="AJ272" s="8" t="str">
        <f>IF(OR(ISBLANK(AM272), ISBLANK(AN272)), "", Table2[[#This Row],[device_via_device]])</f>
        <v>TPLink</v>
      </c>
      <c r="AK272" s="8" t="s">
        <v>229</v>
      </c>
      <c r="AL272" s="8" t="s">
        <v>686</v>
      </c>
      <c r="AM272" s="8" t="s">
        <v>530</v>
      </c>
      <c r="AN272" s="8" t="s">
        <v>673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"5c:a6:e6:25:5a:a3"], ["ip", "10.0.6.75"]]</v>
      </c>
    </row>
    <row r="273" spans="1:41" ht="16" customHeight="1" x14ac:dyDescent="0.2">
      <c r="A273" s="8">
        <v>2557</v>
      </c>
      <c r="B273" s="8" t="s">
        <v>26</v>
      </c>
      <c r="C273" s="8" t="s">
        <v>258</v>
      </c>
      <c r="D273" s="8" t="s">
        <v>134</v>
      </c>
      <c r="E273" s="8" t="s">
        <v>299</v>
      </c>
      <c r="F273" s="8" t="str">
        <f>IF(ISBLANK(E273), "", Table2[[#This Row],[unique_id]])</f>
        <v>kitchen_coffee_machine</v>
      </c>
      <c r="G273" s="8" t="s">
        <v>135</v>
      </c>
      <c r="H273" s="8" t="s">
        <v>902</v>
      </c>
      <c r="I273" s="8" t="s">
        <v>384</v>
      </c>
      <c r="L273" s="8" t="s">
        <v>324</v>
      </c>
      <c r="N273" s="8"/>
      <c r="O273" s="10"/>
      <c r="P273" s="10"/>
      <c r="Q273" s="10"/>
      <c r="R273" s="10"/>
      <c r="S273" s="10"/>
      <c r="T273" s="8"/>
      <c r="W273" s="8" t="s">
        <v>313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tplink-kitchen-coffee-machine</v>
      </c>
      <c r="AG273" s="10" t="s">
        <v>548</v>
      </c>
      <c r="AH273" s="8" t="s">
        <v>586</v>
      </c>
      <c r="AI273" s="8" t="s">
        <v>547</v>
      </c>
      <c r="AJ273" s="8" t="str">
        <f>IF(OR(ISBLANK(AM273), ISBLANK(AN273)), "", Table2[[#This Row],[device_via_device]])</f>
        <v>TPLink</v>
      </c>
      <c r="AK273" s="8" t="s">
        <v>221</v>
      </c>
      <c r="AL273" s="8" t="s">
        <v>686</v>
      </c>
      <c r="AM273" s="8" t="s">
        <v>531</v>
      </c>
      <c r="AN273" s="8" t="s">
        <v>674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"60:a4:b7:1f:71:0a"], ["ip", "10.0.6.76"]]</v>
      </c>
    </row>
    <row r="274" spans="1:41" ht="16" customHeight="1" x14ac:dyDescent="0.2">
      <c r="A274" s="8">
        <v>2558</v>
      </c>
      <c r="B274" s="8" t="s">
        <v>26</v>
      </c>
      <c r="C274" s="8" t="s">
        <v>258</v>
      </c>
      <c r="D274" s="8" t="s">
        <v>134</v>
      </c>
      <c r="E274" s="8" t="s">
        <v>300</v>
      </c>
      <c r="F274" s="8" t="str">
        <f>IF(ISBLANK(E274), "", Table2[[#This Row],[unique_id]])</f>
        <v>kitchen_fridge</v>
      </c>
      <c r="G274" s="8" t="s">
        <v>243</v>
      </c>
      <c r="H274" s="8" t="s">
        <v>902</v>
      </c>
      <c r="I274" s="8" t="s">
        <v>384</v>
      </c>
      <c r="L274" s="8" t="s">
        <v>324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tplink-kitchen-fridge</v>
      </c>
      <c r="AG274" s="10" t="s">
        <v>549</v>
      </c>
      <c r="AH274" s="8" t="s">
        <v>553</v>
      </c>
      <c r="AI274" s="8" t="s">
        <v>546</v>
      </c>
      <c r="AJ274" s="8" t="str">
        <f>IF(OR(ISBLANK(AM274), ISBLANK(AN274)), "", Table2[[#This Row],[device_via_device]])</f>
        <v>TPLink</v>
      </c>
      <c r="AK274" s="8" t="s">
        <v>221</v>
      </c>
      <c r="AL274" s="8" t="s">
        <v>686</v>
      </c>
      <c r="AM274" s="8" t="s">
        <v>532</v>
      </c>
      <c r="AN274" s="8" t="s">
        <v>675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"ac:84:c6:54:96:50"], ["ip", "10.0.6.77"]]</v>
      </c>
    </row>
    <row r="275" spans="1:41" ht="16" customHeight="1" x14ac:dyDescent="0.2">
      <c r="A275" s="8">
        <v>2559</v>
      </c>
      <c r="B275" s="8" t="s">
        <v>26</v>
      </c>
      <c r="C275" s="8" t="s">
        <v>258</v>
      </c>
      <c r="D275" s="8" t="s">
        <v>134</v>
      </c>
      <c r="E275" s="8" t="s">
        <v>301</v>
      </c>
      <c r="F275" s="8" t="str">
        <f>IF(ISBLANK(E275), "", Table2[[#This Row],[unique_id]])</f>
        <v>deck_freezer</v>
      </c>
      <c r="G275" s="8" t="s">
        <v>244</v>
      </c>
      <c r="H275" s="8" t="s">
        <v>902</v>
      </c>
      <c r="I275" s="8" t="s">
        <v>384</v>
      </c>
      <c r="L275" s="8" t="s">
        <v>324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tplink-deck-freezer</v>
      </c>
      <c r="AG275" s="10" t="s">
        <v>549</v>
      </c>
      <c r="AH275" s="8" t="s">
        <v>554</v>
      </c>
      <c r="AI275" s="8" t="s">
        <v>546</v>
      </c>
      <c r="AJ275" s="8" t="str">
        <f>IF(OR(ISBLANK(AM275), ISBLANK(AN275)), "", Table2[[#This Row],[device_via_device]])</f>
        <v>TPLink</v>
      </c>
      <c r="AK275" s="8" t="s">
        <v>544</v>
      </c>
      <c r="AL275" s="8" t="s">
        <v>686</v>
      </c>
      <c r="AM275" s="8" t="s">
        <v>533</v>
      </c>
      <c r="AN275" s="8" t="s">
        <v>676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"ac:84:c6:54:9e:cf"], ["ip", "10.0.6.78"]]</v>
      </c>
    </row>
    <row r="276" spans="1:41" ht="16" customHeight="1" x14ac:dyDescent="0.2">
      <c r="A276" s="8">
        <v>2560</v>
      </c>
      <c r="B276" s="8" t="s">
        <v>26</v>
      </c>
      <c r="C276" s="8" t="s">
        <v>258</v>
      </c>
      <c r="D276" s="8" t="s">
        <v>134</v>
      </c>
      <c r="E276" s="8" t="s">
        <v>307</v>
      </c>
      <c r="F276" s="8" t="str">
        <f>IF(ISBLANK(E276), "", Table2[[#This Row],[unique_id]])</f>
        <v>study_battery_charger</v>
      </c>
      <c r="G276" s="8" t="s">
        <v>251</v>
      </c>
      <c r="H276" s="8" t="s">
        <v>902</v>
      </c>
      <c r="I276" s="8" t="s">
        <v>384</v>
      </c>
      <c r="L276" s="8" t="s">
        <v>324</v>
      </c>
      <c r="N276" s="8"/>
      <c r="O276" s="10"/>
      <c r="P276" s="10"/>
      <c r="Q276" s="10"/>
      <c r="R276" s="10"/>
      <c r="S276" s="10"/>
      <c r="T276" s="8"/>
      <c r="W276" s="8" t="s">
        <v>322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tplink-study-battery-charger</v>
      </c>
      <c r="AG276" s="10" t="s">
        <v>548</v>
      </c>
      <c r="AH276" s="8" t="s">
        <v>582</v>
      </c>
      <c r="AI276" s="16" t="s">
        <v>547</v>
      </c>
      <c r="AJ276" s="8" t="str">
        <f>IF(OR(ISBLANK(AM276), ISBLANK(AN276)), "", Table2[[#This Row],[device_via_device]])</f>
        <v>TPLink</v>
      </c>
      <c r="AK276" s="8" t="s">
        <v>543</v>
      </c>
      <c r="AL276" s="8" t="s">
        <v>686</v>
      </c>
      <c r="AM276" s="8" t="s">
        <v>526</v>
      </c>
      <c r="AN276" s="8" t="s">
        <v>669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"5c:a6:e6:25:64:e9"], ["ip", "10.0.6.71"]]</v>
      </c>
    </row>
    <row r="277" spans="1:41" ht="16" customHeight="1" x14ac:dyDescent="0.2">
      <c r="A277" s="8">
        <v>2561</v>
      </c>
      <c r="B277" s="8" t="s">
        <v>26</v>
      </c>
      <c r="C277" s="8" t="s">
        <v>258</v>
      </c>
      <c r="D277" s="8" t="s">
        <v>134</v>
      </c>
      <c r="E277" s="8" t="s">
        <v>308</v>
      </c>
      <c r="F277" s="8" t="str">
        <f>IF(ISBLANK(E277), "", Table2[[#This Row],[unique_id]])</f>
        <v>laundry_vacuum_charger</v>
      </c>
      <c r="G277" s="8" t="s">
        <v>250</v>
      </c>
      <c r="H277" s="8" t="s">
        <v>902</v>
      </c>
      <c r="I277" s="8" t="s">
        <v>384</v>
      </c>
      <c r="L277" s="8" t="s">
        <v>324</v>
      </c>
      <c r="N277" s="8"/>
      <c r="O277" s="10"/>
      <c r="P277" s="10"/>
      <c r="Q277" s="10"/>
      <c r="R277" s="10"/>
      <c r="S277" s="10"/>
      <c r="T277" s="8"/>
      <c r="W277" s="8" t="s">
        <v>322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tplink-laundry-vacuum-charger</v>
      </c>
      <c r="AG277" s="10" t="s">
        <v>548</v>
      </c>
      <c r="AH277" s="8" t="s">
        <v>583</v>
      </c>
      <c r="AI277" s="16" t="s">
        <v>547</v>
      </c>
      <c r="AJ277" s="8" t="str">
        <f>IF(OR(ISBLANK(AM277), ISBLANK(AN277)), "", Table2[[#This Row],[device_via_device]])</f>
        <v>TPLink</v>
      </c>
      <c r="AK277" s="8" t="s">
        <v>229</v>
      </c>
      <c r="AL277" s="8" t="s">
        <v>686</v>
      </c>
      <c r="AM277" s="8" t="s">
        <v>527</v>
      </c>
      <c r="AN277" s="8" t="s">
        <v>670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"5c:a6:e6:25:57:fd"], ["ip", "10.0.6.72"]]</v>
      </c>
    </row>
    <row r="278" spans="1:41" ht="16" customHeight="1" x14ac:dyDescent="0.2">
      <c r="A278" s="8">
        <v>2562</v>
      </c>
      <c r="B278" s="8" t="s">
        <v>26</v>
      </c>
      <c r="C278" s="8" t="s">
        <v>258</v>
      </c>
      <c r="D278" s="8" t="s">
        <v>134</v>
      </c>
      <c r="E278" s="8" t="s">
        <v>305</v>
      </c>
      <c r="F278" s="8" t="str">
        <f>IF(ISBLANK(E278), "", Table2[[#This Row],[unique_id]])</f>
        <v>rack_outlet</v>
      </c>
      <c r="G278" s="8" t="s">
        <v>242</v>
      </c>
      <c r="H278" s="8" t="s">
        <v>902</v>
      </c>
      <c r="I278" s="8" t="s">
        <v>384</v>
      </c>
      <c r="L278" s="8" t="s">
        <v>324</v>
      </c>
      <c r="N278" s="8"/>
      <c r="O278" s="10"/>
      <c r="P278" s="10"/>
      <c r="Q278" s="10"/>
      <c r="R278" s="10"/>
      <c r="S278" s="10"/>
      <c r="T278" s="8"/>
      <c r="W278" s="8" t="s">
        <v>319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tplink-rack-outlet</v>
      </c>
      <c r="AG278" s="10" t="s">
        <v>549</v>
      </c>
      <c r="AH278" s="8" t="s">
        <v>558</v>
      </c>
      <c r="AI278" s="8" t="s">
        <v>546</v>
      </c>
      <c r="AJ278" s="8" t="str">
        <f>IF(OR(ISBLANK(AM278), ISBLANK(AN278)), "", Table2[[#This Row],[device_via_device]])</f>
        <v>TPLink</v>
      </c>
      <c r="AK278" s="8" t="s">
        <v>28</v>
      </c>
      <c r="AL278" s="8" t="s">
        <v>686</v>
      </c>
      <c r="AM278" s="8" t="s">
        <v>541</v>
      </c>
      <c r="AN278" s="8" t="s">
        <v>684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"ac:84:c6:54:95:8b"], ["ip", "10.0.6.86"]]</v>
      </c>
    </row>
    <row r="279" spans="1:41" ht="16" customHeight="1" x14ac:dyDescent="0.2">
      <c r="A279" s="8">
        <v>2563</v>
      </c>
      <c r="B279" s="8" t="s">
        <v>26</v>
      </c>
      <c r="C279" s="8" t="s">
        <v>258</v>
      </c>
      <c r="D279" s="8" t="s">
        <v>134</v>
      </c>
      <c r="E279" s="8" t="s">
        <v>306</v>
      </c>
      <c r="F279" s="8" t="str">
        <f>IF(ISBLANK(E279), "", Table2[[#This Row],[unique_id]])</f>
        <v>roof_network_switch</v>
      </c>
      <c r="G279" s="8" t="s">
        <v>239</v>
      </c>
      <c r="H279" s="8" t="s">
        <v>902</v>
      </c>
      <c r="I279" s="8" t="s">
        <v>384</v>
      </c>
      <c r="L279" s="8" t="s">
        <v>324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tplink-roof-network-switch</v>
      </c>
      <c r="AG279" s="10" t="s">
        <v>549</v>
      </c>
      <c r="AH279" s="8" t="s">
        <v>697</v>
      </c>
      <c r="AI279" s="8" t="s">
        <v>546</v>
      </c>
      <c r="AJ279" s="8" t="str">
        <f>IF(OR(ISBLANK(AM279), ISBLANK(AN279)), "", Table2[[#This Row],[device_via_device]])</f>
        <v>TPLink</v>
      </c>
      <c r="AK279" s="8" t="s">
        <v>38</v>
      </c>
      <c r="AL279" s="8" t="s">
        <v>686</v>
      </c>
      <c r="AM279" s="8" t="s">
        <v>539</v>
      </c>
      <c r="AN279" s="8" t="s">
        <v>682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"ac:84:c6:0d:20:9e"], ["ip", "10.0.6.84"]]</v>
      </c>
    </row>
    <row r="280" spans="1:41" ht="16" customHeight="1" x14ac:dyDescent="0.2">
      <c r="A280" s="8">
        <v>2564</v>
      </c>
      <c r="B280" s="8" t="s">
        <v>26</v>
      </c>
      <c r="C280" s="8" t="s">
        <v>258</v>
      </c>
      <c r="D280" s="8" t="s">
        <v>134</v>
      </c>
      <c r="E280" s="8" t="s">
        <v>696</v>
      </c>
      <c r="F280" s="8" t="str">
        <f>IF(ISBLANK(E280), "", Table2[[#This Row],[unique_id]])</f>
        <v>rack_modem</v>
      </c>
      <c r="G280" s="8" t="s">
        <v>241</v>
      </c>
      <c r="H280" s="8" t="s">
        <v>902</v>
      </c>
      <c r="I280" s="8" t="s">
        <v>384</v>
      </c>
      <c r="L280" s="8" t="s">
        <v>324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tplink-rack-modem</v>
      </c>
      <c r="AG280" s="10" t="s">
        <v>548</v>
      </c>
      <c r="AH280" s="8" t="s">
        <v>559</v>
      </c>
      <c r="AI280" s="16" t="s">
        <v>547</v>
      </c>
      <c r="AJ280" s="8" t="str">
        <f>IF(OR(ISBLANK(AM280), ISBLANK(AN280)), "", Table2[[#This Row],[device_via_device]])</f>
        <v>TPLink</v>
      </c>
      <c r="AK280" s="8" t="s">
        <v>28</v>
      </c>
      <c r="AL280" s="8" t="s">
        <v>686</v>
      </c>
      <c r="AM280" s="8" t="s">
        <v>540</v>
      </c>
      <c r="AN280" s="8" t="s">
        <v>683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"10:27:f5:31:f6:7e"], ["ip", "10.0.6.85"]]</v>
      </c>
    </row>
    <row r="281" spans="1:41" ht="16" customHeight="1" x14ac:dyDescent="0.2">
      <c r="A281" s="8">
        <v>2565</v>
      </c>
      <c r="B281" s="8" t="s">
        <v>26</v>
      </c>
      <c r="C281" s="8" t="s">
        <v>761</v>
      </c>
      <c r="D281" s="8" t="s">
        <v>503</v>
      </c>
      <c r="E281" s="8" t="s">
        <v>502</v>
      </c>
      <c r="F281" s="8" t="str">
        <f>IF(ISBLANK(E281), "", Table2[[#This Row],[unique_id]])</f>
        <v>column_break</v>
      </c>
      <c r="G281" s="8" t="s">
        <v>499</v>
      </c>
      <c r="H281" s="8" t="s">
        <v>902</v>
      </c>
      <c r="I281" s="8" t="s">
        <v>384</v>
      </c>
      <c r="L281" s="8" t="s">
        <v>500</v>
      </c>
      <c r="M281" s="8" t="s">
        <v>501</v>
      </c>
      <c r="N281" s="8"/>
      <c r="O281" s="10"/>
      <c r="P281" s="10"/>
      <c r="Q281" s="10"/>
      <c r="R281" s="10"/>
      <c r="S281" s="10"/>
      <c r="T281" s="8"/>
      <c r="Y281" s="10"/>
      <c r="AB281" s="8" t="str">
        <f>IF(ISBLANK(Z281),  "", _xlfn.CONCAT(LOWER(C281), "/", E281))</f>
        <v/>
      </c>
      <c r="AO281" s="8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8">
        <v>2570</v>
      </c>
      <c r="B282" s="8" t="s">
        <v>26</v>
      </c>
      <c r="C282" s="8" t="s">
        <v>128</v>
      </c>
      <c r="D282" s="8" t="s">
        <v>27</v>
      </c>
      <c r="E282" s="16" t="s">
        <v>347</v>
      </c>
      <c r="F282" s="8" t="str">
        <f>IF(ISBLANK(E282), "", Table2[[#This Row],[unique_id]])</f>
        <v>netatmo_bertram_2_office_pantry_battery_percent</v>
      </c>
      <c r="G282" s="8" t="s">
        <v>789</v>
      </c>
      <c r="H282" s="8" t="s">
        <v>901</v>
      </c>
      <c r="I282" s="8" t="s">
        <v>384</v>
      </c>
      <c r="L282" s="8" t="s">
        <v>136</v>
      </c>
      <c r="N282" s="8"/>
      <c r="O282" s="10"/>
      <c r="P282" s="10"/>
      <c r="Q282" s="10"/>
      <c r="R282" s="10"/>
      <c r="S282" s="10"/>
      <c r="T282" s="8"/>
      <c r="W282" s="8" t="s">
        <v>352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C282" s="14"/>
      <c r="AF282" s="8" t="s">
        <v>816</v>
      </c>
      <c r="AG282" s="10" t="s">
        <v>731</v>
      </c>
      <c r="AH282" s="8" t="s">
        <v>732</v>
      </c>
      <c r="AI282" s="8" t="s">
        <v>729</v>
      </c>
      <c r="AJ282" s="8" t="s">
        <v>128</v>
      </c>
      <c r="AK282" s="8" t="s">
        <v>227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customHeight="1" x14ac:dyDescent="0.2">
      <c r="A283" s="8">
        <v>2571</v>
      </c>
      <c r="B283" s="8" t="s">
        <v>26</v>
      </c>
      <c r="C283" s="8" t="s">
        <v>128</v>
      </c>
      <c r="D283" s="8" t="s">
        <v>27</v>
      </c>
      <c r="E283" s="16" t="s">
        <v>348</v>
      </c>
      <c r="F283" s="8" t="str">
        <f>IF(ISBLANK(E283), "", Table2[[#This Row],[unique_id]])</f>
        <v>netatmo_bertram_2_office_lounge_battery_percent</v>
      </c>
      <c r="G283" s="8" t="s">
        <v>790</v>
      </c>
      <c r="H283" s="8" t="s">
        <v>901</v>
      </c>
      <c r="I283" s="8" t="s">
        <v>384</v>
      </c>
      <c r="L283" s="8" t="s">
        <v>136</v>
      </c>
      <c r="N283" s="8"/>
      <c r="O283" s="10"/>
      <c r="P283" s="10"/>
      <c r="Q283" s="10"/>
      <c r="R283" s="10"/>
      <c r="S283" s="10"/>
      <c r="T283" s="8"/>
      <c r="W283" s="8" t="s">
        <v>352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C283" s="14"/>
      <c r="AF283" s="8" t="s">
        <v>815</v>
      </c>
      <c r="AG283" s="10" t="s">
        <v>731</v>
      </c>
      <c r="AH283" s="8" t="s">
        <v>732</v>
      </c>
      <c r="AI283" s="8" t="s">
        <v>729</v>
      </c>
      <c r="AJ283" s="8" t="s">
        <v>128</v>
      </c>
      <c r="AK283" s="8" t="s">
        <v>209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customHeight="1" x14ac:dyDescent="0.2">
      <c r="A284" s="42">
        <v>2572</v>
      </c>
      <c r="B284" s="8" t="s">
        <v>26</v>
      </c>
      <c r="C284" s="8" t="s">
        <v>128</v>
      </c>
      <c r="D284" s="8" t="s">
        <v>27</v>
      </c>
      <c r="E284" s="16" t="s">
        <v>349</v>
      </c>
      <c r="F284" s="8" t="str">
        <f>IF(ISBLANK(E284), "", Table2[[#This Row],[unique_id]])</f>
        <v>netatmo_bertram_2_office_dining_battery_percent</v>
      </c>
      <c r="G284" s="8" t="s">
        <v>791</v>
      </c>
      <c r="H284" s="8" t="s">
        <v>901</v>
      </c>
      <c r="I284" s="8" t="s">
        <v>384</v>
      </c>
      <c r="L284" s="8" t="s">
        <v>136</v>
      </c>
      <c r="N284" s="8"/>
      <c r="O284" s="10"/>
      <c r="P284" s="10"/>
      <c r="Q284" s="10"/>
      <c r="R284" s="10"/>
      <c r="S284" s="10"/>
      <c r="T284" s="8"/>
      <c r="W284" s="8" t="s">
        <v>352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C284" s="14"/>
      <c r="AF284" s="8" t="s">
        <v>817</v>
      </c>
      <c r="AG284" s="10" t="s">
        <v>731</v>
      </c>
      <c r="AH284" s="8" t="s">
        <v>732</v>
      </c>
      <c r="AI284" s="8" t="s">
        <v>729</v>
      </c>
      <c r="AJ284" s="8" t="s">
        <v>128</v>
      </c>
      <c r="AK284" s="8" t="s">
        <v>208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8">
        <v>2573</v>
      </c>
      <c r="B285" s="8" t="s">
        <v>26</v>
      </c>
      <c r="C285" s="8" t="s">
        <v>128</v>
      </c>
      <c r="D285" s="8" t="s">
        <v>27</v>
      </c>
      <c r="E285" s="16" t="s">
        <v>350</v>
      </c>
      <c r="F285" s="8" t="str">
        <f>IF(ISBLANK(E285), "", Table2[[#This Row],[unique_id]])</f>
        <v>netatmo_bertram_2_office_basement_battery_percent</v>
      </c>
      <c r="G285" s="8" t="s">
        <v>792</v>
      </c>
      <c r="H285" s="8" t="s">
        <v>901</v>
      </c>
      <c r="I285" s="8" t="s">
        <v>384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352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">
        <v>818</v>
      </c>
      <c r="AG285" s="10" t="s">
        <v>731</v>
      </c>
      <c r="AH285" s="8" t="s">
        <v>732</v>
      </c>
      <c r="AI285" s="8" t="s">
        <v>729</v>
      </c>
      <c r="AJ285" s="8" t="s">
        <v>128</v>
      </c>
      <c r="AK285" s="8" t="s">
        <v>226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2574</v>
      </c>
      <c r="B286" s="8" t="s">
        <v>26</v>
      </c>
      <c r="C286" s="8" t="s">
        <v>788</v>
      </c>
      <c r="D286" s="8" t="s">
        <v>27</v>
      </c>
      <c r="E286" s="8" t="s">
        <v>843</v>
      </c>
      <c r="F286" s="8" t="str">
        <f>IF(ISBLANK(E286), "", Table2[[#This Row],[unique_id]])</f>
        <v>home_cube_remote_battery</v>
      </c>
      <c r="G286" s="8" t="s">
        <v>796</v>
      </c>
      <c r="H286" s="8" t="s">
        <v>901</v>
      </c>
      <c r="I286" s="8" t="s">
        <v>384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352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O286" s="12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42">
        <v>2575</v>
      </c>
      <c r="B287" s="8" t="s">
        <v>26</v>
      </c>
      <c r="C287" s="8" t="s">
        <v>192</v>
      </c>
      <c r="D287" s="8" t="s">
        <v>27</v>
      </c>
      <c r="E287" s="8" t="s">
        <v>144</v>
      </c>
      <c r="F287" s="8" t="str">
        <f>IF(ISBLANK(E287), "", Table2[[#This Row],[unique_id]])</f>
        <v>parents_speaker_battery</v>
      </c>
      <c r="G287" s="8" t="s">
        <v>793</v>
      </c>
      <c r="H287" s="8" t="s">
        <v>901</v>
      </c>
      <c r="I287" s="8" t="s">
        <v>384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352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8">
        <v>2576</v>
      </c>
      <c r="B288" s="8" t="s">
        <v>26</v>
      </c>
      <c r="C288" s="8" t="s">
        <v>192</v>
      </c>
      <c r="D288" s="8" t="s">
        <v>27</v>
      </c>
      <c r="E288" s="8" t="s">
        <v>351</v>
      </c>
      <c r="F288" s="8" t="str">
        <f>IF(ISBLANK(E288), "", Table2[[#This Row],[unique_id]])</f>
        <v>kitchen_home_battery</v>
      </c>
      <c r="G288" s="8" t="s">
        <v>794</v>
      </c>
      <c r="H288" s="8" t="s">
        <v>901</v>
      </c>
      <c r="I288" s="8" t="s">
        <v>384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352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8">
        <v>2577</v>
      </c>
      <c r="B289" s="8" t="s">
        <v>26</v>
      </c>
      <c r="C289" s="8" t="s">
        <v>39</v>
      </c>
      <c r="D289" s="8" t="s">
        <v>27</v>
      </c>
      <c r="E289" s="8" t="s">
        <v>179</v>
      </c>
      <c r="F289" s="8" t="str">
        <f>IF(ISBLANK(E289), "", Table2[[#This Row],[unique_id]])</f>
        <v>weatherstation_console_battery_voltage</v>
      </c>
      <c r="G289" s="8" t="s">
        <v>795</v>
      </c>
      <c r="H289" s="8" t="s">
        <v>901</v>
      </c>
      <c r="I289" s="8" t="s">
        <v>384</v>
      </c>
      <c r="L289" s="8" t="s">
        <v>136</v>
      </c>
      <c r="N289" s="8"/>
      <c r="O289" s="10"/>
      <c r="P289" s="10"/>
      <c r="Q289" s="10"/>
      <c r="R289" s="10"/>
      <c r="S289" s="10"/>
      <c r="T289" s="8" t="s">
        <v>31</v>
      </c>
      <c r="U289" s="8" t="s">
        <v>83</v>
      </c>
      <c r="V289" s="8" t="s">
        <v>84</v>
      </c>
      <c r="W289" s="8" t="s">
        <v>352</v>
      </c>
      <c r="X289" s="8">
        <v>300</v>
      </c>
      <c r="Y289" s="10" t="s">
        <v>34</v>
      </c>
      <c r="Z289" s="8" t="s">
        <v>85</v>
      </c>
      <c r="AA289" s="8" t="str">
        <f>IF(ISBLANK(Z289),  "", _xlfn.CONCAT("haas/entity/sensor/", LOWER(C289), "/", E289, "/config"))</f>
        <v>haas/entity/sensor/weewx/weatherstation_console_battery_voltage/config</v>
      </c>
      <c r="AB289" s="8" t="str">
        <f>IF(ISBLANK(Z289),  "", _xlfn.CONCAT(LOWER(C289), "/", E289))</f>
        <v>weewx/weatherstation_console_battery_voltage</v>
      </c>
      <c r="AC289" s="16" t="s">
        <v>395</v>
      </c>
      <c r="AD289" s="8">
        <v>1</v>
      </c>
      <c r="AE289" s="11" t="s">
        <v>194</v>
      </c>
      <c r="AF289" s="8" t="s">
        <v>578</v>
      </c>
      <c r="AG289" s="10">
        <v>3.15</v>
      </c>
      <c r="AH289" s="8" t="s">
        <v>551</v>
      </c>
      <c r="AI289" s="8" t="s">
        <v>36</v>
      </c>
      <c r="AJ289" s="8" t="s">
        <v>37</v>
      </c>
      <c r="AK289" s="8" t="s">
        <v>28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42">
        <v>2578</v>
      </c>
      <c r="B290" s="8" t="s">
        <v>26</v>
      </c>
      <c r="C290" s="8" t="s">
        <v>761</v>
      </c>
      <c r="D290" s="8" t="s">
        <v>503</v>
      </c>
      <c r="E290" s="8" t="s">
        <v>502</v>
      </c>
      <c r="F290" s="8" t="str">
        <f>IF(ISBLANK(E290), "", Table2[[#This Row],[unique_id]])</f>
        <v>column_break</v>
      </c>
      <c r="G290" s="8" t="s">
        <v>499</v>
      </c>
      <c r="H290" s="8" t="s">
        <v>901</v>
      </c>
      <c r="I290" s="8" t="s">
        <v>384</v>
      </c>
      <c r="L290" s="8" t="s">
        <v>500</v>
      </c>
      <c r="M290" s="8" t="s">
        <v>501</v>
      </c>
      <c r="N290" s="8"/>
      <c r="O290" s="10"/>
      <c r="P290" s="10"/>
      <c r="Q290" s="10"/>
      <c r="R290" s="10"/>
      <c r="S290" s="10"/>
      <c r="T290" s="8"/>
      <c r="Y290" s="10"/>
      <c r="AB290" s="8" t="str">
        <f>IF(ISBLANK(Z290),  "", _xlfn.CONCAT(LOWER(C290), "/", E290))</f>
        <v/>
      </c>
      <c r="AC290" s="16"/>
      <c r="AE290" s="11"/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8">
        <v>2579</v>
      </c>
      <c r="B291" s="8" t="s">
        <v>26</v>
      </c>
      <c r="C291" s="8" t="s">
        <v>39</v>
      </c>
      <c r="D291" s="8" t="s">
        <v>27</v>
      </c>
      <c r="E291" s="8" t="s">
        <v>180</v>
      </c>
      <c r="F291" s="8" t="str">
        <f>IF(ISBLANK(E291), "", Table2[[#This Row],[unique_id]])</f>
        <v>weatherstation_coms_signal_quality</v>
      </c>
      <c r="G291" s="8" t="s">
        <v>924</v>
      </c>
      <c r="H291" s="8" t="s">
        <v>923</v>
      </c>
      <c r="I291" s="8" t="s">
        <v>384</v>
      </c>
      <c r="L291" s="8" t="s">
        <v>136</v>
      </c>
      <c r="N291" s="8"/>
      <c r="O291" s="10"/>
      <c r="P291" s="10"/>
      <c r="Q291" s="10"/>
      <c r="R291" s="10"/>
      <c r="S291" s="10"/>
      <c r="T291" s="8" t="s">
        <v>31</v>
      </c>
      <c r="U291" s="8" t="s">
        <v>32</v>
      </c>
      <c r="W291" s="8" t="s">
        <v>198</v>
      </c>
      <c r="X291" s="8">
        <v>300</v>
      </c>
      <c r="Y291" s="10" t="s">
        <v>34</v>
      </c>
      <c r="Z291" s="8" t="s">
        <v>86</v>
      </c>
      <c r="AA291" s="8" t="str">
        <f>IF(ISBLANK(Z291),  "", _xlfn.CONCAT("haas/entity/sensor/", LOWER(C291), "/", E291, "/config"))</f>
        <v>haas/entity/sensor/weewx/weatherstation_coms_signal_quality/config</v>
      </c>
      <c r="AB291" s="8" t="str">
        <f>IF(ISBLANK(Z291),  "", _xlfn.CONCAT(LOWER(C291), "/", E291))</f>
        <v>weewx/weatherstation_coms_signal_quality</v>
      </c>
      <c r="AC291" s="16" t="s">
        <v>396</v>
      </c>
      <c r="AD291" s="8">
        <v>1</v>
      </c>
      <c r="AE291" s="11" t="s">
        <v>194</v>
      </c>
      <c r="AF291" s="8" t="s">
        <v>578</v>
      </c>
      <c r="AG291" s="10">
        <v>3.15</v>
      </c>
      <c r="AH291" s="8" t="s">
        <v>551</v>
      </c>
      <c r="AI291" s="8" t="s">
        <v>36</v>
      </c>
      <c r="AJ291" s="8" t="s">
        <v>37</v>
      </c>
      <c r="AK291" s="8" t="s">
        <v>28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2600</v>
      </c>
      <c r="B292" s="8" t="s">
        <v>26</v>
      </c>
      <c r="C292" s="8" t="s">
        <v>260</v>
      </c>
      <c r="D292" s="8" t="s">
        <v>146</v>
      </c>
      <c r="E292" s="8" t="s">
        <v>147</v>
      </c>
      <c r="F292" s="8" t="str">
        <f>IF(ISBLANK(E292), "", Table2[[#This Row],[unique_id]])</f>
        <v>ada_home</v>
      </c>
      <c r="G292" s="8" t="s">
        <v>199</v>
      </c>
      <c r="H292" s="8" t="s">
        <v>344</v>
      </c>
      <c r="I292" s="8" t="s">
        <v>145</v>
      </c>
      <c r="L292" s="8" t="s">
        <v>136</v>
      </c>
      <c r="M292" s="8" t="s">
        <v>343</v>
      </c>
      <c r="N292" s="8"/>
      <c r="O292" s="10"/>
      <c r="P292" s="10"/>
      <c r="Q292" s="10"/>
      <c r="R292" s="10"/>
      <c r="S292" s="10"/>
      <c r="T292" s="8"/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google-ada-home</v>
      </c>
      <c r="AG292" s="10" t="s">
        <v>623</v>
      </c>
      <c r="AH292" s="8" t="s">
        <v>564</v>
      </c>
      <c r="AI292" s="8" t="s">
        <v>621</v>
      </c>
      <c r="AJ292" s="8" t="s">
        <v>260</v>
      </c>
      <c r="AK292" s="8" t="s">
        <v>130</v>
      </c>
      <c r="AL292" s="8" t="s">
        <v>666</v>
      </c>
      <c r="AM292" s="18" t="s">
        <v>724</v>
      </c>
      <c r="AN292" s="16" t="s">
        <v>716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"d4:f5:47:1c:cc:2d"], ["ip", "10.0.4.50"]]</v>
      </c>
    </row>
    <row r="293" spans="1:41" ht="16" customHeight="1" x14ac:dyDescent="0.2">
      <c r="A293" s="8">
        <v>2601</v>
      </c>
      <c r="B293" s="8" t="s">
        <v>26</v>
      </c>
      <c r="C293" s="8" t="s">
        <v>260</v>
      </c>
      <c r="D293" s="8" t="s">
        <v>146</v>
      </c>
      <c r="E293" s="8" t="s">
        <v>325</v>
      </c>
      <c r="F293" s="8" t="str">
        <f>IF(ISBLANK(E293), "", Table2[[#This Row],[unique_id]])</f>
        <v>edwin_home</v>
      </c>
      <c r="G293" s="8" t="s">
        <v>327</v>
      </c>
      <c r="H293" s="8" t="s">
        <v>344</v>
      </c>
      <c r="I293" s="8" t="s">
        <v>145</v>
      </c>
      <c r="L293" s="8" t="s">
        <v>136</v>
      </c>
      <c r="M293" s="8" t="s">
        <v>343</v>
      </c>
      <c r="N293" s="8"/>
      <c r="O293" s="10"/>
      <c r="P293" s="10"/>
      <c r="Q293" s="10"/>
      <c r="R293" s="10"/>
      <c r="S293" s="10"/>
      <c r="T293" s="8"/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F293" s="8" t="str">
        <f>IF(OR(ISBLANK(AM293), ISBLANK(AN293)), "", LOWER(_xlfn.CONCAT(Table2[[#This Row],[device_manufacturer]], "-",Table2[[#This Row],[device_suggested_area]], "-", Table2[[#This Row],[device_identifiers]])))</f>
        <v>google-edwin-home</v>
      </c>
      <c r="AG293" s="10" t="s">
        <v>623</v>
      </c>
      <c r="AH293" s="8" t="s">
        <v>564</v>
      </c>
      <c r="AI293" s="8" t="s">
        <v>621</v>
      </c>
      <c r="AJ293" s="8" t="s">
        <v>260</v>
      </c>
      <c r="AK293" s="8" t="s">
        <v>127</v>
      </c>
      <c r="AL293" s="8" t="s">
        <v>666</v>
      </c>
      <c r="AM293" s="18" t="s">
        <v>723</v>
      </c>
      <c r="AN293" s="16" t="s">
        <v>717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"d4:f5:47:25:92:d5"], ["ip", "10.0.4.51"]]</v>
      </c>
    </row>
    <row r="294" spans="1:41" ht="16" customHeight="1" x14ac:dyDescent="0.2">
      <c r="A294" s="8">
        <v>2602</v>
      </c>
      <c r="B294" s="8" t="s">
        <v>26</v>
      </c>
      <c r="C294" s="8" t="s">
        <v>761</v>
      </c>
      <c r="D294" s="8" t="s">
        <v>503</v>
      </c>
      <c r="E294" s="8" t="s">
        <v>502</v>
      </c>
      <c r="F294" s="8" t="str">
        <f>IF(ISBLANK(E294), "", Table2[[#This Row],[unique_id]])</f>
        <v>column_break</v>
      </c>
      <c r="G294" s="8" t="s">
        <v>499</v>
      </c>
      <c r="H294" s="8" t="s">
        <v>344</v>
      </c>
      <c r="I294" s="8" t="s">
        <v>145</v>
      </c>
      <c r="L294" s="8" t="s">
        <v>500</v>
      </c>
      <c r="M294" s="8" t="s">
        <v>501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2603</v>
      </c>
      <c r="B295" s="8" t="s">
        <v>26</v>
      </c>
      <c r="C295" s="8" t="s">
        <v>260</v>
      </c>
      <c r="D295" s="8" t="s">
        <v>146</v>
      </c>
      <c r="E295" s="8" t="s">
        <v>339</v>
      </c>
      <c r="F295" s="8" t="str">
        <f>IF(ISBLANK(E295), "", Table2[[#This Row],[unique_id]])</f>
        <v>parents_home</v>
      </c>
      <c r="G295" s="8" t="s">
        <v>329</v>
      </c>
      <c r="H295" s="8" t="s">
        <v>344</v>
      </c>
      <c r="I295" s="8" t="s">
        <v>145</v>
      </c>
      <c r="L295" s="8" t="s">
        <v>136</v>
      </c>
      <c r="M295" s="8" t="s">
        <v>343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google-parents-home</v>
      </c>
      <c r="AG295" s="19" t="s">
        <v>623</v>
      </c>
      <c r="AH295" s="8" t="s">
        <v>564</v>
      </c>
      <c r="AI295" s="8" t="s">
        <v>621</v>
      </c>
      <c r="AJ295" s="8" t="s">
        <v>260</v>
      </c>
      <c r="AK295" s="8" t="s">
        <v>207</v>
      </c>
      <c r="AL295" s="8" t="s">
        <v>666</v>
      </c>
      <c r="AM295" s="18" t="s">
        <v>722</v>
      </c>
      <c r="AN295" s="16" t="s">
        <v>718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"d4:f5:47:8c:d1:7e"], ["ip", "10.0.4.52"]]</v>
      </c>
    </row>
    <row r="296" spans="1:41" ht="16" customHeight="1" x14ac:dyDescent="0.2">
      <c r="A296" s="8">
        <v>2604</v>
      </c>
      <c r="B296" s="8" t="s">
        <v>26</v>
      </c>
      <c r="C296" s="8" t="s">
        <v>260</v>
      </c>
      <c r="D296" s="8" t="s">
        <v>146</v>
      </c>
      <c r="E296" s="8" t="s">
        <v>337</v>
      </c>
      <c r="F296" s="8" t="str">
        <f>IF(ISBLANK(E296), "", Table2[[#This Row],[unique_id]])</f>
        <v>parents_tv</v>
      </c>
      <c r="G296" s="8" t="s">
        <v>334</v>
      </c>
      <c r="H296" s="8" t="s">
        <v>344</v>
      </c>
      <c r="I296" s="8" t="s">
        <v>145</v>
      </c>
      <c r="L296" s="8" t="s">
        <v>136</v>
      </c>
      <c r="M296" s="8" t="s">
        <v>343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google-parents-tv</v>
      </c>
      <c r="AG296" s="10" t="s">
        <v>623</v>
      </c>
      <c r="AH296" s="8" t="s">
        <v>556</v>
      </c>
      <c r="AI296" s="8" t="s">
        <v>622</v>
      </c>
      <c r="AJ296" s="8" t="s">
        <v>260</v>
      </c>
      <c r="AK296" s="8" t="s">
        <v>207</v>
      </c>
      <c r="AL296" s="8" t="s">
        <v>666</v>
      </c>
      <c r="AM296" s="18" t="s">
        <v>725</v>
      </c>
      <c r="AN296" s="16" t="s">
        <v>719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"48:d6:d5:33:7c:28"], ["ip", "10.0.4.53"]]</v>
      </c>
    </row>
    <row r="297" spans="1:41" ht="16" customHeight="1" x14ac:dyDescent="0.2">
      <c r="A297" s="8">
        <v>2605</v>
      </c>
      <c r="B297" s="8" t="s">
        <v>26</v>
      </c>
      <c r="C297" s="8" t="s">
        <v>192</v>
      </c>
      <c r="D297" s="8" t="s">
        <v>146</v>
      </c>
      <c r="E297" s="8" t="s">
        <v>338</v>
      </c>
      <c r="F297" s="8" t="str">
        <f>IF(ISBLANK(E297), "", Table2[[#This Row],[unique_id]])</f>
        <v>parents_speaker</v>
      </c>
      <c r="G297" s="8" t="s">
        <v>330</v>
      </c>
      <c r="H297" s="8" t="s">
        <v>344</v>
      </c>
      <c r="I297" s="8" t="s">
        <v>145</v>
      </c>
      <c r="L297" s="8" t="s">
        <v>136</v>
      </c>
      <c r="M297" s="8" t="s">
        <v>343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sonos-parents-speaker</v>
      </c>
      <c r="AG297" s="10" t="s">
        <v>562</v>
      </c>
      <c r="AH297" s="8" t="s">
        <v>563</v>
      </c>
      <c r="AI297" s="8" t="s">
        <v>565</v>
      </c>
      <c r="AJ297" s="8" t="str">
        <f>IF(OR(ISBLANK(AM297), ISBLANK(AN297)), "", Table2[[#This Row],[device_via_device]])</f>
        <v>Sonos</v>
      </c>
      <c r="AK297" s="8" t="s">
        <v>207</v>
      </c>
      <c r="AL297" s="8" t="s">
        <v>666</v>
      </c>
      <c r="AM297" s="8" t="s">
        <v>567</v>
      </c>
      <c r="AN297" s="15" t="s">
        <v>754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"5c:aa:fd:d1:23:be"], ["ip", "10.0.4.40"]]</v>
      </c>
    </row>
    <row r="298" spans="1:41" ht="16" customHeight="1" x14ac:dyDescent="0.2">
      <c r="A298" s="8">
        <v>2606</v>
      </c>
      <c r="B298" s="8" t="s">
        <v>26</v>
      </c>
      <c r="C298" s="8" t="s">
        <v>761</v>
      </c>
      <c r="D298" s="8" t="s">
        <v>503</v>
      </c>
      <c r="E298" s="8" t="s">
        <v>502</v>
      </c>
      <c r="F298" s="8" t="str">
        <f>IF(ISBLANK(E298), "", Table2[[#This Row],[unique_id]])</f>
        <v>column_break</v>
      </c>
      <c r="G298" s="8" t="s">
        <v>499</v>
      </c>
      <c r="H298" s="8" t="s">
        <v>344</v>
      </c>
      <c r="I298" s="8" t="s">
        <v>145</v>
      </c>
      <c r="L298" s="8" t="s">
        <v>500</v>
      </c>
      <c r="M298" s="8" t="s">
        <v>501</v>
      </c>
      <c r="N298" s="8"/>
      <c r="O298" s="10"/>
      <c r="P298" s="10"/>
      <c r="Q298" s="10"/>
      <c r="R298" s="10"/>
      <c r="S298" s="10"/>
      <c r="T298" s="8"/>
      <c r="Y298" s="10"/>
      <c r="AB298" s="8" t="str">
        <f>IF(ISBLANK(Z298),  "", _xlfn.CONCAT(LOWER(C298), "/", E298))</f>
        <v/>
      </c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2607</v>
      </c>
      <c r="B299" s="8" t="s">
        <v>26</v>
      </c>
      <c r="C299" s="8" t="s">
        <v>192</v>
      </c>
      <c r="D299" s="8" t="s">
        <v>146</v>
      </c>
      <c r="E299" s="8" t="s">
        <v>332</v>
      </c>
      <c r="F299" s="8" t="str">
        <f>IF(ISBLANK(E299), "", Table2[[#This Row],[unique_id]])</f>
        <v>kitchen_home</v>
      </c>
      <c r="G299" s="8" t="s">
        <v>331</v>
      </c>
      <c r="H299" s="8" t="s">
        <v>344</v>
      </c>
      <c r="I299" s="8" t="s">
        <v>145</v>
      </c>
      <c r="L299" s="8" t="s">
        <v>136</v>
      </c>
      <c r="M299" s="8" t="s">
        <v>343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sonos-kitchen-home</v>
      </c>
      <c r="AG299" s="10" t="s">
        <v>562</v>
      </c>
      <c r="AH299" s="8" t="s">
        <v>564</v>
      </c>
      <c r="AI299" s="8" t="s">
        <v>565</v>
      </c>
      <c r="AJ299" s="8" t="str">
        <f>IF(OR(ISBLANK(AM299), ISBLANK(AN299)), "", Table2[[#This Row],[device_via_device]])</f>
        <v>Sonos</v>
      </c>
      <c r="AK299" s="8" t="s">
        <v>221</v>
      </c>
      <c r="AL299" s="8" t="s">
        <v>666</v>
      </c>
      <c r="AM299" s="8" t="s">
        <v>569</v>
      </c>
      <c r="AN299" s="15" t="s">
        <v>755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"48:a6:b8:e2:50:40"], ["ip", "10.0.4.41"]]</v>
      </c>
    </row>
    <row r="300" spans="1:41" ht="16" customHeight="1" x14ac:dyDescent="0.2">
      <c r="A300" s="8">
        <v>2608</v>
      </c>
      <c r="B300" s="8" t="s">
        <v>26</v>
      </c>
      <c r="C300" s="8" t="s">
        <v>192</v>
      </c>
      <c r="D300" s="8" t="s">
        <v>146</v>
      </c>
      <c r="E300" s="8" t="s">
        <v>148</v>
      </c>
      <c r="F300" s="8" t="str">
        <f>IF(ISBLANK(E300), "", Table2[[#This Row],[unique_id]])</f>
        <v>kitchen_speaker</v>
      </c>
      <c r="G300" s="8" t="s">
        <v>200</v>
      </c>
      <c r="H300" s="8" t="s">
        <v>344</v>
      </c>
      <c r="I300" s="8" t="s">
        <v>145</v>
      </c>
      <c r="L300" s="8" t="s">
        <v>136</v>
      </c>
      <c r="M300" s="8" t="s">
        <v>343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sonos-kitchen-speaker</v>
      </c>
      <c r="AG300" s="10" t="s">
        <v>562</v>
      </c>
      <c r="AH300" s="8" t="s">
        <v>563</v>
      </c>
      <c r="AI300" s="8" t="s">
        <v>566</v>
      </c>
      <c r="AJ300" s="8" t="str">
        <f>IF(OR(ISBLANK(AM300), ISBLANK(AN300)), "", Table2[[#This Row],[device_via_device]])</f>
        <v>Sonos</v>
      </c>
      <c r="AK300" s="8" t="s">
        <v>221</v>
      </c>
      <c r="AL300" s="8" t="s">
        <v>666</v>
      </c>
      <c r="AM300" s="8" t="s">
        <v>568</v>
      </c>
      <c r="AN300" s="15" t="s">
        <v>756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"5c:aa:fd:f1:a3:d4"], ["ip", "10.0.4.42"]]</v>
      </c>
    </row>
    <row r="301" spans="1:41" ht="16" customHeight="1" x14ac:dyDescent="0.2">
      <c r="A301" s="8">
        <v>2609</v>
      </c>
      <c r="B301" s="8" t="s">
        <v>26</v>
      </c>
      <c r="C301" s="8" t="s">
        <v>192</v>
      </c>
      <c r="D301" s="8" t="s">
        <v>146</v>
      </c>
      <c r="E301" s="8" t="s">
        <v>336</v>
      </c>
      <c r="F301" s="8" t="str">
        <f>IF(ISBLANK(E301), "", Table2[[#This Row],[unique_id]])</f>
        <v>lounge_speaker</v>
      </c>
      <c r="G301" s="8" t="s">
        <v>333</v>
      </c>
      <c r="H301" s="8" t="s">
        <v>344</v>
      </c>
      <c r="I301" s="8" t="s">
        <v>145</v>
      </c>
      <c r="L301" s="8" t="s">
        <v>136</v>
      </c>
      <c r="M301" s="8" t="s">
        <v>343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sonos-lounge-speaker</v>
      </c>
      <c r="AG301" s="10" t="s">
        <v>562</v>
      </c>
      <c r="AH301" s="8" t="s">
        <v>563</v>
      </c>
      <c r="AI301" s="8" t="s">
        <v>998</v>
      </c>
      <c r="AJ301" s="8" t="str">
        <f>IF(OR(ISBLANK(AM301), ISBLANK(AN301)), "", Table2[[#This Row],[device_via_device]])</f>
        <v>Sonos</v>
      </c>
      <c r="AK301" s="8" t="s">
        <v>209</v>
      </c>
      <c r="AL301" s="8" t="s">
        <v>666</v>
      </c>
      <c r="AM301" s="8" t="s">
        <v>999</v>
      </c>
      <c r="AN301" s="15" t="s">
        <v>1000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"38:42:0b:47:73:dc"], ["ip", "10.0.4.43"]]</v>
      </c>
    </row>
    <row r="302" spans="1:41" ht="16" customHeight="1" x14ac:dyDescent="0.2">
      <c r="A302" s="8">
        <v>2609</v>
      </c>
      <c r="B302" s="8" t="s">
        <v>26</v>
      </c>
      <c r="C302" s="8" t="s">
        <v>761</v>
      </c>
      <c r="D302" s="8" t="s">
        <v>503</v>
      </c>
      <c r="E302" s="8" t="s">
        <v>502</v>
      </c>
      <c r="F302" s="8" t="str">
        <f>IF(ISBLANK(E302), "", Table2[[#This Row],[unique_id]])</f>
        <v>column_break</v>
      </c>
      <c r="G302" s="8" t="s">
        <v>499</v>
      </c>
      <c r="H302" s="8" t="s">
        <v>344</v>
      </c>
      <c r="I302" s="8" t="s">
        <v>145</v>
      </c>
      <c r="L302" s="8" t="s">
        <v>500</v>
      </c>
      <c r="M302" s="8" t="s">
        <v>501</v>
      </c>
      <c r="N302" s="8"/>
      <c r="O302" s="10"/>
      <c r="P302" s="10"/>
      <c r="Q302" s="10"/>
      <c r="R302" s="10"/>
      <c r="S302" s="10"/>
      <c r="T302" s="8"/>
      <c r="Y302" s="10"/>
      <c r="AB302" s="8" t="str">
        <f>IF(ISBLANK(Z302),  "", _xlfn.CONCAT(LOWER(C302), "/", E302))</f>
        <v/>
      </c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8">
        <v>2610</v>
      </c>
      <c r="B303" s="8" t="s">
        <v>26</v>
      </c>
      <c r="C303" s="8" t="s">
        <v>260</v>
      </c>
      <c r="D303" s="8" t="s">
        <v>146</v>
      </c>
      <c r="E303" s="8" t="s">
        <v>326</v>
      </c>
      <c r="F303" s="8" t="str">
        <f>IF(ISBLANK(E303), "", Table2[[#This Row],[unique_id]])</f>
        <v>lounge_home</v>
      </c>
      <c r="G303" s="8" t="s">
        <v>328</v>
      </c>
      <c r="H303" s="8" t="s">
        <v>344</v>
      </c>
      <c r="I303" s="8" t="s">
        <v>145</v>
      </c>
      <c r="L303" s="8" t="s">
        <v>136</v>
      </c>
      <c r="M303" s="8" t="s">
        <v>343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google-lounge-home</v>
      </c>
      <c r="AG303" s="10" t="s">
        <v>623</v>
      </c>
      <c r="AH303" s="8" t="s">
        <v>564</v>
      </c>
      <c r="AI303" s="8" t="s">
        <v>621</v>
      </c>
      <c r="AJ303" s="8" t="s">
        <v>260</v>
      </c>
      <c r="AK303" s="8" t="s">
        <v>209</v>
      </c>
      <c r="AL303" s="8" t="s">
        <v>666</v>
      </c>
      <c r="AM303" s="18" t="s">
        <v>721</v>
      </c>
      <c r="AN303" s="15" t="s">
        <v>720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"d4:f5:47:32:df:7b"], ["ip", "10.0.4.54"]]</v>
      </c>
    </row>
    <row r="304" spans="1:41" ht="16" customHeight="1" x14ac:dyDescent="0.2">
      <c r="A304" s="8">
        <v>2611</v>
      </c>
      <c r="B304" s="8" t="s">
        <v>992</v>
      </c>
      <c r="C304" s="8" t="s">
        <v>335</v>
      </c>
      <c r="D304" s="8" t="s">
        <v>146</v>
      </c>
      <c r="E304" s="8" t="s">
        <v>336</v>
      </c>
      <c r="F304" s="8" t="str">
        <f>IF(ISBLANK(E304), "", Table2[[#This Row],[unique_id]])</f>
        <v>lounge_speaker</v>
      </c>
      <c r="G304" s="8" t="s">
        <v>333</v>
      </c>
      <c r="H304" s="8" t="s">
        <v>344</v>
      </c>
      <c r="I304" s="8" t="s">
        <v>145</v>
      </c>
      <c r="L304" s="8" t="s">
        <v>136</v>
      </c>
      <c r="M304" s="8" t="s">
        <v>343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apple-lounge-speaker</v>
      </c>
      <c r="AG304" s="10" t="s">
        <v>630</v>
      </c>
      <c r="AH304" s="8" t="s">
        <v>563</v>
      </c>
      <c r="AI304" s="8" t="s">
        <v>629</v>
      </c>
      <c r="AJ304" s="8" t="s">
        <v>335</v>
      </c>
      <c r="AK304" s="8" t="s">
        <v>209</v>
      </c>
      <c r="AL304" s="8" t="s">
        <v>666</v>
      </c>
      <c r="AM304" s="18" t="s">
        <v>635</v>
      </c>
      <c r="AN304" s="15" t="s">
        <v>727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"d4:a3:3d:5c:8c:28"], ["ip", "10.0.4.48"]]</v>
      </c>
    </row>
    <row r="305" spans="1:41" ht="16" customHeight="1" x14ac:dyDescent="0.2">
      <c r="A305" s="8">
        <v>2612</v>
      </c>
      <c r="B305" s="8" t="s">
        <v>992</v>
      </c>
      <c r="C305" s="8" t="s">
        <v>335</v>
      </c>
      <c r="D305" s="8" t="s">
        <v>146</v>
      </c>
      <c r="E305" s="8" t="s">
        <v>189</v>
      </c>
      <c r="F305" s="8" t="str">
        <f>IF(ISBLANK(E305), "", Table2[[#This Row],[unique_id]])</f>
        <v>lounge_tv</v>
      </c>
      <c r="G305" s="8" t="s">
        <v>190</v>
      </c>
      <c r="H305" s="8" t="s">
        <v>344</v>
      </c>
      <c r="I305" s="8" t="s">
        <v>145</v>
      </c>
      <c r="L305" s="8" t="s">
        <v>136</v>
      </c>
      <c r="M305" s="8" t="s">
        <v>343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apple-lounge-tv</v>
      </c>
      <c r="AG305" s="10" t="s">
        <v>630</v>
      </c>
      <c r="AH305" s="8" t="s">
        <v>556</v>
      </c>
      <c r="AI305" s="8" t="s">
        <v>631</v>
      </c>
      <c r="AJ305" s="8" t="s">
        <v>335</v>
      </c>
      <c r="AK305" s="8" t="s">
        <v>209</v>
      </c>
      <c r="AL305" s="8" t="s">
        <v>666</v>
      </c>
      <c r="AM305" s="18" t="s">
        <v>634</v>
      </c>
      <c r="AN305" s="16" t="s">
        <v>726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"90:dd:5d:ce:1e:96"], ["ip", "10.0.4.47"]]</v>
      </c>
    </row>
    <row r="306" spans="1:41" ht="16" customHeight="1" x14ac:dyDescent="0.2">
      <c r="A306" s="8">
        <v>2613</v>
      </c>
      <c r="B306" s="8" t="s">
        <v>26</v>
      </c>
      <c r="C306" s="8" t="s">
        <v>993</v>
      </c>
      <c r="D306" s="8" t="s">
        <v>146</v>
      </c>
      <c r="E306" s="8" t="s">
        <v>189</v>
      </c>
      <c r="F306" s="8" t="str">
        <f>IF(ISBLANK(E306), "", Table2[[#This Row],[unique_id]])</f>
        <v>lounge_tv</v>
      </c>
      <c r="G306" s="8" t="s">
        <v>190</v>
      </c>
      <c r="H306" s="8" t="s">
        <v>344</v>
      </c>
      <c r="I306" s="8" t="s">
        <v>145</v>
      </c>
      <c r="L306" s="8" t="s">
        <v>136</v>
      </c>
      <c r="M306" s="8" t="s">
        <v>343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lg-lounge-tv</v>
      </c>
      <c r="AG306" s="10" t="s">
        <v>996</v>
      </c>
      <c r="AH306" s="8" t="s">
        <v>556</v>
      </c>
      <c r="AI306" s="8" t="s">
        <v>997</v>
      </c>
      <c r="AJ306" s="8" t="s">
        <v>993</v>
      </c>
      <c r="AK306" s="8" t="s">
        <v>209</v>
      </c>
      <c r="AL306" s="8" t="s">
        <v>666</v>
      </c>
      <c r="AM306" s="18" t="s">
        <v>994</v>
      </c>
      <c r="AN306" s="16" t="s">
        <v>995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"4c:ba:d7:bf:94:d0"], ["ip", "10.0.4.49"]]</v>
      </c>
    </row>
    <row r="307" spans="1:41" ht="16" customHeight="1" x14ac:dyDescent="0.2">
      <c r="A307" s="8">
        <v>2700</v>
      </c>
      <c r="B307" s="8" t="s">
        <v>26</v>
      </c>
      <c r="C307" s="8" t="s">
        <v>259</v>
      </c>
      <c r="D307" s="8" t="s">
        <v>149</v>
      </c>
      <c r="E307" s="8" t="s">
        <v>150</v>
      </c>
      <c r="F307" s="8" t="str">
        <f>IF(ISBLANK(E307), "", Table2[[#This Row],[unique_id]])</f>
        <v>uvc_ada_medium</v>
      </c>
      <c r="G307" s="8" t="s">
        <v>130</v>
      </c>
      <c r="H307" s="8" t="s">
        <v>504</v>
      </c>
      <c r="I307" s="8" t="s">
        <v>225</v>
      </c>
      <c r="L307" s="8" t="s">
        <v>136</v>
      </c>
      <c r="M307" s="8" t="s">
        <v>345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E307" s="8"/>
      <c r="AF307" s="8" t="s">
        <v>611</v>
      </c>
      <c r="AG307" s="10" t="s">
        <v>613</v>
      </c>
      <c r="AH307" s="8" t="s">
        <v>614</v>
      </c>
      <c r="AI307" s="8" t="s">
        <v>610</v>
      </c>
      <c r="AJ307" s="8" t="s">
        <v>259</v>
      </c>
      <c r="AK307" s="8" t="s">
        <v>130</v>
      </c>
      <c r="AL307" s="8" t="s">
        <v>686</v>
      </c>
      <c r="AM307" s="8" t="s">
        <v>608</v>
      </c>
      <c r="AN307" s="8" t="s">
        <v>638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"74:83:c2:3f:6c:4c"], ["ip", "10.0.6.20"]]</v>
      </c>
    </row>
    <row r="308" spans="1:41" ht="16" customHeight="1" x14ac:dyDescent="0.2">
      <c r="A308" s="8">
        <v>2701</v>
      </c>
      <c r="B308" s="8" t="s">
        <v>26</v>
      </c>
      <c r="C308" s="8" t="s">
        <v>259</v>
      </c>
      <c r="D308" s="8" t="s">
        <v>151</v>
      </c>
      <c r="E308" s="8" t="s">
        <v>152</v>
      </c>
      <c r="F308" s="8" t="str">
        <f>IF(ISBLANK(E308), "", Table2[[#This Row],[unique_id]])</f>
        <v>uvc_ada_motion</v>
      </c>
      <c r="G308" s="8" t="s">
        <v>130</v>
      </c>
      <c r="H308" s="8" t="s">
        <v>506</v>
      </c>
      <c r="I308" s="8" t="s">
        <v>225</v>
      </c>
      <c r="L308" s="8" t="s">
        <v>136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C308" s="14"/>
      <c r="AE308" s="8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2702</v>
      </c>
      <c r="B309" s="8" t="s">
        <v>26</v>
      </c>
      <c r="C309" s="8" t="s">
        <v>761</v>
      </c>
      <c r="D309" s="8" t="s">
        <v>503</v>
      </c>
      <c r="E309" s="8" t="s">
        <v>502</v>
      </c>
      <c r="F309" s="8" t="str">
        <f>IF(ISBLANK(E309), "", Table2[[#This Row],[unique_id]])</f>
        <v>column_break</v>
      </c>
      <c r="G309" s="8" t="s">
        <v>499</v>
      </c>
      <c r="H309" s="8" t="s">
        <v>506</v>
      </c>
      <c r="I309" s="8" t="s">
        <v>225</v>
      </c>
      <c r="L309" s="8" t="s">
        <v>500</v>
      </c>
      <c r="M309" s="8" t="s">
        <v>501</v>
      </c>
      <c r="N309" s="8"/>
      <c r="O309" s="10"/>
      <c r="P309" s="10"/>
      <c r="Q309" s="10"/>
      <c r="R309" s="10"/>
      <c r="S309" s="10"/>
      <c r="T309" s="8"/>
      <c r="Y309" s="10"/>
      <c r="AB309" s="8" t="str">
        <f>IF(ISBLANK(Z309),  "", _xlfn.CONCAT(LOWER(C309), "/", E309))</f>
        <v/>
      </c>
      <c r="AE309" s="8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2703</v>
      </c>
      <c r="B310" s="8" t="s">
        <v>26</v>
      </c>
      <c r="C310" s="8" t="s">
        <v>259</v>
      </c>
      <c r="D310" s="8" t="s">
        <v>149</v>
      </c>
      <c r="E310" s="8" t="s">
        <v>223</v>
      </c>
      <c r="F310" s="8" t="str">
        <f>IF(ISBLANK(E310), "", Table2[[#This Row],[unique_id]])</f>
        <v>uvc_edwin_medium</v>
      </c>
      <c r="G310" s="8" t="s">
        <v>127</v>
      </c>
      <c r="H310" s="8" t="s">
        <v>505</v>
      </c>
      <c r="I310" s="8" t="s">
        <v>225</v>
      </c>
      <c r="L310" s="8" t="s">
        <v>136</v>
      </c>
      <c r="M310" s="8" t="s">
        <v>345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F310" s="8" t="s">
        <v>612</v>
      </c>
      <c r="AG310" s="10" t="s">
        <v>613</v>
      </c>
      <c r="AH310" s="8" t="s">
        <v>614</v>
      </c>
      <c r="AI310" s="8" t="s">
        <v>610</v>
      </c>
      <c r="AJ310" s="8" t="s">
        <v>259</v>
      </c>
      <c r="AK310" s="8" t="s">
        <v>127</v>
      </c>
      <c r="AL310" s="8" t="s">
        <v>686</v>
      </c>
      <c r="AM310" s="8" t="s">
        <v>609</v>
      </c>
      <c r="AN310" s="8" t="s">
        <v>639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"74:83:c2:3f:6e:5c"], ["ip", "10.0.6.21"]]</v>
      </c>
    </row>
    <row r="311" spans="1:41" ht="16" customHeight="1" x14ac:dyDescent="0.2">
      <c r="A311" s="8">
        <v>2704</v>
      </c>
      <c r="B311" s="8" t="s">
        <v>26</v>
      </c>
      <c r="C311" s="8" t="s">
        <v>259</v>
      </c>
      <c r="D311" s="8" t="s">
        <v>151</v>
      </c>
      <c r="E311" s="8" t="s">
        <v>224</v>
      </c>
      <c r="F311" s="8" t="str">
        <f>IF(ISBLANK(E311), "", Table2[[#This Row],[unique_id]])</f>
        <v>uvc_edwin_motion</v>
      </c>
      <c r="G311" s="8" t="s">
        <v>127</v>
      </c>
      <c r="H311" s="8" t="s">
        <v>507</v>
      </c>
      <c r="I311" s="8" t="s">
        <v>225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4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2705</v>
      </c>
      <c r="B312" s="8" t="s">
        <v>26</v>
      </c>
      <c r="C312" s="8" t="s">
        <v>761</v>
      </c>
      <c r="D312" s="8" t="s">
        <v>503</v>
      </c>
      <c r="E312" s="8" t="s">
        <v>502</v>
      </c>
      <c r="F312" s="8" t="str">
        <f>IF(ISBLANK(E312), "", Table2[[#This Row],[unique_id]])</f>
        <v>column_break</v>
      </c>
      <c r="G312" s="8" t="s">
        <v>499</v>
      </c>
      <c r="H312" s="8" t="s">
        <v>507</v>
      </c>
      <c r="I312" s="8" t="s">
        <v>225</v>
      </c>
      <c r="L312" s="8" t="s">
        <v>500</v>
      </c>
      <c r="M312" s="8" t="s">
        <v>501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2706</v>
      </c>
      <c r="B313" s="8" t="s">
        <v>26</v>
      </c>
      <c r="C313" s="8" t="s">
        <v>133</v>
      </c>
      <c r="D313" s="8" t="s">
        <v>151</v>
      </c>
      <c r="E313" s="8" t="s">
        <v>710</v>
      </c>
      <c r="F313" s="8" t="str">
        <f>IF(ISBLANK(E313), "", Table2[[#This Row],[unique_id]])</f>
        <v>ada_fan_occupancy</v>
      </c>
      <c r="G313" s="8" t="s">
        <v>130</v>
      </c>
      <c r="H313" s="8" t="s">
        <v>346</v>
      </c>
      <c r="I313" s="8" t="s">
        <v>225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customHeight="1" x14ac:dyDescent="0.2">
      <c r="A314" s="8">
        <v>2707</v>
      </c>
      <c r="B314" s="8" t="s">
        <v>26</v>
      </c>
      <c r="C314" s="8" t="s">
        <v>133</v>
      </c>
      <c r="D314" s="8" t="s">
        <v>151</v>
      </c>
      <c r="E314" s="8" t="s">
        <v>711</v>
      </c>
      <c r="F314" s="8" t="str">
        <f>IF(ISBLANK(E314), "", Table2[[#This Row],[unique_id]])</f>
        <v>edwin_fan_occupancy</v>
      </c>
      <c r="G314" s="8" t="s">
        <v>127</v>
      </c>
      <c r="H314" s="8" t="s">
        <v>346</v>
      </c>
      <c r="I314" s="8" t="s">
        <v>225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4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2708</v>
      </c>
      <c r="B315" s="8" t="s">
        <v>26</v>
      </c>
      <c r="C315" s="8" t="s">
        <v>133</v>
      </c>
      <c r="D315" s="8" t="s">
        <v>151</v>
      </c>
      <c r="E315" s="8" t="s">
        <v>712</v>
      </c>
      <c r="F315" s="8" t="str">
        <f>IF(ISBLANK(E315), "", Table2[[#This Row],[unique_id]])</f>
        <v>parents_fan_occupancy</v>
      </c>
      <c r="G315" s="8" t="s">
        <v>207</v>
      </c>
      <c r="H315" s="8" t="s">
        <v>346</v>
      </c>
      <c r="I315" s="8" t="s">
        <v>225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C315" s="14"/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2709</v>
      </c>
      <c r="B316" s="8" t="s">
        <v>26</v>
      </c>
      <c r="C316" s="8" t="s">
        <v>133</v>
      </c>
      <c r="D316" s="8" t="s">
        <v>151</v>
      </c>
      <c r="E316" s="8" t="s">
        <v>713</v>
      </c>
      <c r="F316" s="8" t="str">
        <f>IF(ISBLANK(E316), "", Table2[[#This Row],[unique_id]])</f>
        <v>lounge_fan_occupancy</v>
      </c>
      <c r="G316" s="8" t="s">
        <v>209</v>
      </c>
      <c r="H316" s="8" t="s">
        <v>346</v>
      </c>
      <c r="I316" s="8" t="s">
        <v>225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2710</v>
      </c>
      <c r="B317" s="8" t="s">
        <v>26</v>
      </c>
      <c r="C317" s="8" t="s">
        <v>133</v>
      </c>
      <c r="D317" s="8" t="s">
        <v>151</v>
      </c>
      <c r="E317" s="8" t="s">
        <v>714</v>
      </c>
      <c r="F317" s="8" t="str">
        <f>IF(ISBLANK(E317), "", Table2[[#This Row],[unique_id]])</f>
        <v>deck_east_fan_occupancy</v>
      </c>
      <c r="G317" s="8" t="s">
        <v>231</v>
      </c>
      <c r="H317" s="8" t="s">
        <v>346</v>
      </c>
      <c r="I317" s="8" t="s">
        <v>225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2711</v>
      </c>
      <c r="B318" s="8" t="s">
        <v>26</v>
      </c>
      <c r="C318" s="8" t="s">
        <v>133</v>
      </c>
      <c r="D318" s="8" t="s">
        <v>151</v>
      </c>
      <c r="E318" s="8" t="s">
        <v>715</v>
      </c>
      <c r="F318" s="8" t="str">
        <f>IF(ISBLANK(E318), "", Table2[[#This Row],[unique_id]])</f>
        <v>deck_west_fan_occupancy</v>
      </c>
      <c r="G318" s="8" t="s">
        <v>230</v>
      </c>
      <c r="H318" s="8" t="s">
        <v>346</v>
      </c>
      <c r="I318" s="8" t="s">
        <v>225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5000</v>
      </c>
      <c r="B319" s="16" t="s">
        <v>26</v>
      </c>
      <c r="C319" s="8" t="s">
        <v>259</v>
      </c>
      <c r="F319" s="12" t="str">
        <f>IF(ISBLANK(E319), "", Table2[[#This Row],[unique_id]])</f>
        <v/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F319" s="8" t="s">
        <v>943</v>
      </c>
      <c r="AG319" s="10" t="s">
        <v>646</v>
      </c>
      <c r="AH319" s="8" t="s">
        <v>655</v>
      </c>
      <c r="AI319" s="8" t="s">
        <v>651</v>
      </c>
      <c r="AJ319" s="8" t="s">
        <v>259</v>
      </c>
      <c r="AK319" s="8" t="s">
        <v>28</v>
      </c>
      <c r="AL319" s="8" t="s">
        <v>641</v>
      </c>
      <c r="AM319" s="8" t="s">
        <v>662</v>
      </c>
      <c r="AN319" s="8" t="s">
        <v>658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"74:ac:b9:1c:15:f1"], ["ip", "10.0.0.1"]]</v>
      </c>
    </row>
    <row r="320" spans="1:41" ht="16" customHeight="1" x14ac:dyDescent="0.2">
      <c r="A320" s="8">
        <v>5001</v>
      </c>
      <c r="B320" s="16" t="s">
        <v>26</v>
      </c>
      <c r="C320" s="8" t="s">
        <v>259</v>
      </c>
      <c r="F320" s="12" t="str">
        <f>IF(ISBLANK(E320), "", Table2[[#This Row],[unique_id]])</f>
        <v/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F320" s="8" t="s">
        <v>643</v>
      </c>
      <c r="AG320" s="10" t="s">
        <v>647</v>
      </c>
      <c r="AH320" s="8" t="s">
        <v>657</v>
      </c>
      <c r="AI320" s="8" t="s">
        <v>652</v>
      </c>
      <c r="AJ320" s="8" t="s">
        <v>259</v>
      </c>
      <c r="AK320" s="8" t="s">
        <v>649</v>
      </c>
      <c r="AL320" s="8" t="s">
        <v>641</v>
      </c>
      <c r="AM320" s="8" t="s">
        <v>663</v>
      </c>
      <c r="AN320" s="8" t="s">
        <v>659</v>
      </c>
      <c r="AO320" s="8" t="str">
        <f>IF(AND(ISBLANK(AM320), ISBLANK(AN320)), "", _xlfn.CONCAT("[", IF(ISBLANK(AM320), "", _xlfn.CONCAT("[""mac"", """, AM320, """]")), IF(ISBLANK(AN320), "", _xlfn.CONCAT(", [""ip"", """, AN320, """]")), "]"))</f>
        <v>[["mac", "b4:fb:e4:e3:83:32"], ["ip", "10.0.0.2"]]</v>
      </c>
    </row>
    <row r="321" spans="1:41" ht="16" customHeight="1" x14ac:dyDescent="0.2">
      <c r="A321" s="8">
        <v>5002</v>
      </c>
      <c r="B321" s="16" t="s">
        <v>26</v>
      </c>
      <c r="C321" s="8" t="s">
        <v>259</v>
      </c>
      <c r="F321" s="12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F321" s="8" t="s">
        <v>644</v>
      </c>
      <c r="AG321" s="10" t="s">
        <v>648</v>
      </c>
      <c r="AH321" s="8" t="s">
        <v>656</v>
      </c>
      <c r="AI321" s="8" t="s">
        <v>653</v>
      </c>
      <c r="AJ321" s="8" t="s">
        <v>259</v>
      </c>
      <c r="AK321" s="8" t="s">
        <v>544</v>
      </c>
      <c r="AL321" s="8" t="s">
        <v>641</v>
      </c>
      <c r="AM321" s="8" t="s">
        <v>664</v>
      </c>
      <c r="AN321" s="8" t="s">
        <v>660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"78:8a:20:70:d3:79"], ["ip", "10.0.0.3"]]</v>
      </c>
    </row>
    <row r="322" spans="1:41" ht="16" customHeight="1" x14ac:dyDescent="0.2">
      <c r="A322" s="8">
        <v>5003</v>
      </c>
      <c r="B322" s="16" t="s">
        <v>26</v>
      </c>
      <c r="C322" s="8" t="s">
        <v>259</v>
      </c>
      <c r="F322" s="12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645</v>
      </c>
      <c r="AG322" s="10" t="s">
        <v>648</v>
      </c>
      <c r="AH322" s="8" t="s">
        <v>656</v>
      </c>
      <c r="AI322" s="8" t="s">
        <v>654</v>
      </c>
      <c r="AJ322" s="8" t="s">
        <v>259</v>
      </c>
      <c r="AK322" s="8" t="s">
        <v>650</v>
      </c>
      <c r="AL322" s="8" t="s">
        <v>641</v>
      </c>
      <c r="AM322" s="8" t="s">
        <v>665</v>
      </c>
      <c r="AN322" s="8" t="s">
        <v>661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"f0:9f:c2:fc:b0:f7"], ["ip", "10.0.0.4"]]</v>
      </c>
    </row>
    <row r="323" spans="1:41" ht="16" customHeight="1" x14ac:dyDescent="0.2">
      <c r="A323" s="8">
        <v>5004</v>
      </c>
      <c r="B323" s="16" t="s">
        <v>26</v>
      </c>
      <c r="C323" s="16" t="s">
        <v>615</v>
      </c>
      <c r="D323" s="16"/>
      <c r="E323" s="16"/>
      <c r="G323" s="16"/>
      <c r="H323" s="16"/>
      <c r="I323" s="16"/>
      <c r="K323" s="16"/>
      <c r="L323" s="16"/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">
        <v>616</v>
      </c>
      <c r="AG323" s="10" t="s">
        <v>618</v>
      </c>
      <c r="AH323" s="8" t="s">
        <v>620</v>
      </c>
      <c r="AI323" s="8" t="s">
        <v>617</v>
      </c>
      <c r="AJ323" s="8" t="s">
        <v>619</v>
      </c>
      <c r="AK323" s="8" t="s">
        <v>28</v>
      </c>
      <c r="AL323" s="8" t="s">
        <v>666</v>
      </c>
      <c r="AM323" s="18" t="s">
        <v>745</v>
      </c>
      <c r="AN323" s="8" t="s">
        <v>667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"4a:9a:06:5d:53:66"], ["ip", "10.0.4.10"]]</v>
      </c>
    </row>
    <row r="324" spans="1:41" ht="16" customHeight="1" x14ac:dyDescent="0.2">
      <c r="A324" s="8">
        <v>5005</v>
      </c>
      <c r="B324" s="16" t="s">
        <v>26</v>
      </c>
      <c r="C324" s="16" t="s">
        <v>590</v>
      </c>
      <c r="D324" s="16"/>
      <c r="E324" s="16"/>
      <c r="G324" s="16"/>
      <c r="H324" s="16"/>
      <c r="I324" s="16"/>
      <c r="K324" s="16"/>
      <c r="L324" s="16"/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8"/>
      <c r="AF324" s="8" t="s">
        <v>589</v>
      </c>
      <c r="AG324" s="10" t="s">
        <v>593</v>
      </c>
      <c r="AH324" s="8" t="s">
        <v>594</v>
      </c>
      <c r="AI324" s="8" t="s">
        <v>597</v>
      </c>
      <c r="AJ324" s="8" t="s">
        <v>335</v>
      </c>
      <c r="AK324" s="8" t="s">
        <v>28</v>
      </c>
      <c r="AL324" s="8" t="s">
        <v>642</v>
      </c>
      <c r="AM324" s="8" t="s">
        <v>600</v>
      </c>
      <c r="AN324" s="8" t="s">
        <v>636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"00:e0:4c:68:06:a1"], ["ip", "10.0.2.11"]]</v>
      </c>
    </row>
    <row r="325" spans="1:41" ht="16" customHeight="1" x14ac:dyDescent="0.2">
      <c r="A325" s="8">
        <v>5006</v>
      </c>
      <c r="B325" s="16" t="s">
        <v>26</v>
      </c>
      <c r="C325" s="16" t="s">
        <v>590</v>
      </c>
      <c r="D325" s="16"/>
      <c r="E325" s="16"/>
      <c r="F325" s="12" t="str">
        <f>IF(ISBLANK(E325), "", Table2[[#This Row],[unique_id]])</f>
        <v/>
      </c>
      <c r="G325" s="16"/>
      <c r="H325" s="16"/>
      <c r="I325" s="16"/>
      <c r="K325" s="16"/>
      <c r="L325" s="16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589</v>
      </c>
      <c r="AG325" s="10" t="s">
        <v>593</v>
      </c>
      <c r="AH325" s="8" t="s">
        <v>594</v>
      </c>
      <c r="AI325" s="8" t="s">
        <v>597</v>
      </c>
      <c r="AJ325" s="8" t="s">
        <v>335</v>
      </c>
      <c r="AK325" s="8" t="s">
        <v>28</v>
      </c>
      <c r="AL325" s="8" t="s">
        <v>666</v>
      </c>
      <c r="AM325" s="8" t="s">
        <v>743</v>
      </c>
      <c r="AN325" s="8" t="s">
        <v>740</v>
      </c>
      <c r="AO325" s="12" t="str">
        <f>IF(AND(ISBLANK(AM325), ISBLANK(AN325)), "", _xlfn.CONCAT("[", IF(ISBLANK(AM325), "", _xlfn.CONCAT("[""mac"", """, AM325, """]")), IF(ISBLANK(AN325), "", _xlfn.CONCAT(", [""ip"", """, AN325, """]")), "]"))</f>
        <v>[["mac", "4a:e0:4c:68:06:a1"], ["ip", "10.0.4.11"]]</v>
      </c>
    </row>
    <row r="326" spans="1:41" ht="16" customHeight="1" x14ac:dyDescent="0.2">
      <c r="A326" s="8">
        <v>5007</v>
      </c>
      <c r="B326" s="16" t="s">
        <v>26</v>
      </c>
      <c r="C326" s="16" t="s">
        <v>590</v>
      </c>
      <c r="D326" s="16"/>
      <c r="E326" s="16"/>
      <c r="F326" s="12" t="str">
        <f>IF(ISBLANK(E326), "", Table2[[#This Row],[unique_id]])</f>
        <v/>
      </c>
      <c r="G326" s="16"/>
      <c r="H326" s="16"/>
      <c r="I326" s="16"/>
      <c r="K326" s="16"/>
      <c r="L326" s="16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">
        <v>589</v>
      </c>
      <c r="AG326" s="10" t="s">
        <v>593</v>
      </c>
      <c r="AH326" s="8" t="s">
        <v>594</v>
      </c>
      <c r="AI326" s="8" t="s">
        <v>597</v>
      </c>
      <c r="AJ326" s="8" t="s">
        <v>335</v>
      </c>
      <c r="AK326" s="8" t="s">
        <v>28</v>
      </c>
      <c r="AL326" s="8" t="s">
        <v>686</v>
      </c>
      <c r="AM326" s="8" t="s">
        <v>744</v>
      </c>
      <c r="AN326" s="8" t="s">
        <v>741</v>
      </c>
      <c r="AO326" s="12" t="str">
        <f>IF(AND(ISBLANK(AM326), ISBLANK(AN326)), "", _xlfn.CONCAT("[", IF(ISBLANK(AM326), "", _xlfn.CONCAT("[""mac"", """, AM326, """]")), IF(ISBLANK(AN326), "", _xlfn.CONCAT(", [""ip"", """, AN326, """]")), "]"))</f>
        <v>[["mac", "6a:e0:4c:68:06:a1"], ["ip", "10.0.6.11"]]</v>
      </c>
    </row>
    <row r="327" spans="1:41" ht="16" customHeight="1" x14ac:dyDescent="0.2">
      <c r="A327" s="8">
        <v>5008</v>
      </c>
      <c r="B327" s="16" t="s">
        <v>26</v>
      </c>
      <c r="C327" s="16" t="s">
        <v>590</v>
      </c>
      <c r="D327" s="16"/>
      <c r="E327" s="16"/>
      <c r="G327" s="16"/>
      <c r="H327" s="16"/>
      <c r="I327" s="16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591</v>
      </c>
      <c r="AG327" s="10" t="s">
        <v>593</v>
      </c>
      <c r="AH327" s="8" t="s">
        <v>595</v>
      </c>
      <c r="AI327" s="8" t="s">
        <v>598</v>
      </c>
      <c r="AJ327" s="8" t="s">
        <v>335</v>
      </c>
      <c r="AK327" s="8" t="s">
        <v>28</v>
      </c>
      <c r="AL327" s="8" t="s">
        <v>642</v>
      </c>
      <c r="AM327" s="8" t="s">
        <v>599</v>
      </c>
      <c r="AN327" s="8" t="s">
        <v>637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"00:e0:4c:68:04:21"], ["ip", "10.0.2.12"]]</v>
      </c>
    </row>
    <row r="328" spans="1:41" ht="16" customHeight="1" x14ac:dyDescent="0.2">
      <c r="A328" s="8">
        <v>5009</v>
      </c>
      <c r="B328" s="16" t="s">
        <v>26</v>
      </c>
      <c r="C328" s="16" t="s">
        <v>590</v>
      </c>
      <c r="D328" s="16"/>
      <c r="E328" s="16"/>
      <c r="G328" s="16"/>
      <c r="H328" s="16"/>
      <c r="I328" s="16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8"/>
      <c r="AF328" s="8" t="s">
        <v>592</v>
      </c>
      <c r="AG328" s="10" t="s">
        <v>593</v>
      </c>
      <c r="AH328" s="8" t="s">
        <v>596</v>
      </c>
      <c r="AI328" s="8" t="s">
        <v>598</v>
      </c>
      <c r="AJ328" s="8" t="s">
        <v>335</v>
      </c>
      <c r="AK328" s="8" t="s">
        <v>28</v>
      </c>
      <c r="AL328" s="8" t="s">
        <v>642</v>
      </c>
      <c r="AM328" s="8" t="s">
        <v>742</v>
      </c>
      <c r="AN328" s="15" t="s">
        <v>640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"00:e0:4c:68:07:0d"], ["ip", "10.0.2.13"]]</v>
      </c>
    </row>
    <row r="329" spans="1:41" ht="16" customHeight="1" x14ac:dyDescent="0.2">
      <c r="A329" s="8">
        <v>5010</v>
      </c>
      <c r="B329" s="16" t="s">
        <v>26</v>
      </c>
      <c r="C329" s="16" t="s">
        <v>590</v>
      </c>
      <c r="D329" s="16"/>
      <c r="E329" s="16"/>
      <c r="G329" s="16"/>
      <c r="H329" s="16"/>
      <c r="I329" s="16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942</v>
      </c>
      <c r="AG329" s="10" t="s">
        <v>593</v>
      </c>
      <c r="AH329" s="8" t="s">
        <v>941</v>
      </c>
      <c r="AI329" s="8" t="s">
        <v>940</v>
      </c>
      <c r="AJ329" s="8" t="s">
        <v>939</v>
      </c>
      <c r="AK329" s="8" t="s">
        <v>28</v>
      </c>
      <c r="AL329" s="8" t="s">
        <v>642</v>
      </c>
      <c r="AM329" s="8" t="s">
        <v>937</v>
      </c>
      <c r="AN329" s="15" t="s">
        <v>938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"b8:27:eb:78:74:0e"], ["ip", "10.0.2.14"]]</v>
      </c>
    </row>
    <row r="330" spans="1:41" ht="16" customHeight="1" x14ac:dyDescent="0.2">
      <c r="A330" s="8">
        <v>5011</v>
      </c>
      <c r="B330" s="8" t="s">
        <v>26</v>
      </c>
      <c r="C330" s="8" t="s">
        <v>607</v>
      </c>
      <c r="E330" s="16"/>
      <c r="I330" s="16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606</v>
      </c>
      <c r="AG330" s="10" t="s">
        <v>605</v>
      </c>
      <c r="AH330" s="8" t="s">
        <v>603</v>
      </c>
      <c r="AI330" s="8" t="s">
        <v>604</v>
      </c>
      <c r="AJ330" s="8" t="s">
        <v>602</v>
      </c>
      <c r="AK330" s="8" t="s">
        <v>28</v>
      </c>
      <c r="AL330" s="8" t="s">
        <v>686</v>
      </c>
      <c r="AM330" s="8" t="s">
        <v>601</v>
      </c>
      <c r="AN330" s="8" t="s">
        <v>746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"30:05:5c:8a:ff:10"], ["ip", "10.0.6.22"]]</v>
      </c>
    </row>
    <row r="331" spans="1:41" ht="16" customHeight="1" x14ac:dyDescent="0.2">
      <c r="A331" s="8">
        <v>5012</v>
      </c>
      <c r="B331" s="8" t="s">
        <v>26</v>
      </c>
      <c r="C331" s="8" t="s">
        <v>788</v>
      </c>
      <c r="E331" s="16"/>
      <c r="F331" s="12" t="str">
        <f>IF(ISBLANK(E331), "", Table2[[#This Row],[unique_id]])</f>
        <v/>
      </c>
      <c r="I331" s="16"/>
      <c r="N331" s="8"/>
      <c r="O331" s="10"/>
      <c r="P331" s="10" t="s">
        <v>849</v>
      </c>
      <c r="Q331" s="10"/>
      <c r="R331" s="20" t="s">
        <v>897</v>
      </c>
      <c r="S331" s="2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21" t="s">
        <v>842</v>
      </c>
      <c r="AF331" s="8" t="s">
        <v>839</v>
      </c>
      <c r="AG331" s="20" t="s">
        <v>838</v>
      </c>
      <c r="AH331" s="13" t="s">
        <v>836</v>
      </c>
      <c r="AI331" s="13" t="s">
        <v>837</v>
      </c>
      <c r="AJ331" s="8" t="s">
        <v>788</v>
      </c>
      <c r="AK331" s="8" t="s">
        <v>174</v>
      </c>
      <c r="AM331" s="8" t="s">
        <v>835</v>
      </c>
      <c r="AO331" s="12" t="str">
        <f>IF(AND(ISBLANK(AM331), ISBLANK(AN331)), "", _xlfn.CONCAT("[", IF(ISBLANK(AM331), "", _xlfn.CONCAT("[""mac"", """, AM331, """]")), IF(ISBLANK(AN331), "", _xlfn.CONCAT(", [""ip"", """, AN331, """]")), "]"))</f>
        <v>[["mac", "0x00158d0005d9d088"]]</v>
      </c>
    </row>
    <row r="332" spans="1:41" ht="16" customHeight="1" x14ac:dyDescent="0.2">
      <c r="A332" s="8">
        <v>6000</v>
      </c>
      <c r="B332" s="8" t="s">
        <v>26</v>
      </c>
      <c r="C332" s="8" t="s">
        <v>921</v>
      </c>
      <c r="F332" s="8" t="str">
        <f>IF(ISBLANK(E332), "", Table2[[#This Row],[unique_id]])</f>
        <v/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748</v>
      </c>
      <c r="AL332" s="8" t="s">
        <v>666</v>
      </c>
      <c r="AM332" s="8" t="s">
        <v>749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"bc:09:63:42:09:c0"]]</v>
      </c>
    </row>
    <row r="333" spans="1:41" ht="16" customHeight="1" x14ac:dyDescent="0.2">
      <c r="F333" s="8" t="str">
        <f>IF(ISBLANK(E333), "", Table2[[#This Row],[unique_id]])</f>
        <v/>
      </c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O333" s="8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B334" s="16"/>
      <c r="C334" s="16"/>
      <c r="D334" s="16"/>
      <c r="E334" s="16"/>
      <c r="F334" s="8" t="str">
        <f>IF(ISBLANK(E334), "", Table2[[#This Row],[unique_id]])</f>
        <v/>
      </c>
      <c r="G334" s="16"/>
      <c r="H334" s="16"/>
      <c r="I334" s="16"/>
      <c r="K334" s="16"/>
      <c r="L334" s="16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O334" s="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5:41" ht="16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5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5:41" ht="16" customHeight="1" x14ac:dyDescent="0.2">
      <c r="E339" s="14"/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5:41" ht="16" customHeight="1" x14ac:dyDescent="0.2">
      <c r="E340" s="14"/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5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5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5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5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5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5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5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5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5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5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5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5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11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11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11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11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11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8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8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8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8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8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H458" s="14"/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H459" s="14"/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G468" s="14"/>
      <c r="N468" s="8"/>
      <c r="O468" s="10"/>
      <c r="P468" s="10"/>
      <c r="Q468" s="10"/>
      <c r="R468" s="10"/>
      <c r="S468" s="10"/>
      <c r="T468" s="8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1" r:id="rId16" xr:uid="{6ECFAFAA-1F35-084B-BA26-702320AD43B3}"/>
    <hyperlink ref="AE28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1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2022-11-14T04:29:01Z</dcterms:modified>
</cp:coreProperties>
</file>