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CDBA8AF-C5B5-8E40-BC49-A3554F97431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20" i="1"/>
  <c r="AI83" i="1"/>
  <c r="F215" i="1"/>
  <c r="V215" i="1"/>
  <c r="W215" i="1"/>
  <c r="AI215" i="1"/>
  <c r="F228" i="1"/>
  <c r="V228" i="1"/>
  <c r="W228" i="1"/>
  <c r="AI228" i="1"/>
  <c r="AI208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76" i="1"/>
  <c r="AI77" i="1"/>
  <c r="AI78" i="1"/>
  <c r="AI79" i="1"/>
  <c r="AI80" i="1"/>
  <c r="AI81" i="1"/>
  <c r="AI82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16" i="1"/>
  <c r="AI217" i="1"/>
  <c r="AI218" i="1"/>
  <c r="AI219" i="1"/>
  <c r="AI221" i="1"/>
  <c r="AI222" i="1"/>
  <c r="AI225" i="1"/>
  <c r="AI223" i="1"/>
  <c r="AI224" i="1"/>
  <c r="AI226" i="1"/>
  <c r="AI227" i="1"/>
  <c r="AI214" i="1"/>
  <c r="AI231" i="1"/>
  <c r="AI229" i="1"/>
  <c r="AI230" i="1"/>
  <c r="AI243" i="1"/>
  <c r="AI232" i="1"/>
  <c r="AI233" i="1"/>
  <c r="AI234" i="1"/>
  <c r="AI235" i="1"/>
  <c r="AI236" i="1"/>
  <c r="AI237" i="1"/>
  <c r="AI238" i="1"/>
  <c r="AI239" i="1"/>
  <c r="AI240" i="1"/>
  <c r="AI241" i="1"/>
  <c r="AI242" i="1"/>
  <c r="AI244" i="1"/>
  <c r="AI246" i="1"/>
  <c r="AI245" i="1"/>
  <c r="AI247" i="1"/>
  <c r="AI248" i="1"/>
  <c r="AI250" i="1"/>
  <c r="AI249" i="1"/>
  <c r="AI251" i="1"/>
  <c r="AI253" i="1"/>
  <c r="AI252" i="1"/>
  <c r="AI254" i="1"/>
  <c r="AI255" i="1"/>
  <c r="AI256" i="1"/>
  <c r="AI259" i="1"/>
  <c r="AI257" i="1"/>
  <c r="AI258" i="1"/>
  <c r="AI268" i="1"/>
  <c r="AI260" i="1"/>
  <c r="AI261" i="1"/>
  <c r="AI262" i="1"/>
  <c r="AI263" i="1"/>
  <c r="AI264" i="1"/>
  <c r="AI265" i="1"/>
  <c r="AI266" i="1"/>
  <c r="AI267" i="1"/>
  <c r="AI269" i="1"/>
  <c r="AI270" i="1"/>
  <c r="AI271" i="1"/>
  <c r="AI272" i="1"/>
  <c r="AI273" i="1"/>
  <c r="AI274" i="1"/>
  <c r="AI275" i="1"/>
  <c r="AI276" i="1"/>
  <c r="AI277" i="1"/>
  <c r="AI278" i="1"/>
  <c r="AI2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8" i="1"/>
  <c r="Z9" i="1"/>
  <c r="Z10" i="1"/>
  <c r="Z5" i="1"/>
  <c r="F81" i="1"/>
  <c r="V81" i="1"/>
  <c r="W81" i="1"/>
  <c r="W89" i="1"/>
  <c r="V89" i="1"/>
  <c r="F89" i="1"/>
  <c r="W88" i="1"/>
  <c r="V88" i="1"/>
  <c r="F88" i="1"/>
  <c r="F76" i="1"/>
  <c r="V76" i="1"/>
  <c r="W76" i="1"/>
  <c r="F77" i="1"/>
  <c r="V77" i="1"/>
  <c r="W77" i="1"/>
  <c r="F78" i="1"/>
  <c r="V78" i="1"/>
  <c r="W78" i="1"/>
  <c r="F79" i="1"/>
  <c r="V79" i="1"/>
  <c r="W79" i="1"/>
  <c r="Z220" i="1"/>
  <c r="Z219" i="1"/>
  <c r="Z222" i="1"/>
  <c r="Z225" i="1"/>
  <c r="Z226" i="1"/>
  <c r="Z227" i="1"/>
  <c r="Z221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243" i="1"/>
  <c r="F244" i="1"/>
  <c r="F246" i="1"/>
  <c r="F279" i="1"/>
  <c r="F247" i="1"/>
  <c r="F248" i="1"/>
  <c r="F250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7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51" i="1"/>
  <c r="F274" i="1"/>
  <c r="F275" i="1"/>
  <c r="F255" i="1"/>
  <c r="F256" i="1"/>
  <c r="F259" i="1"/>
  <c r="F268" i="1"/>
  <c r="F269" i="1"/>
  <c r="F270" i="1"/>
  <c r="F223" i="1"/>
  <c r="F224" i="1"/>
  <c r="F273" i="1"/>
  <c r="F253" i="1"/>
  <c r="F254" i="1"/>
  <c r="F272" i="1"/>
  <c r="F278" i="1"/>
  <c r="F276" i="1"/>
  <c r="F277" i="1"/>
  <c r="F232" i="1"/>
  <c r="F233" i="1"/>
  <c r="F234" i="1"/>
  <c r="F235" i="1"/>
  <c r="F236" i="1"/>
  <c r="F237" i="1"/>
  <c r="F238" i="1"/>
  <c r="F239" i="1"/>
  <c r="F240" i="1"/>
  <c r="F241" i="1"/>
  <c r="F242" i="1"/>
  <c r="F221" i="1"/>
  <c r="F222" i="1"/>
  <c r="F245" i="1"/>
  <c r="F225" i="1"/>
  <c r="F226" i="1"/>
  <c r="F216" i="1"/>
  <c r="F249" i="1"/>
  <c r="F217" i="1"/>
  <c r="F218" i="1"/>
  <c r="F252" i="1"/>
  <c r="F227" i="1"/>
  <c r="F220" i="1"/>
  <c r="F219" i="1"/>
  <c r="F229" i="1"/>
  <c r="F257" i="1"/>
  <c r="F258" i="1"/>
  <c r="F230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14" i="1"/>
  <c r="V214" i="1"/>
  <c r="AD254" i="1"/>
  <c r="Z254" i="1" s="1"/>
  <c r="AD253" i="1"/>
  <c r="Z253" i="1" s="1"/>
  <c r="AD269" i="1"/>
  <c r="Z269" i="1" s="1"/>
  <c r="AD268" i="1"/>
  <c r="Z268" i="1" s="1"/>
  <c r="AD259" i="1"/>
  <c r="Z259" i="1" s="1"/>
  <c r="V131" i="1"/>
  <c r="W131" i="1"/>
  <c r="AD248" i="1"/>
  <c r="Z248" i="1" s="1"/>
  <c r="AD250" i="1"/>
  <c r="Z250" i="1" s="1"/>
  <c r="AD247" i="1"/>
  <c r="Z247" i="1" s="1"/>
  <c r="AD246" i="1"/>
  <c r="Z246" i="1" s="1"/>
  <c r="AD244" i="1"/>
  <c r="Z244" i="1" s="1"/>
  <c r="AD243" i="1"/>
  <c r="Z243" i="1" s="1"/>
  <c r="AD218" i="1"/>
  <c r="Z218" i="1" s="1"/>
  <c r="AD217" i="1"/>
  <c r="Z217" i="1" s="1"/>
  <c r="AD216" i="1"/>
  <c r="Z216" i="1" s="1"/>
  <c r="V193" i="1"/>
  <c r="W193" i="1"/>
  <c r="V194" i="1"/>
  <c r="W194" i="1"/>
  <c r="V196" i="1"/>
  <c r="W196" i="1"/>
  <c r="V197" i="1"/>
  <c r="W197" i="1"/>
  <c r="AD279" i="1"/>
  <c r="Z279" i="1" s="1"/>
  <c r="V170" i="1"/>
  <c r="W170" i="1"/>
  <c r="AD278" i="1"/>
  <c r="Z278" i="1" s="1"/>
  <c r="AD277" i="1"/>
  <c r="Z277" i="1" s="1"/>
  <c r="AD276" i="1"/>
  <c r="Z276" i="1" s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51" i="1"/>
  <c r="Z251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16" i="1"/>
  <c r="V216" i="1"/>
  <c r="V84" i="1"/>
  <c r="W84" i="1"/>
  <c r="V281" i="1"/>
  <c r="W281" i="1"/>
  <c r="V280" i="1"/>
  <c r="W280" i="1"/>
  <c r="V231" i="1"/>
  <c r="W231" i="1"/>
  <c r="V83" i="1"/>
  <c r="W83" i="1"/>
  <c r="V82" i="1"/>
  <c r="W82" i="1"/>
  <c r="V80" i="1"/>
  <c r="W80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75" i="1"/>
  <c r="V275" i="1"/>
  <c r="W274" i="1"/>
  <c r="V274" i="1"/>
  <c r="W251" i="1"/>
  <c r="V251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30" i="1"/>
  <c r="V230" i="1"/>
  <c r="W229" i="1"/>
  <c r="V229" i="1"/>
  <c r="W219" i="1"/>
  <c r="V219" i="1"/>
  <c r="W220" i="1"/>
  <c r="V220" i="1"/>
  <c r="W227" i="1"/>
  <c r="V227" i="1"/>
  <c r="W218" i="1"/>
  <c r="V218" i="1"/>
  <c r="W217" i="1"/>
  <c r="V217" i="1"/>
  <c r="W226" i="1"/>
  <c r="V226" i="1"/>
  <c r="W225" i="1"/>
  <c r="V225" i="1"/>
  <c r="W222" i="1"/>
  <c r="V222" i="1"/>
  <c r="W221" i="1"/>
  <c r="V221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77" i="1"/>
  <c r="V277" i="1"/>
  <c r="W276" i="1"/>
  <c r="V276" i="1"/>
  <c r="W278" i="1"/>
  <c r="V278" i="1"/>
  <c r="W272" i="1"/>
  <c r="V272" i="1"/>
  <c r="W254" i="1"/>
  <c r="V254" i="1"/>
  <c r="W253" i="1"/>
  <c r="V253" i="1"/>
  <c r="W273" i="1"/>
  <c r="V273" i="1"/>
  <c r="W224" i="1"/>
  <c r="V224" i="1"/>
  <c r="W271" i="1"/>
  <c r="V271" i="1"/>
  <c r="W270" i="1"/>
  <c r="V270" i="1"/>
  <c r="W269" i="1"/>
  <c r="V269" i="1"/>
  <c r="W268" i="1"/>
  <c r="V268" i="1"/>
  <c r="W259" i="1"/>
  <c r="V259" i="1"/>
  <c r="W256" i="1"/>
  <c r="V256" i="1"/>
  <c r="W255" i="1"/>
  <c r="V255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250" i="1"/>
  <c r="V250" i="1"/>
  <c r="W248" i="1"/>
  <c r="V248" i="1"/>
  <c r="W247" i="1"/>
  <c r="V247" i="1"/>
  <c r="W279" i="1"/>
  <c r="V279" i="1"/>
  <c r="W246" i="1"/>
  <c r="V246" i="1"/>
  <c r="W244" i="1"/>
  <c r="V244" i="1"/>
  <c r="W243" i="1"/>
  <c r="V243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55" i="1" l="1"/>
  <c r="Z255" i="1" s="1"/>
  <c r="AD256" i="1"/>
  <c r="Z256" i="1" s="1"/>
</calcChain>
</file>

<file path=xl/sharedStrings.xml><?xml version="1.0" encoding="utf-8"?>
<sst xmlns="http://schemas.openxmlformats.org/spreadsheetml/2006/main" count="3300" uniqueCount="830">
  <si>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</si>
  <si>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</si>
  <si>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</si>
  <si>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</si>
  <si>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</si>
  <si>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</si>
  <si>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</si>
  <si>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</si>
  <si>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</si>
  <si>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</si>
  <si>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</si>
  <si>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</si>
  <si>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</si>
  <si>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</si>
  <si>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</si>
  <si>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</si>
  <si>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</si>
  <si>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</si>
  <si>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</si>
  <si>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</si>
  <si>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</si>
  <si>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</si>
  <si>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</si>
  <si>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</si>
  <si>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</si>
  <si>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</si>
  <si>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</si>
  <si>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</si>
  <si>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</si>
  <si>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</si>
  <si>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</si>
  <si>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</si>
  <si>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</si>
  <si>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</si>
  <si>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</si>
  <si>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</si>
  <si>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</si>
  <si>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</si>
  <si>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</si>
  <si>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</si>
  <si>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</si>
  <si>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</si>
  <si>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</si>
  <si>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</si>
  <si>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</si>
  <si>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</si>
  <si>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</si>
  <si>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</si>
  <si>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</si>
  <si>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</si>
  <si>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</si>
  <si>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</si>
  <si>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</si>
  <si>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</si>
  <si>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</si>
  <si>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</si>
  <si>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</si>
  <si>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</si>
  <si>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</si>
  <si>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</si>
  <si>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</si>
  <si>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</si>
  <si>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</si>
  <si>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</si>
  <si>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</si>
  <si>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</si>
  <si>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</si>
  <si>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</si>
  <si>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</si>
  <si>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</si>
  <si>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</si>
  <si>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</si>
  <si>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</si>
  <si>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</si>
  <si>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</si>
  <si>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</si>
  <si>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</si>
  <si>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</si>
  <si>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</si>
  <si>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</si>
  <si>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</si>
  <si>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</si>
  <si>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</si>
  <si>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</si>
  <si>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</si>
  <si>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</si>
  <si>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</si>
  <si>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</si>
  <si>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</si>
  <si>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</si>
  <si>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</si>
  <si>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</si>
  <si>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</si>
  <si>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</si>
  <si>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</si>
  <si>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</si>
  <si>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</si>
  <si>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</si>
  <si>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</si>
  <si>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</si>
  <si>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</si>
  <si>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</si>
  <si>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</si>
  <si>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</si>
  <si>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</si>
  <si>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</si>
  <si>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</si>
  <si>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</si>
  <si>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</si>
  <si>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</si>
  <si>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</si>
  <si>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</si>
  <si>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</si>
  <si>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</si>
  <si>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</si>
  <si>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</si>
  <si>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</si>
  <si>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</si>
  <si>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</si>
  <si>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</si>
  <si>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</si>
  <si>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</si>
  <si>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</si>
  <si>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</si>
  <si>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</si>
  <si>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</si>
  <si>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</si>
  <si>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</si>
  <si>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</si>
  <si>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</si>
  <si>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</si>
  <si>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</si>
  <si>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</si>
  <si>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</si>
  <si>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</si>
  <si>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</si>
  <si>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</si>
  <si>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</si>
  <si>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</si>
  <si>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</si>
  <si>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</si>
  <si>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</si>
  <si>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</si>
  <si>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</si>
  <si>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</si>
  <si>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</si>
  <si>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</si>
  <si>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</si>
  <si>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</si>
  <si>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</si>
  <si>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</si>
  <si>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</si>
  <si>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</si>
  <si>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</si>
  <si>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</si>
  <si>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</si>
  <si>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</si>
  <si>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</si>
  <si>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</si>
  <si>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</si>
  <si>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</si>
  <si>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</si>
  <si>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</si>
  <si>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</si>
  <si>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</si>
  <si>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</si>
  <si>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</si>
  <si>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</si>
  <si>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</si>
  <si>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</si>
  <si>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</si>
  <si>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</si>
  <si>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</si>
  <si>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</si>
  <si>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</si>
  <si>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</si>
  <si>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</si>
  <si>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</si>
  <si>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</si>
  <si>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</si>
  <si>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</si>
  <si>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</si>
  <si>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</si>
  <si>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</si>
  <si>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</si>
  <si>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</si>
  <si>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</si>
  <si>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</si>
  <si>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</si>
  <si>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</si>
  <si>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</si>
  <si>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</si>
  <si>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</si>
  <si>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</si>
  <si>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</si>
  <si>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</si>
  <si>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</si>
  <si>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</si>
  <si>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</si>
  <si>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</si>
  <si>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</si>
  <si>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</si>
  <si>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</si>
  <si>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</si>
  <si>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</si>
  <si>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</si>
  <si>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</si>
  <si>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</si>
  <si>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</si>
  <si>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</si>
  <si>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</si>
  <si>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</si>
  <si>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</si>
  <si>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</si>
  <si>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</si>
  <si>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</si>
  <si>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</si>
  <si>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</si>
  <si>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</si>
  <si>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</si>
  <si>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</si>
  <si>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</si>
  <si>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</si>
  <si>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</si>
  <si>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</si>
  <si>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</si>
  <si>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</si>
  <si>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</si>
  <si>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</si>
  <si>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</si>
  <si>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</si>
  <si>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</si>
  <si>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</si>
  <si>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</si>
  <si>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</si>
  <si>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</si>
  <si>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</si>
  <si>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</si>
  <si>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</si>
  <si>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</si>
  <si>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</si>
  <si>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</si>
  <si>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</si>
  <si>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</si>
  <si>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</si>
  <si>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</si>
  <si>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</si>
  <si>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</si>
  <si>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</si>
  <si>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</si>
  <si>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</si>
  <si>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</si>
  <si>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</si>
  <si>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</si>
  <si>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</si>
  <si>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</si>
  <si>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</si>
  <si>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</si>
  <si>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</si>
  <si>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</si>
  <si>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</si>
  <si>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</si>
  <si>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</si>
  <si>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</si>
  <si>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</si>
  <si>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</si>
  <si>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</si>
  <si>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</si>
  <si>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</si>
  <si>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</si>
  <si>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</si>
  <si>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</si>
  <si>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</si>
  <si>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</si>
  <si>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</si>
  <si>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</si>
  <si>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</si>
  <si>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</si>
  <si>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</si>
  <si>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</si>
  <si>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</si>
  <si>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</si>
  <si>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</si>
  <si>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</si>
  <si>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</si>
  <si>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</si>
  <si>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</si>
  <si>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</si>
  <si>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</si>
  <si>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</si>
  <si>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</si>
  <si>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</si>
  <si>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</si>
  <si>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</si>
  <si>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</si>
  <si>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</si>
  <si>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</si>
  <si>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</si>
  <si>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</si>
  <si>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</si>
  <si>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</si>
  <si>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</si>
  <si>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</si>
  <si>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</si>
  <si>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</si>
  <si>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</si>
  <si>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</si>
  <si>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</si>
  <si>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</si>
  <si>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</si>
  <si>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</si>
  <si>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</si>
  <si>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</si>
  <si>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</si>
  <si>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</si>
  <si>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</si>
  <si>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</si>
  <si>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</si>
  <si>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</si>
  <si>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</si>
  <si>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</si>
  <si>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</si>
  <si>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</si>
  <si>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</si>
  <si>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</si>
  <si>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</si>
  <si>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</si>
  <si>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</si>
  <si>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</si>
  <si>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</si>
  <si>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</si>
  <si>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</si>
  <si>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</si>
  <si>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</si>
  <si>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</si>
  <si>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</si>
  <si>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</si>
  <si>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</si>
  <si>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</si>
  <si>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</si>
  <si>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</si>
  <si>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</si>
  <si>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</si>
  <si>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</si>
  <si>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</si>
  <si>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</si>
  <si>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</si>
  <si>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</si>
  <si>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</si>
  <si>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</si>
  <si>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</si>
  <si>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</si>
  <si>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</si>
  <si>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</si>
  <si>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</si>
  <si>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</si>
  <si>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</si>
  <si>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</si>
  <si>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</si>
  <si>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</si>
  <si>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</si>
  <si>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</si>
  <si>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</si>
  <si>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</si>
  <si>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</si>
  <si>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</si>
  <si>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</si>
  <si>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</si>
  <si>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</si>
  <si>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</si>
  <si>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</si>
  <si>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</si>
  <si>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</si>
  <si>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</si>
  <si>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</si>
  <si>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</si>
  <si>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</si>
  <si>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</si>
  <si>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</si>
  <si>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</si>
  <si>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</si>
  <si>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</si>
  <si>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</si>
  <si>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</si>
  <si>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</si>
  <si>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</si>
  <si>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</si>
  <si>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</si>
  <si>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</si>
  <si>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</si>
  <si>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</si>
  <si>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</si>
  <si>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</si>
  <si>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</si>
  <si>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</si>
  <si>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</si>
  <si>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</si>
  <si>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</si>
  <si>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</si>
  <si>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</si>
  <si>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</si>
  <si>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</si>
  <si>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</si>
  <si>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</si>
  <si>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</si>
  <si>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</si>
  <si>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</si>
  <si>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</si>
  <si>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</si>
  <si>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</si>
  <si>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</si>
  <si>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</si>
  <si>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</si>
  <si>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</si>
  <si>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</si>
  <si>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</si>
  <si>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</si>
  <si>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</si>
  <si>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</si>
  <si>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</si>
  <si>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</si>
  <si>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</si>
  <si>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</si>
  <si>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</si>
  <si>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</si>
  <si>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</si>
  <si>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</si>
  <si>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</si>
  <si>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</si>
  <si>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</si>
  <si>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</si>
  <si>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</si>
  <si>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</si>
  <si>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</si>
  <si>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</si>
  <si>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</si>
  <si>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</si>
  <si>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</si>
  <si>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</si>
  <si>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</si>
  <si>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</si>
  <si>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</si>
  <si>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</si>
  <si>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</si>
  <si>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</si>
  <si>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</si>
  <si>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</si>
  <si>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</si>
  <si>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</si>
  <si>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</si>
  <si>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</si>
  <si>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</si>
  <si>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</si>
  <si>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</si>
  <si>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</si>
  <si>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</si>
  <si>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</si>
  <si>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</si>
  <si>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</si>
  <si>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</si>
  <si>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</si>
  <si>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</si>
  <si>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</si>
  <si>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</si>
  <si>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</si>
  <si>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</si>
  <si>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</si>
  <si>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</si>
  <si>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</si>
  <si>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</si>
  <si>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</si>
  <si>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</si>
  <si>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</si>
  <si>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</si>
  <si>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</si>
  <si>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</si>
  <si>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</si>
  <si>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</si>
  <si>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</si>
  <si>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</si>
  <si>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</si>
  <si>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</si>
  <si>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</si>
  <si>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</si>
  <si>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</si>
  <si>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</si>
  <si>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</si>
  <si>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</si>
  <si>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</si>
  <si>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</si>
  <si>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</si>
  <si>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</si>
  <si>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</si>
  <si>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</si>
  <si>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</si>
  <si>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</si>
  <si>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</si>
  <si>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</si>
  <si>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</si>
  <si>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</si>
  <si>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</si>
  <si>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</si>
  <si>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</si>
  <si>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</si>
  <si>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</si>
  <si>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</si>
  <si>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</si>
  <si>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</si>
  <si>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</si>
  <si>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</si>
  <si>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</si>
  <si>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</si>
  <si>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</si>
  <si>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</si>
  <si>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</si>
  <si>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</si>
  <si>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</si>
  <si>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</si>
  <si>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</si>
  <si>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</si>
  <si>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</si>
  <si>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</si>
  <si>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</si>
  <si>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</si>
  <si>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</si>
  <si>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</si>
  <si>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</si>
  <si>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</si>
  <si>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</si>
  <si>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</si>
  <si>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</si>
  <si>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</si>
  <si>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</si>
  <si>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</si>
  <si>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</si>
  <si>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</si>
  <si>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</si>
  <si>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</si>
  <si>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</si>
  <si>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</si>
  <si>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</si>
  <si>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</si>
  <si>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</si>
  <si>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</si>
  <si>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</si>
  <si>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</si>
  <si>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</si>
  <si>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</si>
  <si>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</si>
  <si>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</si>
  <si>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</si>
  <si>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</si>
  <si>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</si>
  <si>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</si>
  <si>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</si>
  <si>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</si>
  <si>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</si>
  <si>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</si>
  <si>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</si>
  <si>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</si>
  <si>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</si>
  <si>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</si>
  <si>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</si>
  <si>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</si>
  <si>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</si>
  <si>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</si>
  <si>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</si>
  <si>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</si>
  <si>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</si>
  <si>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</si>
  <si>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</si>
  <si>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</si>
  <si>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</si>
  <si>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</si>
  <si>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</si>
  <si>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</si>
  <si>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</si>
  <si>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</si>
  <si>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</si>
  <si>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</si>
  <si>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</si>
  <si>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</si>
  <si>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</si>
  <si>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</si>
  <si>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</si>
  <si>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</si>
  <si>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</si>
  <si>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</si>
  <si>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</si>
  <si>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</si>
  <si>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</si>
  <si>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</si>
  <si>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</si>
  <si>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</si>
  <si>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</si>
  <si>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</si>
  <si>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</si>
  <si>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</si>
  <si>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</si>
  <si>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</si>
  <si>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</si>
  <si>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</si>
  <si>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</si>
  <si>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</si>
  <si>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</si>
  <si>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</si>
  <si>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</si>
  <si>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</si>
  <si>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</si>
  <si>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</si>
  <si>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</si>
  <si>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</si>
  <si>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</si>
  <si>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</si>
  <si>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</si>
  <si>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</si>
  <si>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</si>
  <si>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</si>
  <si>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</si>
  <si>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</si>
  <si>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</si>
  <si>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</si>
  <si>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</si>
  <si>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</si>
  <si>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</si>
  <si>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</si>
  <si>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</si>
  <si>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</si>
  <si>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</si>
  <si>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</si>
  <si>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</si>
  <si>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</si>
  <si>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</si>
  <si>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</si>
  <si>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</si>
  <si>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</si>
  <si>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</si>
  <si>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</si>
  <si>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</si>
  <si>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</si>
  <si>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</si>
  <si>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</si>
  <si>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</si>
  <si>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</si>
  <si>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</si>
  <si>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</si>
  <si>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</si>
  <si>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</si>
  <si>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</si>
  <si>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</si>
  <si>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</si>
  <si>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</si>
  <si>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</si>
  <si>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</si>
  <si>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</si>
  <si>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</si>
  <si>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</si>
  <si>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</si>
  <si>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</si>
  <si>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</si>
  <si>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</si>
  <si>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</si>
  <si>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</si>
  <si>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</si>
  <si>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</si>
  <si>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</si>
  <si>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</si>
  <si>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</si>
  <si>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</si>
  <si>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</si>
  <si>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</si>
  <si>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</si>
  <si>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</si>
  <si>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</si>
  <si>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</si>
  <si>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</si>
  <si>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</si>
  <si>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</si>
  <si>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</si>
  <si>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</si>
  <si>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</si>
  <si>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</si>
  <si>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</si>
  <si>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</si>
  <si>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</si>
  <si>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</si>
  <si>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</si>
  <si>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</si>
  <si>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</si>
  <si>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</si>
  <si>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</si>
  <si>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</si>
  <si>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</si>
  <si>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</si>
  <si>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</si>
  <si>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</si>
  <si>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</si>
  <si>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</si>
  <si>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</si>
  <si>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</si>
  <si>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</si>
  <si>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</si>
  <si>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</si>
  <si>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</si>
  <si>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</si>
  <si>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</si>
  <si>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</si>
  <si>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</si>
  <si>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</si>
  <si>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</si>
  <si>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</si>
  <si>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</si>
  <si>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</si>
  <si>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</si>
  <si>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</si>
  <si>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</si>
  <si>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</si>
  <si>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</si>
  <si>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</si>
  <si>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</si>
  <si>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</si>
  <si>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</si>
  <si>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</si>
  <si>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</si>
  <si>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</si>
  <si>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</si>
  <si>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</si>
  <si>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</si>
  <si>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</si>
  <si>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</si>
  <si>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</si>
  <si>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</si>
  <si>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</si>
  <si>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</si>
  <si>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</si>
  <si>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</si>
  <si>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</si>
  <si>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</si>
  <si>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</si>
  <si>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</si>
  <si>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</si>
  <si>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</si>
  <si>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</si>
  <si>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</si>
  <si>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</si>
  <si>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</si>
  <si>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</si>
  <si>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</si>
  <si>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</si>
  <si>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</si>
  <si>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</si>
  <si>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</si>
  <si>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</si>
  <si>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</si>
  <si>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</si>
  <si>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</si>
  <si>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</si>
  <si>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</si>
  <si>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</si>
  <si>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</si>
  <si>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</si>
  <si>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</si>
  <si>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</si>
  <si>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</si>
  <si>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</si>
  <si>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</si>
  <si>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</si>
  <si>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</si>
  <si>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</si>
  <si>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</si>
  <si>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</si>
  <si>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</si>
  <si>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</si>
  <si>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</si>
  <si>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</si>
  <si>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</si>
  <si>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</si>
  <si>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</si>
  <si>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</si>
  <si>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</si>
  <si>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</si>
  <si>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</si>
  <si>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</si>
  <si>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</si>
  <si>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</si>
  <si>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</si>
  <si>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</si>
  <si>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</si>
  <si>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</si>
  <si>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</si>
  <si>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</si>
  <si>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</si>
  <si>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</si>
  <si>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</si>
  <si>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</si>
  <si>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</si>
  <si>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</si>
  <si>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</si>
  <si>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</si>
  <si>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</si>
  <si>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</si>
  <si>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</si>
  <si>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</si>
  <si>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</si>
  <si>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</si>
  <si>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</si>
  <si>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</si>
  <si>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</si>
  <si>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</si>
  <si>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</si>
  <si>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</si>
  <si>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</si>
  <si>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</si>
  <si>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</si>
  <si>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</si>
  <si>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</si>
  <si>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</si>
  <si>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</si>
  <si>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</si>
  <si>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</si>
  <si>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</si>
  <si>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</si>
  <si>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</si>
  <si>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</si>
  <si>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</si>
  <si>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</si>
  <si>
    <t>lounge</t>
  </si>
  <si>
    <t>10.0.4.40</t>
  </si>
  <si>
    <t>10.0.4.41</t>
  </si>
  <si>
    <t>10.0.4.42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</si>
</sst>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6:AJ279">
    <sortCondition ref="AH3:AH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topLeftCell="X1" zoomScale="122" zoomScaleNormal="122" workbookViewId="0">
      <selection activeCell="AH218" sqref="AH21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704</v>
      </c>
      <c r="AH1" s="29" t="s">
        <v>704</v>
      </c>
      <c r="AI1" s="21" t="s">
        <v>705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798</v>
      </c>
      <c r="AB5" s="1" t="s">
        <v>800</v>
      </c>
      <c r="AC5" s="1" t="s">
        <v>796</v>
      </c>
      <c r="AD5" s="1" t="s">
        <v>130</v>
      </c>
      <c r="AE5" s="1" t="s">
        <v>132</v>
      </c>
      <c r="AF5" s="1" t="s">
        <v>708</v>
      </c>
      <c r="AG5" s="32" t="s">
        <v>806</v>
      </c>
      <c r="AI5" s="1" t="str">
        <f t="shared" si="2"/>
        <v>[["mac", "70:ee:50:25:7f:50"]]</v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798</v>
      </c>
      <c r="AB6" s="1" t="s">
        <v>800</v>
      </c>
      <c r="AC6" s="1" t="s">
        <v>796</v>
      </c>
      <c r="AD6" s="1" t="s">
        <v>130</v>
      </c>
      <c r="AE6" s="1" t="s">
        <v>129</v>
      </c>
      <c r="AF6" s="1" t="s">
        <v>708</v>
      </c>
      <c r="AG6" s="1" t="s">
        <v>805</v>
      </c>
      <c r="AI6" s="1" t="str">
        <f t="shared" si="2"/>
        <v>[["mac", "70:ee:50:25:93:90"]]</v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compensation_sensor_netatmo_bertram_2_office_lounge_temperature</v>
      </c>
      <c r="G7" s="1" t="s">
        <v>241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 t="shared" si="0"/>
        <v/>
      </c>
      <c r="W7" s="1" t="str">
        <f t="shared" si="1"/>
        <v/>
      </c>
      <c r="AI7" s="1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489</v>
      </c>
      <c r="F8" s="1" t="str">
        <f>IF(ISBLANK(E8), "", Table2[[#This Row],[unique_id]])</f>
        <v>compensation_sensor_netatmo_parents_temperature</v>
      </c>
      <c r="G8" s="1" t="s">
        <v>239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netatmo-parents</v>
      </c>
      <c r="AA8" s="2" t="s">
        <v>798</v>
      </c>
      <c r="AB8" s="1" t="s">
        <v>800</v>
      </c>
      <c r="AC8" s="1" t="s">
        <v>796</v>
      </c>
      <c r="AD8" s="1" t="s">
        <v>130</v>
      </c>
      <c r="AE8" s="1" t="s">
        <v>239</v>
      </c>
      <c r="AF8" s="1" t="s">
        <v>708</v>
      </c>
      <c r="AG8" s="1" t="s">
        <v>801</v>
      </c>
      <c r="AI8" s="1" t="str">
        <f t="shared" si="2"/>
        <v>[["mac", "70:ee:50:25:9c:68"]]</v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4" t="s">
        <v>490</v>
      </c>
      <c r="F9" s="1" t="str">
        <f>IF(ISBLANK(E9), "", Table2[[#This Row],[unique_id]])</f>
        <v>compensation_sensor_netatmo_bertram_2_office_temperature</v>
      </c>
      <c r="G9" s="1" t="s">
        <v>260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netatmo-office</v>
      </c>
      <c r="AA9" s="2" t="s">
        <v>799</v>
      </c>
      <c r="AB9" s="1" t="s">
        <v>800</v>
      </c>
      <c r="AC9" s="1" t="s">
        <v>797</v>
      </c>
      <c r="AD9" s="1" t="s">
        <v>130</v>
      </c>
      <c r="AE9" s="1" t="s">
        <v>260</v>
      </c>
      <c r="AF9" s="1" t="s">
        <v>708</v>
      </c>
      <c r="AG9" s="1" t="s">
        <v>802</v>
      </c>
      <c r="AI9" s="1" t="str">
        <f t="shared" si="2"/>
        <v>[["mac", "70:ee:50:2b:6a:2c"]]</v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491</v>
      </c>
      <c r="F10" s="1" t="str">
        <f>IF(ISBLANK(E10), "", Table2[[#This Row],[unique_id]])</f>
        <v>compensation_sensor_netatmo_bertram_2_kitchen_temperature</v>
      </c>
      <c r="G10" s="1" t="s">
        <v>253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 t="shared" si="0"/>
        <v/>
      </c>
      <c r="W10" s="1" t="str">
        <f t="shared" si="1"/>
        <v/>
      </c>
      <c r="Z10" s="1" t="str">
        <f>LOWER(_xlfn.CONCAT(Table2[[#This Row],[device_manufacturer]], "-",Table2[[#This Row],[device_suggested_area]]))</f>
        <v>netatmo-kitchen</v>
      </c>
      <c r="AA10" s="2" t="s">
        <v>799</v>
      </c>
      <c r="AB10" s="1" t="s">
        <v>800</v>
      </c>
      <c r="AC10" s="1" t="s">
        <v>797</v>
      </c>
      <c r="AD10" s="1" t="s">
        <v>130</v>
      </c>
      <c r="AE10" s="1" t="s">
        <v>253</v>
      </c>
      <c r="AF10" s="1" t="s">
        <v>708</v>
      </c>
      <c r="AG10" s="1" t="s">
        <v>804</v>
      </c>
      <c r="AI10" s="1" t="str">
        <f t="shared" si="2"/>
        <v>[["mac", "70:ee:50:2c:8d:28"]]</v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7" t="s">
        <v>492</v>
      </c>
      <c r="F11" s="1" t="str">
        <f>IF(ISBLANK(E11), "", Table2[[#This Row],[unique_id]])</f>
        <v>compensation_sensor_netatmo_bertram_2_office_pantry_temperature</v>
      </c>
      <c r="G11" s="1" t="s">
        <v>259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798</v>
      </c>
      <c r="AB13" s="1" t="s">
        <v>800</v>
      </c>
      <c r="AC13" s="1" t="s">
        <v>796</v>
      </c>
      <c r="AD13" s="1" t="s">
        <v>130</v>
      </c>
      <c r="AE13" s="1" t="s">
        <v>261</v>
      </c>
      <c r="AF13" s="1" t="s">
        <v>708</v>
      </c>
      <c r="AG13" s="32" t="s">
        <v>803</v>
      </c>
      <c r="AI13" s="1" t="str">
        <f t="shared" si="2"/>
        <v>[["mac", "70:ee:50:25:9d:90"]]</v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compensation_sensor_netatmo_bertram_2_office_lounge_humidity</v>
      </c>
      <c r="G26" s="1" t="s">
        <v>241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515</v>
      </c>
      <c r="F27" s="1" t="str">
        <f>IF(ISBLANK(E27), "", Table2[[#This Row],[unique_id]])</f>
        <v>compensation_sensor_netatmo_parents_humidity</v>
      </c>
      <c r="G27" s="1" t="s">
        <v>239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516</v>
      </c>
      <c r="F28" s="1" t="str">
        <f>IF(ISBLANK(E28), "", Table2[[#This Row],[unique_id]])</f>
        <v>compensation_sensor_netatmo_bertram_2_office_humidity</v>
      </c>
      <c r="G28" s="1" t="s">
        <v>260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517</v>
      </c>
      <c r="F29" s="1" t="str">
        <f>IF(ISBLANK(E29), "", Table2[[#This Row],[unique_id]])</f>
        <v>compensation_sensor_netatmo_bertram_2_kitchen_humidity</v>
      </c>
      <c r="G29" s="1" t="s">
        <v>253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518</v>
      </c>
      <c r="F30" s="1" t="str">
        <f>IF(ISBLANK(E30), "", Table2[[#This Row],[unique_id]])</f>
        <v>compensation_sensor_netatmo_bertram_2_office_pantry_humidity</v>
      </c>
      <c r="G30" s="1" t="s">
        <v>259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509</v>
      </c>
      <c r="F40" s="1" t="str">
        <f>IF(ISBLANK(E40), "", Table2[[#This Row],[unique_id]])</f>
        <v>compensation_sensor_netatmo_bertram_2_office_lounge_co2</v>
      </c>
      <c r="G40" s="1" t="s">
        <v>241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507</v>
      </c>
      <c r="F41" s="1" t="str">
        <f>IF(ISBLANK(E41), "", Table2[[#This Row],[unique_id]])</f>
        <v>compensation_sensor_netatmo_bertram_2_kitchen_co2</v>
      </c>
      <c r="G41" s="1" t="s">
        <v>253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508</v>
      </c>
      <c r="F42" s="1" t="str">
        <f>IF(ISBLANK(E42), "", Table2[[#This Row],[unique_id]])</f>
        <v>compensation_sensor_netatmo_bertram_2_office_pantry_co2</v>
      </c>
      <c r="G42" s="1" t="s">
        <v>259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 t="shared" ref="V46:V74" si="7">IF(ISBLANK(U46),  "", _xlfn.CONCAT("haas/entity/sensor/", LOWER(C46), "/", E46, "/config"))</f>
        <v/>
      </c>
      <c r="W46" s="1" t="str">
        <f t="shared" ref="W46:W74" si="8">IF(ISBLANK(U46),  "", _xlfn.CONCAT("haas/entity/sensor/", LOWER(C46), "/", E46))</f>
        <v/>
      </c>
      <c r="AI46" s="1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825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825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825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825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822</v>
      </c>
      <c r="F72" s="28" t="str">
        <f>IF(ISBLANK(E72), "", Table2[[#This Row],[unique_id]])</f>
        <v>home_tv</v>
      </c>
      <c r="G72" s="1" t="s">
        <v>823</v>
      </c>
      <c r="H72" s="1" t="s">
        <v>480</v>
      </c>
      <c r="I72" s="1" t="s">
        <v>134</v>
      </c>
      <c r="K72" s="1" t="s">
        <v>364</v>
      </c>
      <c r="R72" s="1" t="s">
        <v>821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819</v>
      </c>
      <c r="F74" s="1" t="str">
        <f>IF(ISBLANK(E74), "", Table2[[#This Row],[unique_id]])</f>
        <v>home_reset</v>
      </c>
      <c r="G74" s="1" t="s">
        <v>820</v>
      </c>
      <c r="H74" s="1" t="s">
        <v>480</v>
      </c>
      <c r="I74" s="1" t="s">
        <v>134</v>
      </c>
      <c r="K74" s="1" t="s">
        <v>364</v>
      </c>
      <c r="R74" s="1" t="s">
        <v>824</v>
      </c>
      <c r="T74" s="2"/>
      <c r="V74" s="1" t="str">
        <f t="shared" si="7"/>
        <v/>
      </c>
      <c r="W74" s="1" t="str">
        <f t="shared" si="8"/>
        <v/>
      </c>
      <c r="AI74" s="1" t="str">
        <f t="shared" si="9"/>
        <v/>
      </c>
      <c r="AJ74" s="5"/>
    </row>
    <row r="75" spans="1:36" hidden="1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 t="shared" si="9"/>
        <v/>
      </c>
      <c r="AJ75" s="5"/>
    </row>
    <row r="76" spans="1:36" x14ac:dyDescent="0.2">
      <c r="A76" s="1">
        <v>5000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709</v>
      </c>
      <c r="AA76" s="2" t="s">
        <v>713</v>
      </c>
      <c r="AB76" s="1" t="s">
        <v>722</v>
      </c>
      <c r="AC76" s="1" t="s">
        <v>718</v>
      </c>
      <c r="AD76" s="1" t="s">
        <v>293</v>
      </c>
      <c r="AE76" s="1" t="s">
        <v>30</v>
      </c>
      <c r="AF76" s="1" t="s">
        <v>707</v>
      </c>
      <c r="AG76" s="1" t="s">
        <v>729</v>
      </c>
      <c r="AH76" s="1" t="s">
        <v>725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"74:ac:b9:1c:15:f1"], ["ip", "10.0.0.1"]]</v>
      </c>
    </row>
    <row r="77" spans="1:36" x14ac:dyDescent="0.2">
      <c r="A77" s="1">
        <v>5001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710</v>
      </c>
      <c r="AA77" s="2" t="s">
        <v>714</v>
      </c>
      <c r="AB77" s="1" t="s">
        <v>724</v>
      </c>
      <c r="AC77" s="1" t="s">
        <v>719</v>
      </c>
      <c r="AD77" s="1" t="s">
        <v>293</v>
      </c>
      <c r="AE77" s="1" t="s">
        <v>716</v>
      </c>
      <c r="AF77" s="1" t="s">
        <v>707</v>
      </c>
      <c r="AG77" s="1" t="s">
        <v>730</v>
      </c>
      <c r="AH77" s="1" t="s">
        <v>726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"b4:fb:e4:e3:83:32"], ["ip", "10.0.0.2"]]</v>
      </c>
    </row>
    <row r="78" spans="1:36" x14ac:dyDescent="0.2">
      <c r="A78" s="1">
        <v>5002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">
        <v>711</v>
      </c>
      <c r="AA78" s="2" t="s">
        <v>715</v>
      </c>
      <c r="AB78" s="1" t="s">
        <v>723</v>
      </c>
      <c r="AC78" s="1" t="s">
        <v>720</v>
      </c>
      <c r="AD78" s="1" t="s">
        <v>293</v>
      </c>
      <c r="AE78" s="1" t="s">
        <v>603</v>
      </c>
      <c r="AF78" s="1" t="s">
        <v>707</v>
      </c>
      <c r="AG78" s="1" t="s">
        <v>731</v>
      </c>
      <c r="AH78" s="1" t="s">
        <v>727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"78:8a:20:70:d3:79"], ["ip", "10.0.0.3"]]</v>
      </c>
    </row>
    <row r="79" spans="1:36" x14ac:dyDescent="0.2">
      <c r="A79" s="1">
        <v>5003</v>
      </c>
      <c r="B79" s="7" t="s">
        <v>28</v>
      </c>
      <c r="C79" s="1" t="s">
        <v>293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712</v>
      </c>
      <c r="AA79" s="2" t="s">
        <v>715</v>
      </c>
      <c r="AB79" s="1" t="s">
        <v>723</v>
      </c>
      <c r="AC79" s="1" t="s">
        <v>721</v>
      </c>
      <c r="AD79" s="1" t="s">
        <v>293</v>
      </c>
      <c r="AE79" s="1" t="s">
        <v>717</v>
      </c>
      <c r="AF79" s="1" t="s">
        <v>707</v>
      </c>
      <c r="AG79" s="1" t="s">
        <v>732</v>
      </c>
      <c r="AH79" s="1" t="s">
        <v>728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653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652</v>
      </c>
      <c r="AA80" s="2" t="s">
        <v>656</v>
      </c>
      <c r="AB80" s="1" t="s">
        <v>657</v>
      </c>
      <c r="AC80" s="1" t="s">
        <v>660</v>
      </c>
      <c r="AD80" s="1" t="s">
        <v>375</v>
      </c>
      <c r="AE80" s="1" t="s">
        <v>30</v>
      </c>
      <c r="AF80" s="1" t="s">
        <v>708</v>
      </c>
      <c r="AG80" s="1" t="s">
        <v>663</v>
      </c>
      <c r="AH80" s="1" t="s">
        <v>699</v>
      </c>
      <c r="AI80" s="1" t="str">
        <f>IF(AND(ISBLANK(AG80), ISBLANK(AH80)), "", _xlfn.CONCAT("[", IF(ISBLANK(AG80), "", _xlfn.CONCAT("[""mac"", """, AG80, """]")), IF(ISBLANK(AH80), "", _xlfn.CONCAT(", [""ip"", """, AH80, """]")), "]"))</f>
        <v>[["mac", "00:e0:4c:68:06:a1"], ["ip", "10.0.2.11"]]</v>
      </c>
      <c r="AJ80" s="1"/>
    </row>
    <row r="81" spans="1:36" hidden="1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775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AI81" s="1" t="str">
        <f>IF(AND(ISBLANK(AG81), ISBLANK(AH81)), "", _xlfn.CONCAT("[", IF(ISBLANK(AG81), "", _xlfn.CONCAT("[""mac"", """, AG81, """]")), IF(ISBLANK(AH81), "", _xlfn.CONCAT(", [""ip"", """, AH81, """]")), "]"))</f>
        <v/>
      </c>
      <c r="AJ81" s="1"/>
    </row>
    <row r="82" spans="1:36" x14ac:dyDescent="0.2">
      <c r="A82" s="1">
        <v>5008</v>
      </c>
      <c r="B82" s="7" t="s">
        <v>28</v>
      </c>
      <c r="C82" s="7" t="s">
        <v>653</v>
      </c>
      <c r="D82" s="7"/>
      <c r="E82" s="7"/>
      <c r="G82" s="7"/>
      <c r="H82" s="7"/>
      <c r="I82" s="7"/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">
        <v>654</v>
      </c>
      <c r="AA82" s="2" t="s">
        <v>656</v>
      </c>
      <c r="AB82" s="1" t="s">
        <v>658</v>
      </c>
      <c r="AC82" s="1" t="s">
        <v>661</v>
      </c>
      <c r="AD82" s="1" t="s">
        <v>375</v>
      </c>
      <c r="AE82" s="1" t="s">
        <v>30</v>
      </c>
      <c r="AF82" s="1" t="s">
        <v>708</v>
      </c>
      <c r="AG82" s="1" t="s">
        <v>662</v>
      </c>
      <c r="AH82" s="1" t="s">
        <v>700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"00:e0:4c:68:04:21"], ["ip", "10.0.2.12"]]</v>
      </c>
      <c r="AJ82" s="1"/>
    </row>
    <row r="83" spans="1:36" x14ac:dyDescent="0.2">
      <c r="A83" s="1">
        <v>5009</v>
      </c>
      <c r="B83" s="7" t="s">
        <v>28</v>
      </c>
      <c r="C83" s="7" t="s">
        <v>653</v>
      </c>
      <c r="D83" s="7"/>
      <c r="E83" s="7"/>
      <c r="G83" s="7"/>
      <c r="H83" s="7"/>
      <c r="I83" s="7"/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">
        <v>655</v>
      </c>
      <c r="AA83" s="2" t="s">
        <v>656</v>
      </c>
      <c r="AB83" s="1" t="s">
        <v>659</v>
      </c>
      <c r="AC83" s="1" t="s">
        <v>661</v>
      </c>
      <c r="AD83" s="1" t="s">
        <v>375</v>
      </c>
      <c r="AE83" s="1" t="s">
        <v>30</v>
      </c>
      <c r="AF83" s="1" t="s">
        <v>708</v>
      </c>
      <c r="AG83" s="1" t="s">
        <v>810</v>
      </c>
      <c r="AH83" s="12" t="s">
        <v>706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"00:e0:4c:68:07:0d"], ["ip", "10.0.2.13"]]</v>
      </c>
      <c r="AJ83" s="1"/>
    </row>
    <row r="84" spans="1:36" hidden="1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  <c r="AJ84" s="1"/>
    </row>
    <row r="85" spans="1:36" hidden="1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771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R85" s="1" t="s">
        <v>440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  <c r="AJ85" s="1"/>
    </row>
    <row r="86" spans="1:36" hidden="1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  <c r="AJ86" s="1"/>
    </row>
    <row r="87" spans="1:36" hidden="1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  <c r="AJ87" s="1"/>
    </row>
    <row r="88" spans="1:36" hidden="1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  <c r="AJ88" s="1"/>
    </row>
    <row r="89" spans="1:36" hidden="1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hidden="1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772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R90" s="1" t="s">
        <v>440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hidden="1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756</v>
      </c>
      <c r="F91" s="1" t="str">
        <f>IF(ISBLANK(E91), "", Table2[[#This Row],[unique_id]])</f>
        <v>edwin_night_light</v>
      </c>
      <c r="G91" s="1" t="s">
        <v>755</v>
      </c>
      <c r="H91" s="1" t="s">
        <v>141</v>
      </c>
      <c r="I91" s="1" t="s">
        <v>134</v>
      </c>
      <c r="J91" s="1" t="s">
        <v>473</v>
      </c>
      <c r="K91" s="1" t="s">
        <v>138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hidden="1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755</v>
      </c>
      <c r="H92" s="1" t="s">
        <v>141</v>
      </c>
      <c r="I92" s="1" t="s">
        <v>134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hidden="1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hidden="1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hidden="1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hidden="1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hidden="1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hidden="1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hidden="1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hidden="1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hidden="1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hidden="1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hidden="1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hidden="1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hidden="1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826</v>
      </c>
      <c r="K105" s="1" t="s">
        <v>138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hidden="1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hidden="1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hidden="1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hidden="1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774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R109" s="1" t="s">
        <v>440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hidden="1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hidden="1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hidden="1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hidden="1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hidden="1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hidden="1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P115" s="4"/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hidden="1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hidden="1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hidden="1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hidden="1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hidden="1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hidden="1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hidden="1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hidden="1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hidden="1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hidden="1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hidden="1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hidden="1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hidden="1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hidden="1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hidden="1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x14ac:dyDescent="0.2">
      <c r="A131" s="1">
        <v>5010</v>
      </c>
      <c r="B131" s="1" t="s">
        <v>28</v>
      </c>
      <c r="C131" s="1" t="s">
        <v>292</v>
      </c>
      <c r="E131" s="7"/>
      <c r="F131" s="28"/>
      <c r="I131" s="7"/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Z131" s="1" t="s">
        <v>649</v>
      </c>
      <c r="AA131" s="2" t="s">
        <v>647</v>
      </c>
      <c r="AB131" s="1" t="s">
        <v>754</v>
      </c>
      <c r="AC131" s="1" t="s">
        <v>648</v>
      </c>
      <c r="AD131" s="1" t="s">
        <v>650</v>
      </c>
      <c r="AE131" s="1" t="s">
        <v>30</v>
      </c>
      <c r="AF131" s="1" t="s">
        <v>708</v>
      </c>
      <c r="AG131" s="1" t="s">
        <v>651</v>
      </c>
      <c r="AH131" s="1" t="s">
        <v>701</v>
      </c>
      <c r="AI131" s="1" t="str">
        <f>IF(AND(ISBLANK(AG131), ISBLANK(AH131)), "", _xlfn.CONCAT("[", IF(ISBLANK(AG131), "", _xlfn.CONCAT("[""mac"", """, AG131, """]")), IF(ISBLANK(AH131), "", _xlfn.CONCAT(", [""ip"", """, AH131, """]")), "]"))</f>
        <v>[["mac", "ec:b5:fa:03:5d:88"], ["ip", "10.0.2.20"]]</v>
      </c>
    </row>
    <row r="132" spans="1:36" hidden="1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T132" s="2"/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hidden="1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hidden="1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  <c r="AJ134" s="1"/>
    </row>
    <row r="135" spans="1:36" hidden="1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hidden="1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  <c r="AJ136" s="1"/>
    </row>
    <row r="137" spans="1:36" hidden="1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hidden="1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hidden="1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hidden="1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hidden="1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hidden="1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hidden="1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hidden="1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hidden="1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hidden="1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hidden="1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</row>
    <row r="148" spans="1:36" hidden="1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  <c r="AJ148" s="5"/>
    </row>
    <row r="149" spans="1:36" hidden="1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hidden="1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idden="1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C151" s="4"/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hidden="1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hidden="1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hidden="1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ht="16" hidden="1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idden="1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idden="1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idden="1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idden="1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hidden="1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hidden="1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P161" s="1" t="s">
        <v>554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  <c r="AJ161" s="1"/>
    </row>
    <row r="162" spans="1:36" hidden="1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P162" s="1" t="s">
        <v>554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  <c r="AJ162" s="1"/>
    </row>
    <row r="163" spans="1:36" hidden="1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P163" s="1" t="s">
        <v>554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  <c r="AJ163" s="1"/>
    </row>
    <row r="164" spans="1:36" hidden="1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P164" s="1" t="s">
        <v>554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  <c r="AJ164" s="1"/>
    </row>
    <row r="165" spans="1:36" hidden="1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P165" s="1" t="s">
        <v>554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  <c r="AJ165" s="1"/>
    </row>
    <row r="166" spans="1:36" hidden="1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815</v>
      </c>
      <c r="H166" s="1" t="s">
        <v>328</v>
      </c>
      <c r="I166" s="1" t="s">
        <v>144</v>
      </c>
      <c r="K166" s="1" t="s">
        <v>138</v>
      </c>
      <c r="P166" s="1" t="s">
        <v>554</v>
      </c>
      <c r="R166" s="1" t="s">
        <v>330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C166" s="4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  <c r="AJ166" s="1"/>
    </row>
    <row r="167" spans="1:36" hidden="1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T167" s="2"/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hidden="1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hidden="1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hidden="1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hidden="1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769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hidden="1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P172" s="1" t="s">
        <v>555</v>
      </c>
      <c r="R172" s="1" t="s">
        <v>331</v>
      </c>
      <c r="T172" s="2"/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hidden="1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P173" s="1" t="s">
        <v>555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hidden="1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P174" s="1" t="s">
        <v>555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hidden="1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P175" s="1" t="s">
        <v>555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hidden="1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P176" s="1" t="s">
        <v>555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hidden="1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P177" s="1" t="s">
        <v>555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hidden="1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P178" s="1" t="s">
        <v>555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hidden="1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P179" s="1" t="s">
        <v>555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  <c r="AJ179" s="1"/>
    </row>
    <row r="180" spans="1:36" hidden="1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P180" s="1" t="s">
        <v>555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hidden="1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P181" s="1" t="s">
        <v>555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  <c r="AJ181" s="1"/>
    </row>
    <row r="182" spans="1:36" hidden="1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P182" s="1" t="s">
        <v>555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hidden="1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P183" s="1" t="s">
        <v>555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hidden="1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P184" s="1" t="s">
        <v>555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hidden="1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P185" s="1" t="s">
        <v>555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hidden="1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P186" s="1" t="s">
        <v>555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hidden="1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P187" s="1" t="s">
        <v>555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hidden="1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P188" s="1" t="s">
        <v>555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hidden="1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P189" s="1" t="s">
        <v>555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hidden="1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P190" s="1" t="s">
        <v>555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hidden="1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P191" s="1" t="s">
        <v>555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hidden="1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P192" s="1" t="s">
        <v>555</v>
      </c>
      <c r="R192" s="1" t="s">
        <v>331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hidden="1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770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766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hidden="1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815</v>
      </c>
      <c r="H195" s="1" t="s">
        <v>267</v>
      </c>
      <c r="I195" s="1" t="s">
        <v>144</v>
      </c>
      <c r="K195" s="1" t="s">
        <v>138</v>
      </c>
      <c r="P195" s="1" t="s">
        <v>555</v>
      </c>
      <c r="R195" s="1" t="s">
        <v>331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hidden="1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767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hidden="1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768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hidden="1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T198" s="2"/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hidden="1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P199" s="1" t="s">
        <v>555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hidden="1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P200" s="1" t="s">
        <v>555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hidden="1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P201" s="1" t="s">
        <v>555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hidden="1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P202" s="1" t="s">
        <v>555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hidden="1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P203" s="1" t="s">
        <v>555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hidden="1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P204" s="1" t="s">
        <v>555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hidden="1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P205" s="1" t="s">
        <v>555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hidden="1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P206" s="1" t="s">
        <v>555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hidden="1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P207" s="1" t="s">
        <v>555</v>
      </c>
      <c r="R207" s="1" t="s">
        <v>331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hidden="1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708</v>
      </c>
      <c r="AG208" s="31" t="s">
        <v>807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>[["mac", "00:24:e4:af:5a:e6"]]</v>
      </c>
      <c r="AJ208" s="1"/>
    </row>
    <row r="209" spans="1:36" hidden="1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>IF(ISBLANK(U209),  "", _xlfn.CONCAT("haas/entity/sensor/", LOWER(C209), "/", E209, "/config"))</f>
        <v>haas/entity/sensor/internet/network_internet_uptime/config</v>
      </c>
      <c r="W209" s="1" t="str">
        <f>IF(ISBLANK(U209),  "", _xlfn.CONCAT("haas/entity/sensor/", LOWER(C209), "/", E209))</f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hidden="1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>IF(ISBLANK(U210),  "", _xlfn.CONCAT("haas/entity/sensor/", LOWER(C210), "/", E210, "/config"))</f>
        <v>haas/entity/sensor/internet/network_internet_ping/config</v>
      </c>
      <c r="W210" s="1" t="str">
        <f>IF(ISBLANK(U210),  "", _xlfn.CONCAT("haas/entity/sensor/", LOWER(C210), "/", E210))</f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hidden="1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>IF(ISBLANK(U211),  "", _xlfn.CONCAT("haas/entity/sensor/", LOWER(C211), "/", E211, "/config"))</f>
        <v>haas/entity/sensor/internet/network_internet_upload/config</v>
      </c>
      <c r="W211" s="1" t="str">
        <f>IF(ISBLANK(U211),  "", _xlfn.CONCAT("haas/entity/sensor/", LOWER(C211), "/", E211))</f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hidden="1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>IF(ISBLANK(U212),  "", _xlfn.CONCAT("haas/entity/sensor/", LOWER(C212), "/", E212, "/config"))</f>
        <v>haas/entity/sensor/internet/network_internet_download/config</v>
      </c>
      <c r="W212" s="1" t="str">
        <f>IF(ISBLANK(U212),  "", _xlfn.CONCAT("haas/entity/sensor/", LOWER(C212), "/", E212))</f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 t="s">
        <v>417</v>
      </c>
    </row>
    <row r="213" spans="1:36" hidden="1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>IF(AND(ISBLANK(AG213), ISBLANK(AH213)), "", _xlfn.CONCAT("[", IF(ISBLANK(AG213), "", _xlfn.CONCAT("[""mac"", """, AG213, """]")), IF(ISBLANK(AH213), "", _xlfn.CONCAT(", [""ip"", """, AH213, """]")), "]"))</f>
        <v/>
      </c>
      <c r="AJ213" s="5"/>
    </row>
    <row r="214" spans="1:36" x14ac:dyDescent="0.2">
      <c r="A214" s="1">
        <v>5004</v>
      </c>
      <c r="B214" s="7" t="s">
        <v>28</v>
      </c>
      <c r="C214" s="7" t="s">
        <v>678</v>
      </c>
      <c r="D214" s="7"/>
      <c r="E214" s="7"/>
      <c r="G214" s="7"/>
      <c r="H214" s="7"/>
      <c r="I214" s="7"/>
      <c r="J214" s="7"/>
      <c r="K214" s="7"/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">
        <v>679</v>
      </c>
      <c r="AA214" s="2" t="s">
        <v>681</v>
      </c>
      <c r="AB214" s="1" t="s">
        <v>683</v>
      </c>
      <c r="AC214" s="4" t="s">
        <v>680</v>
      </c>
      <c r="AD214" s="1" t="s">
        <v>682</v>
      </c>
      <c r="AE214" s="1" t="s">
        <v>30</v>
      </c>
      <c r="AF214" s="1" t="s">
        <v>733</v>
      </c>
      <c r="AG214" s="31" t="s">
        <v>813</v>
      </c>
      <c r="AH214" s="1" t="s">
        <v>734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"4a:9a:06:5d:53:66"], ["ip", "10.0.4.10"]]</v>
      </c>
      <c r="AJ214" s="1"/>
    </row>
    <row r="215" spans="1:36" x14ac:dyDescent="0.2">
      <c r="A215" s="1">
        <v>5006</v>
      </c>
      <c r="B215" s="7" t="s">
        <v>28</v>
      </c>
      <c r="C215" s="7" t="s">
        <v>653</v>
      </c>
      <c r="D215" s="7"/>
      <c r="E215" s="7"/>
      <c r="F215" s="28" t="str">
        <f>IF(ISBLANK(E215), "", Table2[[#This Row],[unique_id]])</f>
        <v/>
      </c>
      <c r="G215" s="7"/>
      <c r="H215" s="7"/>
      <c r="I215" s="7"/>
      <c r="J215" s="7"/>
      <c r="K215" s="7"/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">
        <v>652</v>
      </c>
      <c r="AA215" s="2" t="s">
        <v>656</v>
      </c>
      <c r="AB215" s="1" t="s">
        <v>657</v>
      </c>
      <c r="AC215" s="1" t="s">
        <v>660</v>
      </c>
      <c r="AD215" s="1" t="s">
        <v>375</v>
      </c>
      <c r="AE215" s="1" t="s">
        <v>30</v>
      </c>
      <c r="AF215" s="1" t="s">
        <v>733</v>
      </c>
      <c r="AG215" s="1" t="s">
        <v>811</v>
      </c>
      <c r="AH215" s="1" t="s">
        <v>808</v>
      </c>
      <c r="AI215" s="28" t="str">
        <f>IF(AND(ISBLANK(AG215), ISBLANK(AH215)), "", _xlfn.CONCAT("[", IF(ISBLANK(AG215), "", _xlfn.CONCAT("[""mac"", """, AG215, """]")), IF(ISBLANK(AH215), "", _xlfn.CONCAT(", [""ip"", """, AH215, """]")), "]"))</f>
        <v>[["mac", "4a:e0:4c:68:06:a1"], ["ip", "10.0.4.11"]]</v>
      </c>
    </row>
    <row r="216" spans="1:36" x14ac:dyDescent="0.2">
      <c r="A216" s="1">
        <v>2605</v>
      </c>
      <c r="B216" s="1" t="s">
        <v>28</v>
      </c>
      <c r="C216" s="1" t="s">
        <v>196</v>
      </c>
      <c r="D216" s="1" t="s">
        <v>149</v>
      </c>
      <c r="E216" s="1" t="s">
        <v>378</v>
      </c>
      <c r="F216" s="1" t="str">
        <f>IF(ISBLANK(E216), "", Table2[[#This Row],[unique_id]])</f>
        <v>parents_speaker</v>
      </c>
      <c r="G216" s="1" t="s">
        <v>370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sonos-parents-speaker</v>
      </c>
      <c r="AA216" s="2" t="s">
        <v>621</v>
      </c>
      <c r="AB216" s="1" t="s">
        <v>622</v>
      </c>
      <c r="AC216" s="4" t="s">
        <v>624</v>
      </c>
      <c r="AD216" s="1" t="str">
        <f>IF(OR(ISBLANK(AG216), ISBLANK(AH216)), "", Table2[[#This Row],[device_via_device]])</f>
        <v>Sonos</v>
      </c>
      <c r="AE216" s="1" t="s">
        <v>239</v>
      </c>
      <c r="AF216" s="1" t="s">
        <v>708</v>
      </c>
      <c r="AG216" s="1" t="s">
        <v>626</v>
      </c>
      <c r="AH216" s="35" t="s">
        <v>827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"5c:aa:fd:d1:23:be"], ["ip", "10.0.4.40"]]</v>
      </c>
    </row>
    <row r="217" spans="1:36" x14ac:dyDescent="0.2">
      <c r="A217" s="1">
        <v>2607</v>
      </c>
      <c r="B217" s="1" t="s">
        <v>28</v>
      </c>
      <c r="C217" s="1" t="s">
        <v>196</v>
      </c>
      <c r="D217" s="1" t="s">
        <v>149</v>
      </c>
      <c r="E217" s="1" t="s">
        <v>372</v>
      </c>
      <c r="F217" s="1" t="str">
        <f>IF(ISBLANK(E217), "", Table2[[#This Row],[unique_id]])</f>
        <v>kitchen_home</v>
      </c>
      <c r="G217" s="1" t="s">
        <v>371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sonos-kitchen-home</v>
      </c>
      <c r="AA217" s="2" t="s">
        <v>621</v>
      </c>
      <c r="AB217" s="1" t="s">
        <v>623</v>
      </c>
      <c r="AC217" s="4" t="s">
        <v>624</v>
      </c>
      <c r="AD217" s="1" t="str">
        <f>IF(OR(ISBLANK(AG217), ISBLANK(AH217)), "", Table2[[#This Row],[device_via_device]])</f>
        <v>Sonos</v>
      </c>
      <c r="AE217" s="1" t="s">
        <v>253</v>
      </c>
      <c r="AF217" s="1" t="s">
        <v>708</v>
      </c>
      <c r="AG217" s="1" t="s">
        <v>628</v>
      </c>
      <c r="AH217" s="35" t="s">
        <v>828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"48:a6:b8:e2:50:40"], ["ip", "10.0.4.41"]]</v>
      </c>
    </row>
    <row r="218" spans="1:36" x14ac:dyDescent="0.2">
      <c r="A218" s="1">
        <v>2608</v>
      </c>
      <c r="B218" s="1" t="s">
        <v>28</v>
      </c>
      <c r="C218" s="1" t="s">
        <v>196</v>
      </c>
      <c r="D218" s="1" t="s">
        <v>149</v>
      </c>
      <c r="E218" s="1" t="s">
        <v>151</v>
      </c>
      <c r="F218" s="1" t="str">
        <f>IF(ISBLANK(E218), "", Table2[[#This Row],[unique_id]])</f>
        <v>kitchen_speaker</v>
      </c>
      <c r="G218" s="1" t="s">
        <v>204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sonos-kitchen-speaker</v>
      </c>
      <c r="AA218" s="2" t="s">
        <v>621</v>
      </c>
      <c r="AB218" s="1" t="s">
        <v>622</v>
      </c>
      <c r="AC218" s="4" t="s">
        <v>625</v>
      </c>
      <c r="AD218" s="1" t="str">
        <f>IF(OR(ISBLANK(AG218), ISBLANK(AH218)), "", Table2[[#This Row],[device_via_device]])</f>
        <v>Sonos</v>
      </c>
      <c r="AE218" s="1" t="s">
        <v>253</v>
      </c>
      <c r="AF218" s="1" t="s">
        <v>708</v>
      </c>
      <c r="AG218" s="1" t="s">
        <v>627</v>
      </c>
      <c r="AH218" s="35" t="s">
        <v>829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"5c:aa:fd:f1:a3:d4"], ["ip", "10.0.4.42"]]</v>
      </c>
    </row>
    <row r="219" spans="1:36" x14ac:dyDescent="0.2">
      <c r="A219" s="1">
        <v>2612</v>
      </c>
      <c r="B219" s="1" t="s">
        <v>28</v>
      </c>
      <c r="C219" s="1" t="s">
        <v>375</v>
      </c>
      <c r="D219" s="1" t="s">
        <v>149</v>
      </c>
      <c r="E219" s="1" t="s">
        <v>193</v>
      </c>
      <c r="F219" s="1" t="str">
        <f>IF(ISBLANK(E219), "", Table2[[#This Row],[unique_id]])</f>
        <v>lounge_tv</v>
      </c>
      <c r="G219" s="1" t="s">
        <v>194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apple-lounge-tv</v>
      </c>
      <c r="AA219" s="2" t="s">
        <v>693</v>
      </c>
      <c r="AB219" s="1" t="s">
        <v>615</v>
      </c>
      <c r="AC219" s="1" t="s">
        <v>694</v>
      </c>
      <c r="AD219" s="1" t="s">
        <v>375</v>
      </c>
      <c r="AE219" s="1" t="s">
        <v>241</v>
      </c>
      <c r="AF219" s="1" t="s">
        <v>733</v>
      </c>
      <c r="AG219" s="31" t="s">
        <v>697</v>
      </c>
      <c r="AH219" s="7" t="s">
        <v>794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"90:dd:5d:ce:1e:96"], ["ip", "10.0.4.47"]]</v>
      </c>
    </row>
    <row r="220" spans="1:36" x14ac:dyDescent="0.2">
      <c r="A220" s="1">
        <v>2611</v>
      </c>
      <c r="B220" s="1" t="s">
        <v>28</v>
      </c>
      <c r="C220" s="1" t="s">
        <v>375</v>
      </c>
      <c r="D220" s="1" t="s">
        <v>149</v>
      </c>
      <c r="E220" s="1" t="s">
        <v>376</v>
      </c>
      <c r="F220" s="1" t="str">
        <f>IF(ISBLANK(E220), "", Table2[[#This Row],[unique_id]])</f>
        <v>lounge_speaker</v>
      </c>
      <c r="G220" s="1" t="s">
        <v>373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apple-lounge-speaker</v>
      </c>
      <c r="AA220" s="2" t="s">
        <v>693</v>
      </c>
      <c r="AB220" s="1" t="s">
        <v>622</v>
      </c>
      <c r="AC220" s="1" t="s">
        <v>692</v>
      </c>
      <c r="AD220" s="1" t="s">
        <v>375</v>
      </c>
      <c r="AE220" s="1" t="s">
        <v>241</v>
      </c>
      <c r="AF220" s="1" t="s">
        <v>733</v>
      </c>
      <c r="AG220" s="31" t="s">
        <v>698</v>
      </c>
      <c r="AH220" s="7" t="s">
        <v>795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"d4:a3:3d:5c:8c:28"], ["ip", "10.0.4.48"]]</v>
      </c>
    </row>
    <row r="221" spans="1:36" x14ac:dyDescent="0.2">
      <c r="A221" s="1">
        <v>2600</v>
      </c>
      <c r="B221" s="1" t="s">
        <v>28</v>
      </c>
      <c r="C221" s="1" t="s">
        <v>294</v>
      </c>
      <c r="D221" s="1" t="s">
        <v>149</v>
      </c>
      <c r="E221" s="1" t="s">
        <v>150</v>
      </c>
      <c r="F221" s="1" t="str">
        <f>IF(ISBLANK(E221), "", Table2[[#This Row],[unique_id]])</f>
        <v>ada_home</v>
      </c>
      <c r="G221" s="1" t="s">
        <v>203</v>
      </c>
      <c r="H221" s="1" t="s">
        <v>386</v>
      </c>
      <c r="I221" s="1" t="s">
        <v>148</v>
      </c>
      <c r="K221" s="1" t="s">
        <v>138</v>
      </c>
      <c r="L221" s="1" t="s">
        <v>385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google-ada-home</v>
      </c>
      <c r="AA221" s="2" t="s">
        <v>686</v>
      </c>
      <c r="AB221" s="1" t="s">
        <v>623</v>
      </c>
      <c r="AC221" s="1" t="s">
        <v>684</v>
      </c>
      <c r="AD221" s="1" t="s">
        <v>294</v>
      </c>
      <c r="AE221" s="1" t="s">
        <v>132</v>
      </c>
      <c r="AF221" s="1" t="s">
        <v>733</v>
      </c>
      <c r="AG221" s="31" t="s">
        <v>792</v>
      </c>
      <c r="AH221" s="7" t="s">
        <v>784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"d4:f5:47:1c:cc:2d"], ["ip", "10.0.4.50"]]</v>
      </c>
    </row>
    <row r="222" spans="1:36" x14ac:dyDescent="0.2">
      <c r="A222" s="1">
        <v>2601</v>
      </c>
      <c r="B222" s="1" t="s">
        <v>28</v>
      </c>
      <c r="C222" s="1" t="s">
        <v>294</v>
      </c>
      <c r="D222" s="1" t="s">
        <v>149</v>
      </c>
      <c r="E222" s="1" t="s">
        <v>365</v>
      </c>
      <c r="F222" s="1" t="str">
        <f>IF(ISBLANK(E222), "", Table2[[#This Row],[unique_id]])</f>
        <v>edwin_home</v>
      </c>
      <c r="G222" s="1" t="s">
        <v>367</v>
      </c>
      <c r="H222" s="1" t="s">
        <v>386</v>
      </c>
      <c r="I222" s="1" t="s">
        <v>148</v>
      </c>
      <c r="K222" s="1" t="s">
        <v>138</v>
      </c>
      <c r="L222" s="1" t="s">
        <v>385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google-edwin-home</v>
      </c>
      <c r="AA222" s="2" t="s">
        <v>686</v>
      </c>
      <c r="AB222" s="1" t="s">
        <v>623</v>
      </c>
      <c r="AC222" s="1" t="s">
        <v>684</v>
      </c>
      <c r="AD222" s="1" t="s">
        <v>294</v>
      </c>
      <c r="AE222" s="1" t="s">
        <v>129</v>
      </c>
      <c r="AF222" s="1" t="s">
        <v>733</v>
      </c>
      <c r="AG222" s="31" t="s">
        <v>791</v>
      </c>
      <c r="AH222" s="7" t="s">
        <v>785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"d4:f5:47:25:92:d5"], ["ip", "10.0.4.51"]]</v>
      </c>
    </row>
    <row r="223" spans="1:36" hidden="1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hidden="1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C224" s="4"/>
      <c r="AI224" s="1" t="str">
        <f>IF(AND(ISBLANK(AG224), ISBLANK(AH224)), "", _xlfn.CONCAT("[", IF(ISBLANK(AG224), "", _xlfn.CONCAT("[""mac"", """, AG224, """]")), IF(ISBLANK(AH224), "", _xlfn.CONCAT(", [""ip"", """, AH224, """]")), "]"))</f>
        <v/>
      </c>
    </row>
    <row r="225" spans="1:36" x14ac:dyDescent="0.15">
      <c r="A225" s="1">
        <v>2603</v>
      </c>
      <c r="B225" s="1" t="s">
        <v>28</v>
      </c>
      <c r="C225" s="1" t="s">
        <v>294</v>
      </c>
      <c r="D225" s="1" t="s">
        <v>149</v>
      </c>
      <c r="E225" s="1" t="s">
        <v>379</v>
      </c>
      <c r="F225" s="1" t="str">
        <f>IF(ISBLANK(E225), "", Table2[[#This Row],[unique_id]])</f>
        <v>parents_home</v>
      </c>
      <c r="G225" s="1" t="s">
        <v>369</v>
      </c>
      <c r="H225" s="1" t="s">
        <v>386</v>
      </c>
      <c r="I225" s="1" t="s">
        <v>148</v>
      </c>
      <c r="K225" s="1" t="s">
        <v>138</v>
      </c>
      <c r="L225" s="1" t="s">
        <v>385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google-parents-home</v>
      </c>
      <c r="AA225" s="33" t="s">
        <v>686</v>
      </c>
      <c r="AB225" s="1" t="s">
        <v>623</v>
      </c>
      <c r="AC225" s="4" t="s">
        <v>684</v>
      </c>
      <c r="AD225" s="1" t="s">
        <v>294</v>
      </c>
      <c r="AE225" s="1" t="s">
        <v>239</v>
      </c>
      <c r="AF225" s="1" t="s">
        <v>733</v>
      </c>
      <c r="AG225" s="31" t="s">
        <v>790</v>
      </c>
      <c r="AH225" s="7" t="s">
        <v>786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"d4:f5:47:8c:d1:7e"], ["ip", "10.0.4.52"]]</v>
      </c>
    </row>
    <row r="226" spans="1:36" x14ac:dyDescent="0.2">
      <c r="A226" s="1">
        <v>2604</v>
      </c>
      <c r="B226" s="1" t="s">
        <v>28</v>
      </c>
      <c r="C226" s="1" t="s">
        <v>294</v>
      </c>
      <c r="D226" s="1" t="s">
        <v>149</v>
      </c>
      <c r="E226" s="1" t="s">
        <v>377</v>
      </c>
      <c r="F226" s="1" t="str">
        <f>IF(ISBLANK(E226), "", Table2[[#This Row],[unique_id]])</f>
        <v>parents_tv</v>
      </c>
      <c r="G226" s="1" t="s">
        <v>374</v>
      </c>
      <c r="H226" s="1" t="s">
        <v>386</v>
      </c>
      <c r="I226" s="1" t="s">
        <v>148</v>
      </c>
      <c r="K226" s="1" t="s">
        <v>138</v>
      </c>
      <c r="L226" s="1" t="s">
        <v>385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google-parents-tv</v>
      </c>
      <c r="AA226" s="2" t="s">
        <v>686</v>
      </c>
      <c r="AB226" s="1" t="s">
        <v>615</v>
      </c>
      <c r="AC226" s="1" t="s">
        <v>685</v>
      </c>
      <c r="AD226" s="1" t="s">
        <v>294</v>
      </c>
      <c r="AE226" s="1" t="s">
        <v>239</v>
      </c>
      <c r="AF226" s="1" t="s">
        <v>733</v>
      </c>
      <c r="AG226" s="31" t="s">
        <v>793</v>
      </c>
      <c r="AH226" s="7" t="s">
        <v>787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"48:d6:d5:33:7c:28"], ["ip", "10.0.4.53"]]</v>
      </c>
    </row>
    <row r="227" spans="1:36" x14ac:dyDescent="0.2">
      <c r="A227" s="1">
        <v>2610</v>
      </c>
      <c r="B227" s="1" t="s">
        <v>28</v>
      </c>
      <c r="C227" s="1" t="s">
        <v>294</v>
      </c>
      <c r="D227" s="1" t="s">
        <v>149</v>
      </c>
      <c r="E227" s="1" t="s">
        <v>366</v>
      </c>
      <c r="F227" s="1" t="str">
        <f>IF(ISBLANK(E227), "", Table2[[#This Row],[unique_id]])</f>
        <v>lounge_home</v>
      </c>
      <c r="G227" s="1" t="s">
        <v>368</v>
      </c>
      <c r="H227" s="1" t="s">
        <v>386</v>
      </c>
      <c r="I227" s="1" t="s">
        <v>148</v>
      </c>
      <c r="K227" s="1" t="s">
        <v>138</v>
      </c>
      <c r="L227" s="1" t="s">
        <v>385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google-lounge-home</v>
      </c>
      <c r="AA227" s="2" t="s">
        <v>686</v>
      </c>
      <c r="AB227" s="1" t="s">
        <v>623</v>
      </c>
      <c r="AC227" s="1" t="s">
        <v>684</v>
      </c>
      <c r="AD227" s="1" t="s">
        <v>294</v>
      </c>
      <c r="AE227" s="1" t="s">
        <v>241</v>
      </c>
      <c r="AF227" s="1" t="s">
        <v>733</v>
      </c>
      <c r="AG227" s="31" t="s">
        <v>789</v>
      </c>
      <c r="AH227" s="7" t="s">
        <v>788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"d4:f5:47:32:df:7b"], ["ip", "10.0.4.54"]]</v>
      </c>
    </row>
    <row r="228" spans="1:36" x14ac:dyDescent="0.2">
      <c r="A228" s="1">
        <v>5007</v>
      </c>
      <c r="B228" s="7" t="s">
        <v>28</v>
      </c>
      <c r="C228" s="7" t="s">
        <v>653</v>
      </c>
      <c r="D228" s="7"/>
      <c r="E228" s="7"/>
      <c r="F228" s="28" t="str">
        <f>IF(ISBLANK(E228), "", Table2[[#This Row],[unique_id]])</f>
        <v/>
      </c>
      <c r="G228" s="7"/>
      <c r="H228" s="7"/>
      <c r="I228" s="7"/>
      <c r="J228" s="7"/>
      <c r="K228" s="7"/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">
        <v>652</v>
      </c>
      <c r="AA228" s="2" t="s">
        <v>656</v>
      </c>
      <c r="AB228" s="1" t="s">
        <v>657</v>
      </c>
      <c r="AC228" s="1" t="s">
        <v>660</v>
      </c>
      <c r="AD228" s="1" t="s">
        <v>375</v>
      </c>
      <c r="AE228" s="1" t="s">
        <v>30</v>
      </c>
      <c r="AF228" s="1" t="s">
        <v>753</v>
      </c>
      <c r="AG228" s="1" t="s">
        <v>812</v>
      </c>
      <c r="AH228" s="1" t="s">
        <v>809</v>
      </c>
      <c r="AI228" s="28" t="str">
        <f>IF(AND(ISBLANK(AG228), ISBLANK(AH228)), "", _xlfn.CONCAT("[", IF(ISBLANK(AG228), "", _xlfn.CONCAT("[""mac"", """, AG228, """]")), IF(ISBLANK(AH228), "", _xlfn.CONCAT(", [""ip"", """, AH228, """]")), "]"))</f>
        <v>[["mac", "6a:e0:4c:68:06:a1"], ["ip", "10.0.6.11"]]</v>
      </c>
    </row>
    <row r="229" spans="1:36" x14ac:dyDescent="0.2">
      <c r="A229" s="1">
        <v>2700</v>
      </c>
      <c r="B229" s="1" t="s">
        <v>28</v>
      </c>
      <c r="C229" s="1" t="s">
        <v>293</v>
      </c>
      <c r="D229" s="1" t="s">
        <v>152</v>
      </c>
      <c r="E229" s="1" t="s">
        <v>153</v>
      </c>
      <c r="F229" s="1" t="str">
        <f>IF(ISBLANK(E229), "", Table2[[#This Row],[unique_id]])</f>
        <v>uvc_ada_medium</v>
      </c>
      <c r="G229" s="1" t="s">
        <v>132</v>
      </c>
      <c r="H229" s="1" t="s">
        <v>562</v>
      </c>
      <c r="I229" s="1" t="s">
        <v>257</v>
      </c>
      <c r="K229" s="1" t="s">
        <v>138</v>
      </c>
      <c r="L229" s="1" t="s">
        <v>387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">
        <v>674</v>
      </c>
      <c r="AA229" s="2" t="s">
        <v>676</v>
      </c>
      <c r="AB229" s="1" t="s">
        <v>677</v>
      </c>
      <c r="AC229" s="4" t="s">
        <v>673</v>
      </c>
      <c r="AD229" s="1" t="s">
        <v>293</v>
      </c>
      <c r="AE229" s="1" t="s">
        <v>132</v>
      </c>
      <c r="AF229" s="1" t="s">
        <v>753</v>
      </c>
      <c r="AG229" s="1" t="s">
        <v>671</v>
      </c>
      <c r="AH229" s="1" t="s">
        <v>702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"74:83:c2:3f:6c:4c"], ["ip", "10.0.6.20"]]</v>
      </c>
      <c r="AJ229" s="1"/>
    </row>
    <row r="230" spans="1:36" x14ac:dyDescent="0.2">
      <c r="A230" s="1">
        <v>2703</v>
      </c>
      <c r="B230" s="1" t="s">
        <v>28</v>
      </c>
      <c r="C230" s="1" t="s">
        <v>293</v>
      </c>
      <c r="D230" s="1" t="s">
        <v>152</v>
      </c>
      <c r="E230" s="1" t="s">
        <v>255</v>
      </c>
      <c r="F230" s="1" t="str">
        <f>IF(ISBLANK(E230), "", Table2[[#This Row],[unique_id]])</f>
        <v>uvc_edwin_medium</v>
      </c>
      <c r="G230" s="1" t="s">
        <v>129</v>
      </c>
      <c r="H230" s="1" t="s">
        <v>563</v>
      </c>
      <c r="I230" s="1" t="s">
        <v>257</v>
      </c>
      <c r="K230" s="1" t="s">
        <v>138</v>
      </c>
      <c r="L230" s="1" t="s">
        <v>387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">
        <v>675</v>
      </c>
      <c r="AA230" s="2" t="s">
        <v>676</v>
      </c>
      <c r="AB230" s="1" t="s">
        <v>677</v>
      </c>
      <c r="AC230" s="1" t="s">
        <v>673</v>
      </c>
      <c r="AD230" s="1" t="s">
        <v>293</v>
      </c>
      <c r="AE230" s="1" t="s">
        <v>129</v>
      </c>
      <c r="AF230" s="1" t="s">
        <v>753</v>
      </c>
      <c r="AG230" s="1" t="s">
        <v>672</v>
      </c>
      <c r="AH230" s="1" t="s">
        <v>703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"74:83:c2:3f:6e:5c"], ["ip", "10.0.6.21"]]</v>
      </c>
      <c r="AJ230" s="1"/>
    </row>
    <row r="231" spans="1:36" x14ac:dyDescent="0.2">
      <c r="A231" s="1">
        <v>5011</v>
      </c>
      <c r="B231" s="1" t="s">
        <v>28</v>
      </c>
      <c r="C231" s="1" t="s">
        <v>670</v>
      </c>
      <c r="E231" s="7"/>
      <c r="I231" s="7"/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">
        <v>669</v>
      </c>
      <c r="AA231" s="2" t="s">
        <v>668</v>
      </c>
      <c r="AB231" s="1" t="s">
        <v>666</v>
      </c>
      <c r="AC231" s="1" t="s">
        <v>667</v>
      </c>
      <c r="AD231" s="1" t="s">
        <v>665</v>
      </c>
      <c r="AE231" s="1" t="s">
        <v>30</v>
      </c>
      <c r="AF231" s="1" t="s">
        <v>753</v>
      </c>
      <c r="AG231" s="1" t="s">
        <v>664</v>
      </c>
      <c r="AH231" s="1" t="s">
        <v>814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"30:05:5c:8a:ff:10"], ["ip", "10.0.6.22"]]</v>
      </c>
      <c r="AJ231" s="1"/>
    </row>
    <row r="232" spans="1:36" hidden="1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hidden="1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hidden="1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hidden="1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4"/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hidden="1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hidden="1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hidden="1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6" hidden="1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>IF(ISBLANK(U239),  "", _xlfn.CONCAT("haas/entity/sensor/", LOWER(C239), "/", E239, "/config"))</f>
        <v>haas/entity/sensor/weewx/weatherstation_console_battery_voltage/config</v>
      </c>
      <c r="W239" s="1" t="str">
        <f>IF(ISBLANK(U239),  "", _xlfn.CONCAT("haas/entity/sensor/", LOWER(C239), "/", E239))</f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 t="s">
        <v>198</v>
      </c>
    </row>
    <row r="240" spans="1:36" hidden="1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/>
    </row>
    <row r="241" spans="1:36" hidden="1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hidden="1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  <c r="AJ242" s="5" t="s">
        <v>198</v>
      </c>
    </row>
    <row r="243" spans="1:36" x14ac:dyDescent="0.2">
      <c r="A243" s="1">
        <v>1450</v>
      </c>
      <c r="B243" s="1" t="s">
        <v>28</v>
      </c>
      <c r="C243" s="1" t="s">
        <v>135</v>
      </c>
      <c r="D243" s="1" t="s">
        <v>131</v>
      </c>
      <c r="E243" s="1" t="s">
        <v>771</v>
      </c>
      <c r="F243" s="1" t="str">
        <f>IF(ISBLANK(E243), "", Table2[[#This Row],[unique_id]])</f>
        <v>ada_fan</v>
      </c>
      <c r="G243" s="1" t="s">
        <v>132</v>
      </c>
      <c r="H243" s="1" t="s">
        <v>133</v>
      </c>
      <c r="I243" s="1" t="s">
        <v>134</v>
      </c>
      <c r="K243" s="1" t="s">
        <v>138</v>
      </c>
      <c r="R243" s="1" t="s">
        <v>334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senseme-ada-fan</v>
      </c>
      <c r="AA243" s="2" t="s">
        <v>629</v>
      </c>
      <c r="AB243" s="1" t="s">
        <v>131</v>
      </c>
      <c r="AC243" s="1" t="s">
        <v>630</v>
      </c>
      <c r="AD243" s="1" t="str">
        <f>IF(OR(ISBLANK(AG243), ISBLANK(AH243)), "", Table2[[#This Row],[device_via_device]])</f>
        <v>SenseMe</v>
      </c>
      <c r="AE243" s="1" t="s">
        <v>132</v>
      </c>
      <c r="AF243" s="1" t="s">
        <v>753</v>
      </c>
      <c r="AG243" s="1" t="s">
        <v>631</v>
      </c>
      <c r="AH243" s="1" t="s">
        <v>757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"20:f8:5e:d7:19:e0"], ["ip", "10.0.6.60"]]</v>
      </c>
    </row>
    <row r="244" spans="1:36" x14ac:dyDescent="0.2">
      <c r="A244" s="1">
        <v>1451</v>
      </c>
      <c r="B244" s="1" t="s">
        <v>28</v>
      </c>
      <c r="C244" s="1" t="s">
        <v>135</v>
      </c>
      <c r="D244" s="1" t="s">
        <v>131</v>
      </c>
      <c r="E244" s="1" t="s">
        <v>772</v>
      </c>
      <c r="F244" s="1" t="str">
        <f>IF(ISBLANK(E244), "", Table2[[#This Row],[unique_id]])</f>
        <v>edwin_fan</v>
      </c>
      <c r="G244" s="1" t="s">
        <v>129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senseme-edwin-fan</v>
      </c>
      <c r="AA244" s="2" t="s">
        <v>629</v>
      </c>
      <c r="AB244" s="1" t="s">
        <v>131</v>
      </c>
      <c r="AC244" s="1" t="s">
        <v>630</v>
      </c>
      <c r="AD244" s="1" t="str">
        <f>IF(OR(ISBLANK(AG244), ISBLANK(AH244)), "", Table2[[#This Row],[device_via_device]])</f>
        <v>SenseMe</v>
      </c>
      <c r="AE244" s="1" t="s">
        <v>129</v>
      </c>
      <c r="AF244" s="1" t="s">
        <v>753</v>
      </c>
      <c r="AG244" s="1" t="s">
        <v>632</v>
      </c>
      <c r="AH244" s="1" t="s">
        <v>758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>[["mac", "20:f8:5e:d7:26:1c"], ["ip", "10.0.6.61"]]</v>
      </c>
    </row>
    <row r="245" spans="1:36" hidden="1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</row>
    <row r="246" spans="1:36" x14ac:dyDescent="0.2">
      <c r="A246" s="1">
        <v>1452</v>
      </c>
      <c r="B246" s="1" t="s">
        <v>28</v>
      </c>
      <c r="C246" s="1" t="s">
        <v>135</v>
      </c>
      <c r="D246" s="1" t="s">
        <v>131</v>
      </c>
      <c r="E246" s="1" t="s">
        <v>773</v>
      </c>
      <c r="F246" s="1" t="str">
        <f>IF(ISBLANK(E246), "", Table2[[#This Row],[unique_id]])</f>
        <v>parents_fan</v>
      </c>
      <c r="G246" s="1" t="s">
        <v>239</v>
      </c>
      <c r="H246" s="1" t="s">
        <v>133</v>
      </c>
      <c r="I246" s="1" t="s">
        <v>134</v>
      </c>
      <c r="K246" s="1" t="s">
        <v>138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senseme-parents-fan</v>
      </c>
      <c r="AA246" s="2" t="s">
        <v>629</v>
      </c>
      <c r="AB246" s="1" t="s">
        <v>131</v>
      </c>
      <c r="AC246" s="1" t="s">
        <v>630</v>
      </c>
      <c r="AD246" s="1" t="str">
        <f>IF(OR(ISBLANK(AG246), ISBLANK(AH246)), "", Table2[[#This Row],[device_via_device]])</f>
        <v>SenseMe</v>
      </c>
      <c r="AE246" s="1" t="s">
        <v>239</v>
      </c>
      <c r="AF246" s="1" t="s">
        <v>753</v>
      </c>
      <c r="AG246" s="1" t="s">
        <v>635</v>
      </c>
      <c r="AH246" s="1" t="s">
        <v>759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"20:f8:5e:d8:a5:6b"], ["ip", "10.0.6.62"]]</v>
      </c>
    </row>
    <row r="247" spans="1:36" x14ac:dyDescent="0.2">
      <c r="A247" s="1">
        <v>1454</v>
      </c>
      <c r="B247" s="1" t="s">
        <v>28</v>
      </c>
      <c r="C247" s="1" t="s">
        <v>135</v>
      </c>
      <c r="D247" s="1" t="s">
        <v>131</v>
      </c>
      <c r="E247" s="1" t="s">
        <v>774</v>
      </c>
      <c r="F247" s="1" t="str">
        <f>IF(ISBLANK(E247), "", Table2[[#This Row],[unique_id]])</f>
        <v>lounge_fan</v>
      </c>
      <c r="G247" s="1" t="s">
        <v>241</v>
      </c>
      <c r="H247" s="1" t="s">
        <v>133</v>
      </c>
      <c r="I247" s="1" t="s">
        <v>134</v>
      </c>
      <c r="K247" s="1" t="s">
        <v>138</v>
      </c>
      <c r="R247" s="1" t="s">
        <v>334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senseme-lounge-fan</v>
      </c>
      <c r="AA247" s="2" t="s">
        <v>629</v>
      </c>
      <c r="AB247" s="1" t="s">
        <v>131</v>
      </c>
      <c r="AC247" s="1" t="s">
        <v>630</v>
      </c>
      <c r="AD247" s="1" t="str">
        <f>IF(OR(ISBLANK(AG247), ISBLANK(AH247)), "", Table2[[#This Row],[device_via_device]])</f>
        <v>SenseMe</v>
      </c>
      <c r="AE247" s="1" t="s">
        <v>241</v>
      </c>
      <c r="AF247" s="1" t="s">
        <v>753</v>
      </c>
      <c r="AG247" s="1" t="s">
        <v>636</v>
      </c>
      <c r="AH247" s="1" t="s">
        <v>760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"20:f8:5e:d9:11:77"], ["ip", "10.0.6.63"]]</v>
      </c>
    </row>
    <row r="248" spans="1:36" x14ac:dyDescent="0.2">
      <c r="A248" s="1">
        <v>1456</v>
      </c>
      <c r="B248" s="1" t="s">
        <v>28</v>
      </c>
      <c r="C248" s="1" t="s">
        <v>135</v>
      </c>
      <c r="D248" s="1" t="s">
        <v>131</v>
      </c>
      <c r="E248" s="1" t="s">
        <v>776</v>
      </c>
      <c r="F248" s="1" t="str">
        <f>IF(ISBLANK(E248), "", Table2[[#This Row],[unique_id]])</f>
        <v>deck_east_fan</v>
      </c>
      <c r="G248" s="1" t="s">
        <v>263</v>
      </c>
      <c r="H248" s="1" t="s">
        <v>133</v>
      </c>
      <c r="I248" s="1" t="s">
        <v>134</v>
      </c>
      <c r="R248" s="1" t="s">
        <v>334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senseme-deck-east-fan</v>
      </c>
      <c r="AA248" s="2" t="s">
        <v>629</v>
      </c>
      <c r="AB248" s="1" t="s">
        <v>638</v>
      </c>
      <c r="AC248" s="1" t="s">
        <v>630</v>
      </c>
      <c r="AD248" s="1" t="str">
        <f>IF(OR(ISBLANK(AG248), ISBLANK(AH248)), "", Table2[[#This Row],[device_via_device]])</f>
        <v>SenseMe</v>
      </c>
      <c r="AE248" s="1" t="s">
        <v>603</v>
      </c>
      <c r="AF248" s="1" t="s">
        <v>753</v>
      </c>
      <c r="AG248" s="1" t="s">
        <v>633</v>
      </c>
      <c r="AH248" s="4" t="s">
        <v>761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"20:f8:5e:1e:ea:a0"], ["ip", "10.0.6.64"]]</v>
      </c>
      <c r="AJ248" s="1"/>
    </row>
    <row r="249" spans="1:36" hidden="1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>IF(AND(ISBLANK(AG249), ISBLANK(AH249)), "", _xlfn.CONCAT("[", IF(ISBLANK(AG249), "", _xlfn.CONCAT("[""mac"", """, AG249, """]")), IF(ISBLANK(AH249), "", _xlfn.CONCAT(", [""ip"", """, AH249, """]")), "]"))</f>
        <v/>
      </c>
    </row>
    <row r="250" spans="1:36" x14ac:dyDescent="0.2">
      <c r="A250" s="1">
        <v>1457</v>
      </c>
      <c r="B250" s="1" t="s">
        <v>28</v>
      </c>
      <c r="C250" s="1" t="s">
        <v>135</v>
      </c>
      <c r="D250" s="1" t="s">
        <v>131</v>
      </c>
      <c r="E250" s="1" t="s">
        <v>777</v>
      </c>
      <c r="F250" s="1" t="str">
        <f>IF(ISBLANK(E250), "", Table2[[#This Row],[unique_id]])</f>
        <v>deck_west_fan</v>
      </c>
      <c r="G250" s="1" t="s">
        <v>262</v>
      </c>
      <c r="H250" s="1" t="s">
        <v>133</v>
      </c>
      <c r="I250" s="1" t="s">
        <v>134</v>
      </c>
      <c r="R250" s="1" t="s">
        <v>334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senseme-deck-west-fan</v>
      </c>
      <c r="AA250" s="2" t="s">
        <v>629</v>
      </c>
      <c r="AB250" s="1" t="s">
        <v>639</v>
      </c>
      <c r="AC250" s="1" t="s">
        <v>630</v>
      </c>
      <c r="AD250" s="1" t="str">
        <f>IF(OR(ISBLANK(AG250), ISBLANK(AH250)), "", Table2[[#This Row],[device_via_device]])</f>
        <v>SenseMe</v>
      </c>
      <c r="AE250" s="1" t="s">
        <v>603</v>
      </c>
      <c r="AF250" s="1" t="s">
        <v>753</v>
      </c>
      <c r="AG250" s="1" t="s">
        <v>634</v>
      </c>
      <c r="AH250" s="12" t="s">
        <v>762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"20:f8:5e:1e:da:35"], ["ip", "10.0.6.65"]]</v>
      </c>
      <c r="AJ250" s="1"/>
    </row>
    <row r="251" spans="1:36" x14ac:dyDescent="0.2">
      <c r="A251" s="1">
        <v>2505</v>
      </c>
      <c r="B251" s="1" t="s">
        <v>28</v>
      </c>
      <c r="C251" s="1" t="s">
        <v>291</v>
      </c>
      <c r="D251" s="1" t="s">
        <v>136</v>
      </c>
      <c r="E251" s="1" t="s">
        <v>348</v>
      </c>
      <c r="F251" s="1" t="str">
        <f>IF(ISBLANK(E251), "", Table2[[#This Row],[unique_id]])</f>
        <v>various_adhoc_outlet</v>
      </c>
      <c r="G251" s="1" t="s">
        <v>285</v>
      </c>
      <c r="H251" s="1" t="s">
        <v>438</v>
      </c>
      <c r="I251" s="1" t="s">
        <v>437</v>
      </c>
      <c r="K251" s="1" t="s">
        <v>364</v>
      </c>
      <c r="R251" s="1" t="s">
        <v>357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tplink-various-adhoc-outlet</v>
      </c>
      <c r="AA251" s="2" t="s">
        <v>607</v>
      </c>
      <c r="AB251" s="1" t="s">
        <v>640</v>
      </c>
      <c r="AC251" s="7" t="s">
        <v>606</v>
      </c>
      <c r="AD251" s="1" t="str">
        <f>IF(OR(ISBLANK(AG251), ISBLANK(AH251)), "", Table2[[#This Row],[device_via_device]])</f>
        <v>TPLink</v>
      </c>
      <c r="AE251" s="1" t="s">
        <v>601</v>
      </c>
      <c r="AF251" s="1" t="s">
        <v>753</v>
      </c>
      <c r="AG251" s="1" t="s">
        <v>584</v>
      </c>
      <c r="AH251" s="4" t="s">
        <v>735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"10:27:f5:31:f2:2b"], ["ip", "10.0.6.70"]]</v>
      </c>
    </row>
    <row r="252" spans="1:36" hidden="1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>IF(AND(ISBLANK(AG252), ISBLANK(AH252)), "", _xlfn.CONCAT("[", IF(ISBLANK(AG252), "", _xlfn.CONCAT("[""mac"", """, AG252, """]")), IF(ISBLANK(AH252), "", _xlfn.CONCAT(", [""ip"", """, AH252, """]")), "]"))</f>
        <v/>
      </c>
    </row>
    <row r="253" spans="1:36" x14ac:dyDescent="0.2">
      <c r="A253" s="1">
        <v>2516</v>
      </c>
      <c r="B253" s="1" t="s">
        <v>28</v>
      </c>
      <c r="C253" s="1" t="s">
        <v>291</v>
      </c>
      <c r="D253" s="1" t="s">
        <v>136</v>
      </c>
      <c r="E253" s="1" t="s">
        <v>346</v>
      </c>
      <c r="F253" s="1" t="str">
        <f>IF(ISBLANK(E253), "", Table2[[#This Row],[unique_id]])</f>
        <v>study_battery_charger</v>
      </c>
      <c r="G253" s="1" t="s">
        <v>284</v>
      </c>
      <c r="H253" s="1" t="s">
        <v>438</v>
      </c>
      <c r="I253" s="1" t="s">
        <v>437</v>
      </c>
      <c r="K253" s="1" t="s">
        <v>364</v>
      </c>
      <c r="R253" s="1" t="s">
        <v>361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tplink-study-battery-charger</v>
      </c>
      <c r="AA253" s="2" t="s">
        <v>607</v>
      </c>
      <c r="AB253" s="1" t="s">
        <v>641</v>
      </c>
      <c r="AC253" s="7" t="s">
        <v>606</v>
      </c>
      <c r="AD253" s="1" t="str">
        <f>IF(OR(ISBLANK(AG253), ISBLANK(AH253)), "", Table2[[#This Row],[device_via_device]])</f>
        <v>TPLink</v>
      </c>
      <c r="AE253" s="1" t="s">
        <v>602</v>
      </c>
      <c r="AF253" s="1" t="s">
        <v>753</v>
      </c>
      <c r="AG253" s="1" t="s">
        <v>585</v>
      </c>
      <c r="AH253" s="4" t="s">
        <v>736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"5c:a6:e6:25:64:e9"], ["ip", "10.0.6.71"]]</v>
      </c>
    </row>
    <row r="254" spans="1:36" x14ac:dyDescent="0.2">
      <c r="A254" s="1">
        <v>2517</v>
      </c>
      <c r="B254" s="1" t="s">
        <v>28</v>
      </c>
      <c r="C254" s="1" t="s">
        <v>291</v>
      </c>
      <c r="D254" s="1" t="s">
        <v>136</v>
      </c>
      <c r="E254" s="1" t="s">
        <v>347</v>
      </c>
      <c r="F254" s="1" t="str">
        <f>IF(ISBLANK(E254), "", Table2[[#This Row],[unique_id]])</f>
        <v>laundry_vacuum_charger</v>
      </c>
      <c r="G254" s="1" t="s">
        <v>283</v>
      </c>
      <c r="H254" s="1" t="s">
        <v>438</v>
      </c>
      <c r="I254" s="1" t="s">
        <v>437</v>
      </c>
      <c r="K254" s="1" t="s">
        <v>364</v>
      </c>
      <c r="R254" s="1" t="s">
        <v>361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tplink-laundry-vacuum-charger</v>
      </c>
      <c r="AA254" s="2" t="s">
        <v>607</v>
      </c>
      <c r="AB254" s="1" t="s">
        <v>642</v>
      </c>
      <c r="AC254" s="7" t="s">
        <v>606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753</v>
      </c>
      <c r="AG254" s="1" t="s">
        <v>586</v>
      </c>
      <c r="AH254" s="4" t="s">
        <v>737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"5c:a6:e6:25:57:fd"], ["ip", "10.0.6.72"]]</v>
      </c>
    </row>
    <row r="255" spans="1:36" x14ac:dyDescent="0.2">
      <c r="A255" s="1">
        <v>2508</v>
      </c>
      <c r="B255" s="1" t="s">
        <v>28</v>
      </c>
      <c r="C255" s="1" t="s">
        <v>291</v>
      </c>
      <c r="D255" s="1" t="s">
        <v>136</v>
      </c>
      <c r="E255" s="1" t="s">
        <v>335</v>
      </c>
      <c r="F255" s="1" t="str">
        <f>IF(ISBLANK(E255), "", Table2[[#This Row],[unique_id]])</f>
        <v>kitchen_dish_washer</v>
      </c>
      <c r="G255" s="1" t="s">
        <v>281</v>
      </c>
      <c r="H255" s="1" t="s">
        <v>438</v>
      </c>
      <c r="I255" s="1" t="s">
        <v>437</v>
      </c>
      <c r="K255" s="1" t="s">
        <v>364</v>
      </c>
      <c r="R255" s="1" t="s">
        <v>349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tplink-kitchen-dish_washer</v>
      </c>
      <c r="AA255" s="2" t="s">
        <v>607</v>
      </c>
      <c r="AB255" s="1" t="s">
        <v>619</v>
      </c>
      <c r="AC255" s="7" t="s">
        <v>606</v>
      </c>
      <c r="AD255" s="1" t="str">
        <f>IF(OR(ISBLANK(AG255), ISBLANK(AH255)), "", Table2[[#This Row],[device_via_device]])</f>
        <v>TPLink</v>
      </c>
      <c r="AE255" s="1" t="s">
        <v>253</v>
      </c>
      <c r="AF255" s="1" t="s">
        <v>753</v>
      </c>
      <c r="AG255" s="1" t="s">
        <v>587</v>
      </c>
      <c r="AH255" s="1" t="s">
        <v>738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"5c:a6:e6:25:55:f7"], ["ip", "10.0.6.73"]]</v>
      </c>
    </row>
    <row r="256" spans="1:36" x14ac:dyDescent="0.2">
      <c r="A256" s="1">
        <v>2509</v>
      </c>
      <c r="B256" s="1" t="s">
        <v>28</v>
      </c>
      <c r="C256" s="1" t="s">
        <v>291</v>
      </c>
      <c r="D256" s="1" t="s">
        <v>136</v>
      </c>
      <c r="E256" s="1" t="s">
        <v>336</v>
      </c>
      <c r="F256" s="1" t="str">
        <f>IF(ISBLANK(E256), "", Table2[[#This Row],[unique_id]])</f>
        <v>laundry_clothes_dryer</v>
      </c>
      <c r="G256" s="1" t="s">
        <v>282</v>
      </c>
      <c r="H256" s="1" t="s">
        <v>438</v>
      </c>
      <c r="I256" s="1" t="s">
        <v>437</v>
      </c>
      <c r="K256" s="1" t="s">
        <v>364</v>
      </c>
      <c r="R256" s="1" t="s">
        <v>350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tr">
        <f>IF(OR(ISBLANK(AG256), ISBLANK(AH256)), "", LOWER(_xlfn.CONCAT(Table2[[#This Row],[device_manufacturer]], "-",Table2[[#This Row],[device_suggested_area]], "-", Table2[[#This Row],[device_identifiers]])))</f>
        <v>tplink-laundry-clothes-dryer</v>
      </c>
      <c r="AA256" s="2" t="s">
        <v>607</v>
      </c>
      <c r="AB256" s="1" t="s">
        <v>643</v>
      </c>
      <c r="AC256" s="7" t="s">
        <v>606</v>
      </c>
      <c r="AD256" s="1" t="str">
        <f>IF(OR(ISBLANK(AG256), ISBLANK(AH256)), "", Table2[[#This Row],[device_via_device]])</f>
        <v>TPLink</v>
      </c>
      <c r="AE256" s="1" t="s">
        <v>261</v>
      </c>
      <c r="AF256" s="1" t="s">
        <v>753</v>
      </c>
      <c r="AG256" s="1" t="s">
        <v>588</v>
      </c>
      <c r="AH256" s="1" t="s">
        <v>739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"5c:a6:e6:25:55:f0"], ["ip", "10.0.6.74"]]</v>
      </c>
    </row>
    <row r="257" spans="1:36" hidden="1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hidden="1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>IF(AND(ISBLANK(AG258), ISBLANK(AH258)), "", _xlfn.CONCAT("[", IF(ISBLANK(AG258), "", _xlfn.CONCAT("[""mac"", """, AG258, """]")), IF(ISBLANK(AH258), "", _xlfn.CONCAT(", [""ip"", """, AH258, """]")), "]"))</f>
        <v/>
      </c>
      <c r="AJ258" s="1"/>
    </row>
    <row r="259" spans="1:36" x14ac:dyDescent="0.2">
      <c r="A259" s="1">
        <v>2510</v>
      </c>
      <c r="B259" s="1" t="s">
        <v>28</v>
      </c>
      <c r="C259" s="1" t="s">
        <v>291</v>
      </c>
      <c r="D259" s="1" t="s">
        <v>136</v>
      </c>
      <c r="E259" s="1" t="s">
        <v>337</v>
      </c>
      <c r="F259" s="1" t="str">
        <f>IF(ISBLANK(E259), "", Table2[[#This Row],[unique_id]])</f>
        <v>laundry_washing_machine</v>
      </c>
      <c r="G259" s="1" t="s">
        <v>280</v>
      </c>
      <c r="H259" s="1" t="s">
        <v>438</v>
      </c>
      <c r="I259" s="1" t="s">
        <v>437</v>
      </c>
      <c r="K259" s="1" t="s">
        <v>364</v>
      </c>
      <c r="R259" s="1" t="s">
        <v>351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tplink-laundry-washing-machine</v>
      </c>
      <c r="AA259" s="2" t="s">
        <v>607</v>
      </c>
      <c r="AB259" s="1" t="s">
        <v>644</v>
      </c>
      <c r="AC259" s="7" t="s">
        <v>606</v>
      </c>
      <c r="AD259" s="1" t="str">
        <f>IF(OR(ISBLANK(AG259), ISBLANK(AH259)), "", Table2[[#This Row],[device_via_device]])</f>
        <v>TPLink</v>
      </c>
      <c r="AE259" s="1" t="s">
        <v>261</v>
      </c>
      <c r="AF259" s="1" t="s">
        <v>753</v>
      </c>
      <c r="AG259" s="1" t="s">
        <v>589</v>
      </c>
      <c r="AH259" s="1" t="s">
        <v>740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"5c:a6:e6:25:5a:a3"], ["ip", "10.0.6.75"]]</v>
      </c>
    </row>
    <row r="260" spans="1:36" hidden="1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hidden="1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hidden="1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778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hidden="1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779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hidden="1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780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hidden="1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781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hidden="1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782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hidden="1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783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x14ac:dyDescent="0.2">
      <c r="A268" s="1">
        <v>2511</v>
      </c>
      <c r="B268" s="1" t="s">
        <v>28</v>
      </c>
      <c r="C268" s="1" t="s">
        <v>291</v>
      </c>
      <c r="D268" s="1" t="s">
        <v>136</v>
      </c>
      <c r="E268" s="1" t="s">
        <v>338</v>
      </c>
      <c r="F268" s="1" t="str">
        <f>IF(ISBLANK(E268), "", Table2[[#This Row],[unique_id]])</f>
        <v>kitchen_coffee_machine</v>
      </c>
      <c r="G268" s="1" t="s">
        <v>137</v>
      </c>
      <c r="H268" s="1" t="s">
        <v>438</v>
      </c>
      <c r="I268" s="1" t="s">
        <v>437</v>
      </c>
      <c r="K268" s="1" t="s">
        <v>364</v>
      </c>
      <c r="R268" s="1" t="s">
        <v>352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tplink-kitchen-coffee-machine</v>
      </c>
      <c r="AA268" s="2" t="s">
        <v>607</v>
      </c>
      <c r="AB268" s="1" t="s">
        <v>645</v>
      </c>
      <c r="AC268" s="1" t="s">
        <v>606</v>
      </c>
      <c r="AD268" s="1" t="str">
        <f>IF(OR(ISBLANK(AG268), ISBLANK(AH268)), "", Table2[[#This Row],[device_via_device]])</f>
        <v>TPLink</v>
      </c>
      <c r="AE268" s="1" t="s">
        <v>253</v>
      </c>
      <c r="AF268" s="1" t="s">
        <v>753</v>
      </c>
      <c r="AG268" s="1" t="s">
        <v>590</v>
      </c>
      <c r="AH268" s="1" t="s">
        <v>741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"60:a4:b7:1f:71:0a"], ["ip", "10.0.6.76"]]</v>
      </c>
    </row>
    <row r="269" spans="1:36" x14ac:dyDescent="0.2">
      <c r="A269" s="1">
        <v>2512</v>
      </c>
      <c r="B269" s="1" t="s">
        <v>28</v>
      </c>
      <c r="C269" s="1" t="s">
        <v>291</v>
      </c>
      <c r="D269" s="1" t="s">
        <v>136</v>
      </c>
      <c r="E269" s="1" t="s">
        <v>339</v>
      </c>
      <c r="F269" s="1" t="str">
        <f>IF(ISBLANK(E269), "", Table2[[#This Row],[unique_id]])</f>
        <v>kitchen_fridge</v>
      </c>
      <c r="G269" s="1" t="s">
        <v>276</v>
      </c>
      <c r="H269" s="1" t="s">
        <v>438</v>
      </c>
      <c r="I269" s="1" t="s">
        <v>437</v>
      </c>
      <c r="K269" s="1" t="s">
        <v>364</v>
      </c>
      <c r="R269" s="1" t="s">
        <v>353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tplink-kitchen-fridge</v>
      </c>
      <c r="AA269" s="2" t="s">
        <v>608</v>
      </c>
      <c r="AB269" s="1" t="s">
        <v>612</v>
      </c>
      <c r="AC269" s="1" t="s">
        <v>605</v>
      </c>
      <c r="AD269" s="1" t="str">
        <f>IF(OR(ISBLANK(AG269), ISBLANK(AH269)), "", Table2[[#This Row],[device_via_device]])</f>
        <v>TPLink</v>
      </c>
      <c r="AE269" s="1" t="s">
        <v>253</v>
      </c>
      <c r="AF269" s="1" t="s">
        <v>753</v>
      </c>
      <c r="AG269" s="1" t="s">
        <v>591</v>
      </c>
      <c r="AH269" s="1" t="s">
        <v>742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"ac:84:c6:54:96:50"], ["ip", "10.0.6.77"]]</v>
      </c>
    </row>
    <row r="270" spans="1:36" x14ac:dyDescent="0.2">
      <c r="A270" s="1">
        <v>2513</v>
      </c>
      <c r="B270" s="1" t="s">
        <v>28</v>
      </c>
      <c r="C270" s="1" t="s">
        <v>291</v>
      </c>
      <c r="D270" s="1" t="s">
        <v>136</v>
      </c>
      <c r="E270" s="1" t="s">
        <v>340</v>
      </c>
      <c r="F270" s="1" t="str">
        <f>IF(ISBLANK(E270), "", Table2[[#This Row],[unique_id]])</f>
        <v>deck_freezer</v>
      </c>
      <c r="G270" s="1" t="s">
        <v>277</v>
      </c>
      <c r="H270" s="1" t="s">
        <v>438</v>
      </c>
      <c r="I270" s="1" t="s">
        <v>437</v>
      </c>
      <c r="K270" s="1" t="s">
        <v>364</v>
      </c>
      <c r="R270" s="1" t="s">
        <v>354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tplink-deck-freezer</v>
      </c>
      <c r="AA270" s="2" t="s">
        <v>608</v>
      </c>
      <c r="AB270" s="1" t="s">
        <v>613</v>
      </c>
      <c r="AC270" s="1" t="s">
        <v>605</v>
      </c>
      <c r="AD270" s="1" t="str">
        <f>IF(OR(ISBLANK(AG270), ISBLANK(AH270)), "", Table2[[#This Row],[device_via_device]])</f>
        <v>TPLink</v>
      </c>
      <c r="AE270" s="1" t="s">
        <v>603</v>
      </c>
      <c r="AF270" s="1" t="s">
        <v>753</v>
      </c>
      <c r="AG270" s="1" t="s">
        <v>592</v>
      </c>
      <c r="AH270" s="1" t="s">
        <v>743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"ac:84:c6:54:9e:cf"], ["ip", "10.0.6.78"]]</v>
      </c>
    </row>
    <row r="271" spans="1:36" x14ac:dyDescent="0.2">
      <c r="A271" s="1">
        <v>1546</v>
      </c>
      <c r="B271" s="1" t="s">
        <v>28</v>
      </c>
      <c r="C271" s="1" t="s">
        <v>291</v>
      </c>
      <c r="D271" s="1" t="s">
        <v>136</v>
      </c>
      <c r="E271" s="1" t="s">
        <v>763</v>
      </c>
      <c r="F271" s="1" t="str">
        <f>IF(ISBLANK(E271), "", Table2[[#This Row],[unique_id]])</f>
        <v>deck_festoons</v>
      </c>
      <c r="G271" s="1" t="s">
        <v>454</v>
      </c>
      <c r="H271" s="1" t="s">
        <v>141</v>
      </c>
      <c r="I271" s="1" t="s">
        <v>134</v>
      </c>
      <c r="K271" s="1" t="s">
        <v>138</v>
      </c>
      <c r="R271" s="1" t="s">
        <v>440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tplink-deck-festoons</v>
      </c>
      <c r="AA271" s="2" t="s">
        <v>608</v>
      </c>
      <c r="AB271" s="1" t="s">
        <v>614</v>
      </c>
      <c r="AC271" s="1" t="s">
        <v>605</v>
      </c>
      <c r="AD271" s="1" t="str">
        <f>IF(OR(ISBLANK(AG271), ISBLANK(AH271)), "", Table2[[#This Row],[device_via_device]])</f>
        <v>TPLink</v>
      </c>
      <c r="AE271" s="1" t="s">
        <v>603</v>
      </c>
      <c r="AF271" s="1" t="s">
        <v>753</v>
      </c>
      <c r="AG271" s="1" t="s">
        <v>593</v>
      </c>
      <c r="AH271" s="1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"ac:84:c6:54:a3:96"], ["ip", "10.0.6.79"]]</v>
      </c>
      <c r="AJ271" s="1"/>
    </row>
    <row r="272" spans="1:36" x14ac:dyDescent="0.2">
      <c r="A272" s="1">
        <v>2518</v>
      </c>
      <c r="B272" s="1" t="s">
        <v>28</v>
      </c>
      <c r="C272" s="1" t="s">
        <v>291</v>
      </c>
      <c r="D272" s="1" t="s">
        <v>136</v>
      </c>
      <c r="E272" s="1" t="s">
        <v>193</v>
      </c>
      <c r="F272" s="1" t="str">
        <f>IF(ISBLANK(E272), "", Table2[[#This Row],[unique_id]])</f>
        <v>lounge_tv</v>
      </c>
      <c r="G272" s="1" t="s">
        <v>194</v>
      </c>
      <c r="H272" s="1" t="s">
        <v>439</v>
      </c>
      <c r="I272" s="1" t="s">
        <v>437</v>
      </c>
      <c r="K272" s="1" t="s">
        <v>364</v>
      </c>
      <c r="R272" s="1" t="s">
        <v>355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tplink-lounge-tv</v>
      </c>
      <c r="AA272" s="2" t="s">
        <v>608</v>
      </c>
      <c r="AB272" s="1" t="s">
        <v>615</v>
      </c>
      <c r="AC272" s="1" t="s">
        <v>605</v>
      </c>
      <c r="AD272" s="1" t="str">
        <f>IF(OR(ISBLANK(AG272), ISBLANK(AH272)), "", Table2[[#This Row],[device_via_device]])</f>
        <v>TPLink</v>
      </c>
      <c r="AE272" s="1" t="s">
        <v>241</v>
      </c>
      <c r="AF272" s="1" t="s">
        <v>753</v>
      </c>
      <c r="AG272" s="1" t="s">
        <v>594</v>
      </c>
      <c r="AH272" s="1" t="s">
        <v>745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"ac:84:c6:54:a3:a2"], ["ip", "10.0.6.80"]]</v>
      </c>
    </row>
    <row r="273" spans="1:36" x14ac:dyDescent="0.2">
      <c r="A273" s="1">
        <v>2515</v>
      </c>
      <c r="B273" s="1" t="s">
        <v>28</v>
      </c>
      <c r="C273" s="1" t="s">
        <v>291</v>
      </c>
      <c r="D273" s="1" t="s">
        <v>136</v>
      </c>
      <c r="E273" s="1" t="s">
        <v>341</v>
      </c>
      <c r="F273" s="1" t="str">
        <f>IF(ISBLANK(E273), "", Table2[[#This Row],[unique_id]])</f>
        <v>bathroom_rails</v>
      </c>
      <c r="G273" s="1" t="s">
        <v>303</v>
      </c>
      <c r="H273" s="1" t="s">
        <v>438</v>
      </c>
      <c r="I273" s="1" t="s">
        <v>437</v>
      </c>
      <c r="K273" s="1" t="s">
        <v>364</v>
      </c>
      <c r="R273" s="1" t="s">
        <v>362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tplink-bathroom-rails</v>
      </c>
      <c r="AA273" s="2" t="s">
        <v>608</v>
      </c>
      <c r="AB273" s="1" t="s">
        <v>616</v>
      </c>
      <c r="AC273" s="1" t="s">
        <v>605</v>
      </c>
      <c r="AD273" s="1" t="str">
        <f>IF(OR(ISBLANK(AG273), ISBLANK(AH273)), "", Table2[[#This Row],[device_via_device]])</f>
        <v>TPLink</v>
      </c>
      <c r="AE273" s="1" t="s">
        <v>604</v>
      </c>
      <c r="AF273" s="1" t="s">
        <v>753</v>
      </c>
      <c r="AG273" s="1" t="s">
        <v>595</v>
      </c>
      <c r="AH273" s="1" t="s">
        <v>746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"ac:84:c6:54:9d:98"], ["ip", "10.0.6.81"]]</v>
      </c>
    </row>
    <row r="274" spans="1:36" x14ac:dyDescent="0.2">
      <c r="A274" s="1">
        <v>2506</v>
      </c>
      <c r="B274" s="1" t="s">
        <v>28</v>
      </c>
      <c r="C274" s="1" t="s">
        <v>291</v>
      </c>
      <c r="D274" s="1" t="s">
        <v>136</v>
      </c>
      <c r="E274" s="1" t="s">
        <v>342</v>
      </c>
      <c r="F274" s="1" t="str">
        <f>IF(ISBLANK(E274), "", Table2[[#This Row],[unique_id]])</f>
        <v>study_outlet</v>
      </c>
      <c r="G274" s="1" t="s">
        <v>279</v>
      </c>
      <c r="H274" s="1" t="s">
        <v>438</v>
      </c>
      <c r="I274" s="1" t="s">
        <v>437</v>
      </c>
      <c r="K274" s="1" t="s">
        <v>364</v>
      </c>
      <c r="R274" s="1" t="s">
        <v>357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tplink-study-outlet</v>
      </c>
      <c r="AA274" s="2" t="s">
        <v>607</v>
      </c>
      <c r="AB274" s="1" t="s">
        <v>617</v>
      </c>
      <c r="AC274" s="7" t="s">
        <v>606</v>
      </c>
      <c r="AD274" s="1" t="str">
        <f>IF(OR(ISBLANK(AG274), ISBLANK(AH274)), "", Table2[[#This Row],[device_via_device]])</f>
        <v>TPLink</v>
      </c>
      <c r="AE274" s="1" t="s">
        <v>602</v>
      </c>
      <c r="AF274" s="1" t="s">
        <v>753</v>
      </c>
      <c r="AG274" s="1" t="s">
        <v>596</v>
      </c>
      <c r="AH274" s="1" t="s">
        <v>747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"60:a4:b7:1f:72:0a"], ["ip", "10.0.6.82"]]</v>
      </c>
    </row>
    <row r="275" spans="1:36" x14ac:dyDescent="0.2">
      <c r="A275" s="1">
        <v>2507</v>
      </c>
      <c r="B275" s="1" t="s">
        <v>28</v>
      </c>
      <c r="C275" s="1" t="s">
        <v>291</v>
      </c>
      <c r="D275" s="1" t="s">
        <v>136</v>
      </c>
      <c r="E275" s="1" t="s">
        <v>343</v>
      </c>
      <c r="F275" s="1" t="str">
        <f>IF(ISBLANK(E275), "", Table2[[#This Row],[unique_id]])</f>
        <v>office_outlet</v>
      </c>
      <c r="G275" s="1" t="s">
        <v>278</v>
      </c>
      <c r="H275" s="1" t="s">
        <v>438</v>
      </c>
      <c r="I275" s="1" t="s">
        <v>437</v>
      </c>
      <c r="K275" s="1" t="s">
        <v>364</v>
      </c>
      <c r="R275" s="1" t="s">
        <v>357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tplink-office-outlet</v>
      </c>
      <c r="AA275" s="2" t="s">
        <v>607</v>
      </c>
      <c r="AB275" s="1" t="s">
        <v>617</v>
      </c>
      <c r="AC275" s="7" t="s">
        <v>606</v>
      </c>
      <c r="AD275" s="1" t="str">
        <f>IF(OR(ISBLANK(AG275), ISBLANK(AH275)), "", Table2[[#This Row],[device_via_device]])</f>
        <v>TPLink</v>
      </c>
      <c r="AE275" s="1" t="s">
        <v>260</v>
      </c>
      <c r="AF275" s="1" t="s">
        <v>753</v>
      </c>
      <c r="AG275" s="1" t="s">
        <v>597</v>
      </c>
      <c r="AH275" s="1" t="s">
        <v>748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"10:27:f5:31:ec:58"], ["ip", "10.0.6.83"]]</v>
      </c>
    </row>
    <row r="276" spans="1:36" x14ac:dyDescent="0.2">
      <c r="A276" s="1">
        <v>2520</v>
      </c>
      <c r="B276" s="1" t="s">
        <v>28</v>
      </c>
      <c r="C276" s="1" t="s">
        <v>291</v>
      </c>
      <c r="D276" s="1" t="s">
        <v>136</v>
      </c>
      <c r="E276" s="1" t="s">
        <v>345</v>
      </c>
      <c r="F276" s="1" t="str">
        <f>IF(ISBLANK(E276), "", Table2[[#This Row],[unique_id]])</f>
        <v>roof_network_switch</v>
      </c>
      <c r="G276" s="1" t="s">
        <v>272</v>
      </c>
      <c r="H276" s="1" t="s">
        <v>439</v>
      </c>
      <c r="I276" s="1" t="s">
        <v>437</v>
      </c>
      <c r="K276" s="1" t="s">
        <v>364</v>
      </c>
      <c r="R276" s="1" t="s">
        <v>359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tplink-roof-network-switch</v>
      </c>
      <c r="AA276" s="2" t="s">
        <v>608</v>
      </c>
      <c r="AB276" s="1" t="s">
        <v>765</v>
      </c>
      <c r="AC276" s="1" t="s">
        <v>605</v>
      </c>
      <c r="AD276" s="1" t="str">
        <f>IF(OR(ISBLANK(AG276), ISBLANK(AH276)), "", Table2[[#This Row],[device_via_device]])</f>
        <v>TPLink</v>
      </c>
      <c r="AE276" s="1" t="s">
        <v>40</v>
      </c>
      <c r="AF276" s="1" t="s">
        <v>753</v>
      </c>
      <c r="AG276" s="1" t="s">
        <v>598</v>
      </c>
      <c r="AH276" s="1" t="s">
        <v>749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"ac:84:c6:0d:20:9e"], ["ip", "10.0.6.84"]]</v>
      </c>
    </row>
    <row r="277" spans="1:36" x14ac:dyDescent="0.2">
      <c r="A277" s="1">
        <v>2521</v>
      </c>
      <c r="B277" s="1" t="s">
        <v>28</v>
      </c>
      <c r="C277" s="1" t="s">
        <v>291</v>
      </c>
      <c r="D277" s="1" t="s">
        <v>136</v>
      </c>
      <c r="E277" s="1" t="s">
        <v>764</v>
      </c>
      <c r="F277" s="1" t="str">
        <f>IF(ISBLANK(E277), "", Table2[[#This Row],[unique_id]])</f>
        <v>rack_modem</v>
      </c>
      <c r="G277" s="1" t="s">
        <v>274</v>
      </c>
      <c r="H277" s="1" t="s">
        <v>439</v>
      </c>
      <c r="I277" s="1" t="s">
        <v>437</v>
      </c>
      <c r="K277" s="1" t="s">
        <v>364</v>
      </c>
      <c r="R277" s="1" t="s">
        <v>360</v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tr">
        <f>IF(OR(ISBLANK(AG277), ISBLANK(AH277)), "", LOWER(_xlfn.CONCAT(Table2[[#This Row],[device_manufacturer]], "-",Table2[[#This Row],[device_suggested_area]], "-", Table2[[#This Row],[device_identifiers]])))</f>
        <v>tplink-rack-modem</v>
      </c>
      <c r="AA277" s="2" t="s">
        <v>607</v>
      </c>
      <c r="AB277" s="1" t="s">
        <v>618</v>
      </c>
      <c r="AC277" s="7" t="s">
        <v>606</v>
      </c>
      <c r="AD277" s="1" t="str">
        <f>IF(OR(ISBLANK(AG277), ISBLANK(AH277)), "", Table2[[#This Row],[device_via_device]])</f>
        <v>TPLink</v>
      </c>
      <c r="AE277" s="1" t="s">
        <v>30</v>
      </c>
      <c r="AF277" s="1" t="s">
        <v>753</v>
      </c>
      <c r="AG277" s="1" t="s">
        <v>599</v>
      </c>
      <c r="AH277" s="4" t="s">
        <v>750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"10:27:f5:31:f6:7e"], ["ip", "10.0.6.85"]]</v>
      </c>
    </row>
    <row r="278" spans="1:36" x14ac:dyDescent="0.2">
      <c r="A278" s="1">
        <v>2519</v>
      </c>
      <c r="B278" s="1" t="s">
        <v>28</v>
      </c>
      <c r="C278" s="1" t="s">
        <v>291</v>
      </c>
      <c r="D278" s="1" t="s">
        <v>136</v>
      </c>
      <c r="E278" s="1" t="s">
        <v>344</v>
      </c>
      <c r="F278" s="1" t="str">
        <f>IF(ISBLANK(E278), "", Table2[[#This Row],[unique_id]])</f>
        <v>rack_outlet</v>
      </c>
      <c r="G278" s="1" t="s">
        <v>275</v>
      </c>
      <c r="H278" s="1" t="s">
        <v>439</v>
      </c>
      <c r="I278" s="1" t="s">
        <v>437</v>
      </c>
      <c r="K278" s="1" t="s">
        <v>364</v>
      </c>
      <c r="R278" s="1" t="s">
        <v>358</v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tr">
        <f>IF(OR(ISBLANK(AG278), ISBLANK(AH278)), "", LOWER(_xlfn.CONCAT(Table2[[#This Row],[device_manufacturer]], "-",Table2[[#This Row],[device_suggested_area]], "-", Table2[[#This Row],[device_identifiers]])))</f>
        <v>tplink-rack-outlet</v>
      </c>
      <c r="AA278" s="2" t="s">
        <v>608</v>
      </c>
      <c r="AB278" s="1" t="s">
        <v>617</v>
      </c>
      <c r="AC278" s="1" t="s">
        <v>605</v>
      </c>
      <c r="AD278" s="1" t="str">
        <f>IF(OR(ISBLANK(AG278), ISBLANK(AH278)), "", Table2[[#This Row],[device_via_device]])</f>
        <v>TPLink</v>
      </c>
      <c r="AE278" s="1" t="s">
        <v>30</v>
      </c>
      <c r="AF278" s="1" t="s">
        <v>753</v>
      </c>
      <c r="AG278" s="1" t="s">
        <v>600</v>
      </c>
      <c r="AH278" s="1" t="s">
        <v>751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"ac:84:c6:54:95:8b"], ["ip", "10.0.6.86"]]</v>
      </c>
    </row>
    <row r="279" spans="1:36" x14ac:dyDescent="0.2">
      <c r="A279" s="1">
        <v>1453</v>
      </c>
      <c r="B279" s="1" t="s">
        <v>28</v>
      </c>
      <c r="C279" s="1" t="s">
        <v>291</v>
      </c>
      <c r="D279" s="1" t="s">
        <v>136</v>
      </c>
      <c r="E279" s="1" t="s">
        <v>333</v>
      </c>
      <c r="F279" s="1" t="str">
        <f>IF(ISBLANK(E279), "", Table2[[#This Row],[unique_id]])</f>
        <v>kitchen_fan</v>
      </c>
      <c r="G279" s="1" t="s">
        <v>253</v>
      </c>
      <c r="H279" s="1" t="s">
        <v>133</v>
      </c>
      <c r="I279" s="1" t="s">
        <v>134</v>
      </c>
      <c r="K279" s="1" t="s">
        <v>138</v>
      </c>
      <c r="R279" s="1" t="s">
        <v>334</v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tr">
        <f>IF(OR(ISBLANK(AG279), ISBLANK(AH279)), "", LOWER(_xlfn.CONCAT(Table2[[#This Row],[device_manufacturer]], "-",Table2[[#This Row],[device_suggested_area]], "-", Table2[[#This Row],[device_identifiers]])))</f>
        <v>tplink-kitchen-fan</v>
      </c>
      <c r="AA279" s="2" t="s">
        <v>608</v>
      </c>
      <c r="AB279" s="1" t="s">
        <v>131</v>
      </c>
      <c r="AC279" s="1" t="s">
        <v>605</v>
      </c>
      <c r="AD279" s="1" t="str">
        <f>IF(OR(ISBLANK(AG279), ISBLANK(AH279)), "", Table2[[#This Row],[device_via_device]])</f>
        <v>TPLink</v>
      </c>
      <c r="AE279" s="1" t="s">
        <v>253</v>
      </c>
      <c r="AF279" s="1" t="s">
        <v>753</v>
      </c>
      <c r="AG279" s="30" t="s">
        <v>609</v>
      </c>
      <c r="AH279" s="30" t="s">
        <v>752</v>
      </c>
      <c r="AI279" s="1" t="str">
        <f>IF(AND(ISBLANK(AG279), ISBLANK(AH279)), "", _xlfn.CONCAT("[", IF(ISBLANK(AG279), "", _xlfn.CONCAT("[""mac"", """, AG279, """]")), IF(ISBLANK(AH279), "", _xlfn.CONCAT(", [""ip"", """, AH279, """]")), "]"))</f>
        <v>[["mac", "ac:84:c6:0d:1b:9c"], ["ip", "10.0.6.87"]]</v>
      </c>
    </row>
    <row r="280" spans="1:36" hidden="1" x14ac:dyDescent="0.2">
      <c r="A280" s="1">
        <v>6000</v>
      </c>
      <c r="B280" s="1" t="s">
        <v>28</v>
      </c>
      <c r="C280" s="1" t="s">
        <v>818</v>
      </c>
      <c r="F280" s="1" t="str">
        <f>IF(ISBLANK(E280), "", Table2[[#This Row],[unique_id]])</f>
        <v/>
      </c>
      <c r="T280" s="2"/>
      <c r="V280" s="1" t="str">
        <f t="shared" ref="V262:V325" si="10">IF(ISBLANK(U280),  "", _xlfn.CONCAT("haas/entity/sensor/", LOWER(C280), "/", E280, "/config"))</f>
        <v/>
      </c>
      <c r="W280" s="1" t="str">
        <f t="shared" ref="W262:W325" si="11">IF(ISBLANK(U280),  "", _xlfn.CONCAT("haas/entity/sensor/", LOWER(C280), "/", E280))</f>
        <v/>
      </c>
      <c r="Z280" s="1" t="s">
        <v>816</v>
      </c>
      <c r="AF280" s="1" t="s">
        <v>733</v>
      </c>
      <c r="AG280" s="1" t="s">
        <v>817</v>
      </c>
      <c r="AI280" s="1" t="str">
        <f t="shared" ref="AI260:AI323" si="12">IF(AND(ISBLANK(AG280), ISBLANK(AH280)), "", _xlfn.CONCAT("[", IF(ISBLANK(AG280), "", _xlfn.CONCAT("[""mac"", """, AG280, """]")), IF(ISBLANK(AH280), "", _xlfn.CONCAT(", [""ip"", """, AH280, """]")), "]"))</f>
        <v>[["mac", "bc:09:63:42:09:c0"]]</v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1" t="str">
        <f t="shared" si="12"/>
        <v/>
      </c>
      <c r="AJ281" s="1"/>
    </row>
    <row r="282" spans="1:36" hidden="1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 t="shared" si="10"/>
        <v/>
      </c>
      <c r="W282" s="1" t="str">
        <f t="shared" si="11"/>
        <v/>
      </c>
      <c r="AI282" s="1" t="str">
        <f t="shared" si="12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1" t="str">
        <f t="shared" si="12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1" t="str">
        <f t="shared" si="12"/>
        <v/>
      </c>
      <c r="AJ284" s="1"/>
    </row>
    <row r="285" spans="1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1" t="str">
        <f t="shared" si="12"/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1" t="str">
        <f t="shared" si="12"/>
        <v/>
      </c>
      <c r="AJ286" s="1"/>
    </row>
    <row r="287" spans="1:36" hidden="1" x14ac:dyDescent="0.2">
      <c r="E287" s="4"/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1" t="str">
        <f t="shared" si="12"/>
        <v/>
      </c>
      <c r="AJ287" s="1"/>
    </row>
    <row r="288" spans="1:36" hidden="1" x14ac:dyDescent="0.2">
      <c r="E288" s="4"/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1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1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1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1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1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1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1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1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1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1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1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1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1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1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1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1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1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1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1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1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1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1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1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1" t="str">
        <f t="shared" si="12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1" t="str">
        <f t="shared" si="12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1" t="str">
        <f t="shared" si="12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1" t="str">
        <f t="shared" si="12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1" t="str">
        <f t="shared" si="12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1" t="str">
        <f t="shared" si="12"/>
        <v/>
      </c>
      <c r="AJ316" s="1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1" t="str">
        <f t="shared" si="12"/>
        <v/>
      </c>
      <c r="AJ317" s="1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1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1" t="str">
        <f t="shared" si="12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1" t="str">
        <f t="shared" si="12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1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1" t="str">
        <f t="shared" si="12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1" t="str">
        <f t="shared" si="12"/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si="10"/>
        <v/>
      </c>
      <c r="W324" s="1" t="str">
        <f t="shared" si="11"/>
        <v/>
      </c>
      <c r="AI324" s="1" t="str">
        <f t="shared" ref="AI324:AI387" si="13">IF(AND(ISBLANK(AG324), ISBLANK(AH324)), "", _xlfn.CONCAT("[", IF(ISBLANK(AG324), "", _xlfn.CONCAT("[""mac"", """, AG324, """]")), IF(ISBLANK(AH324), "", _xlfn.CONCAT(", [""ip"", """, AH324, """]")), "]"))</f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0"/>
        <v/>
      </c>
      <c r="W325" s="1" t="str">
        <f t="shared" si="11"/>
        <v/>
      </c>
      <c r="AI325" s="1" t="str">
        <f t="shared" si="13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ref="V326:V389" si="14">IF(ISBLANK(U326),  "", _xlfn.CONCAT("haas/entity/sensor/", LOWER(C326), "/", E326, "/config"))</f>
        <v/>
      </c>
      <c r="W326" s="1" t="str">
        <f t="shared" ref="W326:W389" si="15">IF(ISBLANK(U326),  "", _xlfn.CONCAT("haas/entity/sensor/", LOWER(C326), "/", E326))</f>
        <v/>
      </c>
      <c r="AI326" s="1" t="str">
        <f t="shared" si="13"/>
        <v/>
      </c>
      <c r="AJ326" s="5"/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4"/>
        <v/>
      </c>
      <c r="W327" s="1" t="str">
        <f t="shared" si="15"/>
        <v/>
      </c>
      <c r="AI327" s="1" t="str">
        <f t="shared" si="13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4"/>
        <v/>
      </c>
      <c r="W328" s="1" t="str">
        <f t="shared" si="15"/>
        <v/>
      </c>
      <c r="AI328" s="1" t="str">
        <f t="shared" si="13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4"/>
        <v/>
      </c>
      <c r="W329" s="1" t="str">
        <f t="shared" si="15"/>
        <v/>
      </c>
      <c r="AI329" s="1" t="str">
        <f t="shared" si="13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4"/>
        <v/>
      </c>
      <c r="W330" s="1" t="str">
        <f t="shared" si="15"/>
        <v/>
      </c>
      <c r="AI330" s="1" t="str">
        <f t="shared" si="13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4"/>
        <v/>
      </c>
      <c r="W331" s="1" t="str">
        <f t="shared" si="15"/>
        <v/>
      </c>
      <c r="AI331" s="1" t="str">
        <f t="shared" si="13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4"/>
        <v/>
      </c>
      <c r="W332" s="1" t="str">
        <f t="shared" si="15"/>
        <v/>
      </c>
      <c r="AI332" s="1" t="str">
        <f t="shared" si="13"/>
        <v/>
      </c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4"/>
        <v/>
      </c>
      <c r="W333" s="1" t="str">
        <f t="shared" si="15"/>
        <v/>
      </c>
      <c r="AI333" s="1" t="str">
        <f t="shared" si="13"/>
        <v/>
      </c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4"/>
        <v/>
      </c>
      <c r="W334" s="1" t="str">
        <f t="shared" si="15"/>
        <v/>
      </c>
      <c r="AI334" s="1" t="str">
        <f t="shared" si="13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4"/>
        <v/>
      </c>
      <c r="W335" s="1" t="str">
        <f t="shared" si="15"/>
        <v/>
      </c>
      <c r="AI335" s="1" t="str">
        <f t="shared" si="13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4"/>
        <v/>
      </c>
      <c r="W336" s="1" t="str">
        <f t="shared" si="15"/>
        <v/>
      </c>
      <c r="AI336" s="1" t="str">
        <f t="shared" si="13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4"/>
        <v/>
      </c>
      <c r="W337" s="1" t="str">
        <f t="shared" si="15"/>
        <v/>
      </c>
      <c r="AI337" s="1" t="str">
        <f t="shared" si="13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4"/>
        <v/>
      </c>
      <c r="W338" s="1" t="str">
        <f t="shared" si="15"/>
        <v/>
      </c>
      <c r="AI338" s="1" t="str">
        <f t="shared" si="13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4"/>
        <v/>
      </c>
      <c r="W339" s="1" t="str">
        <f t="shared" si="15"/>
        <v/>
      </c>
      <c r="AI339" s="1" t="str">
        <f t="shared" si="13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4"/>
        <v/>
      </c>
      <c r="W340" s="1" t="str">
        <f t="shared" si="15"/>
        <v/>
      </c>
      <c r="AI340" s="1" t="str">
        <f t="shared" si="13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4"/>
        <v/>
      </c>
      <c r="W341" s="1" t="str">
        <f t="shared" si="15"/>
        <v/>
      </c>
      <c r="AI341" s="1" t="str">
        <f t="shared" si="13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4"/>
        <v/>
      </c>
      <c r="W342" s="1" t="str">
        <f t="shared" si="15"/>
        <v/>
      </c>
      <c r="AI342" s="1" t="str">
        <f t="shared" si="13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4"/>
        <v/>
      </c>
      <c r="W343" s="1" t="str">
        <f t="shared" si="15"/>
        <v/>
      </c>
      <c r="AI343" s="1" t="str">
        <f t="shared" si="13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4"/>
        <v/>
      </c>
      <c r="W344" s="1" t="str">
        <f t="shared" si="15"/>
        <v/>
      </c>
      <c r="AI344" s="1" t="str">
        <f t="shared" si="13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4"/>
        <v/>
      </c>
      <c r="W345" s="1" t="str">
        <f t="shared" si="15"/>
        <v/>
      </c>
      <c r="AI345" s="1" t="str">
        <f t="shared" si="13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4"/>
        <v/>
      </c>
      <c r="W346" s="1" t="str">
        <f t="shared" si="15"/>
        <v/>
      </c>
      <c r="AI346" s="1" t="str">
        <f t="shared" si="13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4"/>
        <v/>
      </c>
      <c r="W347" s="1" t="str">
        <f t="shared" si="15"/>
        <v/>
      </c>
      <c r="AI347" s="1" t="str">
        <f t="shared" si="13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4"/>
        <v/>
      </c>
      <c r="W348" s="1" t="str">
        <f t="shared" si="15"/>
        <v/>
      </c>
      <c r="AI348" s="1" t="str">
        <f t="shared" si="13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4"/>
        <v/>
      </c>
      <c r="W349" s="1" t="str">
        <f t="shared" si="15"/>
        <v/>
      </c>
      <c r="AI349" s="1" t="str">
        <f t="shared" si="13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4"/>
        <v/>
      </c>
      <c r="W350" s="1" t="str">
        <f t="shared" si="15"/>
        <v/>
      </c>
      <c r="AI350" s="1" t="str">
        <f t="shared" si="13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4"/>
        <v/>
      </c>
      <c r="W351" s="1" t="str">
        <f t="shared" si="15"/>
        <v/>
      </c>
      <c r="AI351" s="1" t="str">
        <f t="shared" si="13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4"/>
        <v/>
      </c>
      <c r="W352" s="1" t="str">
        <f t="shared" si="15"/>
        <v/>
      </c>
      <c r="AI352" s="1" t="str">
        <f t="shared" si="13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4"/>
        <v/>
      </c>
      <c r="W353" s="1" t="str">
        <f t="shared" si="15"/>
        <v/>
      </c>
      <c r="AI353" s="1" t="str">
        <f t="shared" si="13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4"/>
        <v/>
      </c>
      <c r="W354" s="1" t="str">
        <f t="shared" si="15"/>
        <v/>
      </c>
      <c r="AI354" s="1" t="str">
        <f t="shared" si="13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4"/>
        <v/>
      </c>
      <c r="W355" s="1" t="str">
        <f t="shared" si="15"/>
        <v/>
      </c>
      <c r="AI355" s="1" t="str">
        <f t="shared" si="13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4"/>
        <v/>
      </c>
      <c r="W356" s="1" t="str">
        <f t="shared" si="15"/>
        <v/>
      </c>
      <c r="AI356" s="1" t="str">
        <f t="shared" si="13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4"/>
        <v/>
      </c>
      <c r="W357" s="1" t="str">
        <f t="shared" si="15"/>
        <v/>
      </c>
      <c r="AI357" s="1" t="str">
        <f t="shared" si="13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4"/>
        <v/>
      </c>
      <c r="W358" s="1" t="str">
        <f t="shared" si="15"/>
        <v/>
      </c>
      <c r="AI358" s="1" t="str">
        <f t="shared" si="13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4"/>
        <v/>
      </c>
      <c r="W359" s="1" t="str">
        <f t="shared" si="15"/>
        <v/>
      </c>
      <c r="AI359" s="1" t="str">
        <f t="shared" si="13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4"/>
        <v/>
      </c>
      <c r="W360" s="1" t="str">
        <f t="shared" si="15"/>
        <v/>
      </c>
      <c r="AI360" s="1" t="str">
        <f t="shared" si="13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4"/>
        <v/>
      </c>
      <c r="W361" s="1" t="str">
        <f t="shared" si="15"/>
        <v/>
      </c>
      <c r="AI361" s="1" t="str">
        <f t="shared" si="13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4"/>
        <v/>
      </c>
      <c r="W362" s="1" t="str">
        <f t="shared" si="15"/>
        <v/>
      </c>
      <c r="AI362" s="1" t="str">
        <f t="shared" si="13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4"/>
        <v/>
      </c>
      <c r="W363" s="1" t="str">
        <f t="shared" si="15"/>
        <v/>
      </c>
      <c r="AI363" s="1" t="str">
        <f t="shared" si="13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4"/>
        <v/>
      </c>
      <c r="W364" s="1" t="str">
        <f t="shared" si="15"/>
        <v/>
      </c>
      <c r="AI364" s="1" t="str">
        <f t="shared" si="13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4"/>
        <v/>
      </c>
      <c r="W365" s="1" t="str">
        <f t="shared" si="15"/>
        <v/>
      </c>
      <c r="AI365" s="1" t="str">
        <f t="shared" si="13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4"/>
        <v/>
      </c>
      <c r="W366" s="1" t="str">
        <f t="shared" si="15"/>
        <v/>
      </c>
      <c r="AI366" s="1" t="str">
        <f t="shared" si="13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4"/>
        <v/>
      </c>
      <c r="W367" s="1" t="str">
        <f t="shared" si="15"/>
        <v/>
      </c>
      <c r="AI367" s="1" t="str">
        <f t="shared" si="13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4"/>
        <v/>
      </c>
      <c r="W368" s="1" t="str">
        <f t="shared" si="15"/>
        <v/>
      </c>
      <c r="AI368" s="1" t="str">
        <f t="shared" si="13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4"/>
        <v/>
      </c>
      <c r="W369" s="1" t="str">
        <f t="shared" si="15"/>
        <v/>
      </c>
      <c r="AI369" s="1" t="str">
        <f t="shared" si="13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4"/>
        <v/>
      </c>
      <c r="W370" s="1" t="str">
        <f t="shared" si="15"/>
        <v/>
      </c>
      <c r="AI370" s="1" t="str">
        <f t="shared" si="13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4"/>
        <v/>
      </c>
      <c r="W371" s="1" t="str">
        <f t="shared" si="15"/>
        <v/>
      </c>
      <c r="AI371" s="1" t="str">
        <f t="shared" si="13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4"/>
        <v/>
      </c>
      <c r="W372" s="1" t="str">
        <f t="shared" si="15"/>
        <v/>
      </c>
      <c r="AI372" s="1" t="str">
        <f t="shared" si="13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4"/>
        <v/>
      </c>
      <c r="W373" s="1" t="str">
        <f t="shared" si="15"/>
        <v/>
      </c>
      <c r="AI373" s="1" t="str">
        <f t="shared" si="13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4"/>
        <v/>
      </c>
      <c r="W374" s="1" t="str">
        <f t="shared" si="15"/>
        <v/>
      </c>
      <c r="AI374" s="1" t="str">
        <f t="shared" si="13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4"/>
        <v/>
      </c>
      <c r="W375" s="1" t="str">
        <f t="shared" si="15"/>
        <v/>
      </c>
      <c r="AI375" s="1" t="str">
        <f t="shared" si="13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4"/>
        <v/>
      </c>
      <c r="W376" s="1" t="str">
        <f t="shared" si="15"/>
        <v/>
      </c>
      <c r="AI376" s="1" t="str">
        <f t="shared" si="13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4"/>
        <v/>
      </c>
      <c r="W377" s="1" t="str">
        <f t="shared" si="15"/>
        <v/>
      </c>
      <c r="AI377" s="1" t="str">
        <f t="shared" si="13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4"/>
        <v/>
      </c>
      <c r="W378" s="1" t="str">
        <f t="shared" si="15"/>
        <v/>
      </c>
      <c r="AI378" s="1" t="str">
        <f t="shared" si="13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4"/>
        <v/>
      </c>
      <c r="W379" s="1" t="str">
        <f t="shared" si="15"/>
        <v/>
      </c>
      <c r="AI379" s="1" t="str">
        <f t="shared" si="13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4"/>
        <v/>
      </c>
      <c r="W380" s="1" t="str">
        <f t="shared" si="15"/>
        <v/>
      </c>
      <c r="AI380" s="1" t="str">
        <f t="shared" si="13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4"/>
        <v/>
      </c>
      <c r="W381" s="1" t="str">
        <f t="shared" si="15"/>
        <v/>
      </c>
      <c r="AI381" s="1" t="str">
        <f t="shared" si="13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4"/>
        <v/>
      </c>
      <c r="W382" s="1" t="str">
        <f t="shared" si="15"/>
        <v/>
      </c>
      <c r="AI382" s="1" t="str">
        <f t="shared" si="13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4"/>
        <v/>
      </c>
      <c r="W383" s="1" t="str">
        <f t="shared" si="15"/>
        <v/>
      </c>
      <c r="AI383" s="1" t="str">
        <f t="shared" si="13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4"/>
        <v/>
      </c>
      <c r="W384" s="1" t="str">
        <f t="shared" si="15"/>
        <v/>
      </c>
      <c r="AI384" s="1" t="str">
        <f t="shared" si="13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4"/>
        <v/>
      </c>
      <c r="W385" s="1" t="str">
        <f t="shared" si="15"/>
        <v/>
      </c>
      <c r="AI385" s="1" t="str">
        <f t="shared" si="13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4"/>
        <v/>
      </c>
      <c r="W386" s="1" t="str">
        <f t="shared" si="15"/>
        <v/>
      </c>
      <c r="AI386" s="1" t="str">
        <f t="shared" si="13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4"/>
        <v/>
      </c>
      <c r="W387" s="1" t="str">
        <f t="shared" si="15"/>
        <v/>
      </c>
      <c r="AI387" s="1" t="str">
        <f t="shared" si="13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si="14"/>
        <v/>
      </c>
      <c r="W388" s="1" t="str">
        <f t="shared" si="15"/>
        <v/>
      </c>
      <c r="AI388" s="1" t="str">
        <f t="shared" ref="AI388:AI451" si="16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4"/>
        <v/>
      </c>
      <c r="W389" s="1" t="str">
        <f t="shared" si="15"/>
        <v/>
      </c>
      <c r="AI389" s="1" t="str">
        <f t="shared" si="16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ref="V390:V453" si="17">IF(ISBLANK(U390),  "", _xlfn.CONCAT("haas/entity/sensor/", LOWER(C390), "/", E390, "/config"))</f>
        <v/>
      </c>
      <c r="W390" s="1" t="str">
        <f t="shared" ref="W390:W453" si="18">IF(ISBLANK(U390),  "", _xlfn.CONCAT("haas/entity/sensor/", LOWER(C390), "/", E390))</f>
        <v/>
      </c>
      <c r="AI390" s="1" t="str">
        <f t="shared" si="16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7"/>
        <v/>
      </c>
      <c r="W391" s="1" t="str">
        <f t="shared" si="18"/>
        <v/>
      </c>
      <c r="AI391" s="1" t="str">
        <f t="shared" si="16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7"/>
        <v/>
      </c>
      <c r="W392" s="1" t="str">
        <f t="shared" si="18"/>
        <v/>
      </c>
      <c r="AI392" s="1" t="str">
        <f t="shared" si="16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7"/>
        <v/>
      </c>
      <c r="W393" s="1" t="str">
        <f t="shared" si="18"/>
        <v/>
      </c>
      <c r="AI393" s="1" t="str">
        <f t="shared" si="16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7"/>
        <v/>
      </c>
      <c r="W394" s="1" t="str">
        <f t="shared" si="18"/>
        <v/>
      </c>
      <c r="AI394" s="1" t="str">
        <f t="shared" si="16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7"/>
        <v/>
      </c>
      <c r="W395" s="1" t="str">
        <f t="shared" si="18"/>
        <v/>
      </c>
      <c r="AI395" s="1" t="str">
        <f t="shared" si="16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7"/>
        <v/>
      </c>
      <c r="W396" s="1" t="str">
        <f t="shared" si="18"/>
        <v/>
      </c>
      <c r="AI396" s="1" t="str">
        <f t="shared" si="16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7"/>
        <v/>
      </c>
      <c r="W397" s="1" t="str">
        <f t="shared" si="18"/>
        <v/>
      </c>
      <c r="AI397" s="1" t="str">
        <f t="shared" si="16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7"/>
        <v/>
      </c>
      <c r="W398" s="1" t="str">
        <f t="shared" si="18"/>
        <v/>
      </c>
      <c r="AI398" s="1" t="str">
        <f t="shared" si="16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17"/>
        <v/>
      </c>
      <c r="W399" s="1" t="str">
        <f t="shared" si="18"/>
        <v/>
      </c>
      <c r="AI399" s="1" t="str">
        <f t="shared" si="16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17"/>
        <v/>
      </c>
      <c r="W400" s="1" t="str">
        <f t="shared" si="18"/>
        <v/>
      </c>
      <c r="AI400" s="1" t="str">
        <f t="shared" si="16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7"/>
        <v/>
      </c>
      <c r="W401" s="1" t="str">
        <f t="shared" si="18"/>
        <v/>
      </c>
      <c r="AI401" s="1" t="str">
        <f t="shared" si="16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7"/>
        <v/>
      </c>
      <c r="W402" s="1" t="str">
        <f t="shared" si="18"/>
        <v/>
      </c>
      <c r="AI402" s="1" t="str">
        <f t="shared" si="16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7"/>
        <v/>
      </c>
      <c r="W403" s="1" t="str">
        <f t="shared" si="18"/>
        <v/>
      </c>
      <c r="AI403" s="1" t="str">
        <f t="shared" si="16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7"/>
        <v/>
      </c>
      <c r="W404" s="1" t="str">
        <f t="shared" si="18"/>
        <v/>
      </c>
      <c r="AI404" s="1" t="str">
        <f t="shared" si="16"/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 t="shared" si="17"/>
        <v/>
      </c>
      <c r="W405" s="1" t="str">
        <f t="shared" si="18"/>
        <v/>
      </c>
      <c r="AI405" s="1" t="str">
        <f t="shared" si="16"/>
        <v/>
      </c>
      <c r="AJ405" s="1"/>
    </row>
    <row r="406" spans="6:36" hidden="1" x14ac:dyDescent="0.2">
      <c r="F406" s="1" t="str">
        <f>IF(ISBLANK(E406), "", Table2[[#This Row],[unique_id]])</f>
        <v/>
      </c>
      <c r="H406" s="4"/>
      <c r="T406" s="2"/>
      <c r="V406" s="1" t="str">
        <f t="shared" si="17"/>
        <v/>
      </c>
      <c r="W406" s="1" t="str">
        <f t="shared" si="18"/>
        <v/>
      </c>
      <c r="AI406" s="1" t="str">
        <f t="shared" si="16"/>
        <v/>
      </c>
      <c r="AJ406" s="1"/>
    </row>
    <row r="407" spans="6:36" hidden="1" x14ac:dyDescent="0.2">
      <c r="F407" s="1" t="str">
        <f>IF(ISBLANK(E407), "", Table2[[#This Row],[unique_id]])</f>
        <v/>
      </c>
      <c r="H407" s="4"/>
      <c r="T407" s="2"/>
      <c r="V407" s="1" t="str">
        <f t="shared" si="17"/>
        <v/>
      </c>
      <c r="W407" s="1" t="str">
        <f t="shared" si="18"/>
        <v/>
      </c>
      <c r="AI407" s="1" t="str">
        <f t="shared" si="16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17"/>
        <v/>
      </c>
      <c r="W408" s="1" t="str">
        <f t="shared" si="18"/>
        <v/>
      </c>
      <c r="AI408" s="1" t="str">
        <f t="shared" si="16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17"/>
        <v/>
      </c>
      <c r="W409" s="1" t="str">
        <f t="shared" si="18"/>
        <v/>
      </c>
      <c r="AI409" s="1" t="str">
        <f t="shared" si="16"/>
        <v/>
      </c>
      <c r="AJ409" s="1"/>
    </row>
    <row r="410" spans="6:36" hidden="1" x14ac:dyDescent="0.2">
      <c r="F410" s="1" t="str">
        <f>IF(ISBLANK(E410), "", Table2[[#This Row],[unique_id]])</f>
        <v/>
      </c>
      <c r="T410" s="2"/>
      <c r="V410" s="1" t="str">
        <f t="shared" si="17"/>
        <v/>
      </c>
      <c r="W410" s="1" t="str">
        <f t="shared" si="18"/>
        <v/>
      </c>
      <c r="AI410" s="1" t="str">
        <f t="shared" si="16"/>
        <v/>
      </c>
      <c r="AJ410" s="1"/>
    </row>
    <row r="411" spans="6:36" hidden="1" x14ac:dyDescent="0.2">
      <c r="F411" s="1" t="str">
        <f>IF(ISBLANK(E411), "", Table2[[#This Row],[unique_id]])</f>
        <v/>
      </c>
      <c r="T411" s="2"/>
      <c r="V411" s="1" t="str">
        <f t="shared" si="17"/>
        <v/>
      </c>
      <c r="W411" s="1" t="str">
        <f t="shared" si="18"/>
        <v/>
      </c>
      <c r="AI411" s="1" t="str">
        <f t="shared" si="16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7"/>
        <v/>
      </c>
      <c r="W412" s="1" t="str">
        <f t="shared" si="18"/>
        <v/>
      </c>
      <c r="AI412" s="1" t="str">
        <f t="shared" si="16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7"/>
        <v/>
      </c>
      <c r="W413" s="1" t="str">
        <f t="shared" si="18"/>
        <v/>
      </c>
      <c r="AI413" s="1" t="str">
        <f t="shared" si="16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7"/>
        <v/>
      </c>
      <c r="W414" s="1" t="str">
        <f t="shared" si="18"/>
        <v/>
      </c>
      <c r="AI414" s="1" t="str">
        <f t="shared" si="16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7"/>
        <v/>
      </c>
      <c r="W415" s="1" t="str">
        <f t="shared" si="18"/>
        <v/>
      </c>
      <c r="AI415" s="1" t="str">
        <f t="shared" si="16"/>
        <v/>
      </c>
      <c r="AJ415" s="1"/>
    </row>
    <row r="416" spans="6:36" hidden="1" x14ac:dyDescent="0.2">
      <c r="F416" s="1" t="str">
        <f>IF(ISBLANK(E416), "", Table2[[#This Row],[unique_id]])</f>
        <v/>
      </c>
      <c r="G416" s="4"/>
      <c r="V416" s="1" t="str">
        <f t="shared" si="17"/>
        <v/>
      </c>
      <c r="W416" s="1" t="str">
        <f t="shared" si="18"/>
        <v/>
      </c>
      <c r="AI416" s="1" t="str">
        <f t="shared" si="16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7"/>
        <v/>
      </c>
      <c r="W417" s="1" t="str">
        <f t="shared" si="18"/>
        <v/>
      </c>
      <c r="AI417" s="1" t="str">
        <f t="shared" si="16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7"/>
        <v/>
      </c>
      <c r="W418" s="1" t="str">
        <f t="shared" si="18"/>
        <v/>
      </c>
      <c r="AI418" s="1" t="str">
        <f t="shared" si="16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7"/>
        <v/>
      </c>
      <c r="W419" s="1" t="str">
        <f t="shared" si="18"/>
        <v/>
      </c>
      <c r="AI419" s="1" t="str">
        <f t="shared" si="16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7"/>
        <v/>
      </c>
      <c r="W420" s="1" t="str">
        <f t="shared" si="18"/>
        <v/>
      </c>
      <c r="AI420" s="1" t="str">
        <f t="shared" si="16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7"/>
        <v/>
      </c>
      <c r="W421" s="1" t="str">
        <f t="shared" si="18"/>
        <v/>
      </c>
      <c r="AI421" s="1" t="str">
        <f t="shared" si="16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7"/>
        <v/>
      </c>
      <c r="W422" s="1" t="str">
        <f t="shared" si="18"/>
        <v/>
      </c>
      <c r="AI422" s="1" t="str">
        <f t="shared" si="16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7"/>
        <v/>
      </c>
      <c r="W423" s="1" t="str">
        <f t="shared" si="18"/>
        <v/>
      </c>
      <c r="AI423" s="1" t="str">
        <f t="shared" si="16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7"/>
        <v/>
      </c>
      <c r="W424" s="1" t="str">
        <f t="shared" si="18"/>
        <v/>
      </c>
      <c r="AI424" s="1" t="str">
        <f t="shared" si="16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7"/>
        <v/>
      </c>
      <c r="W425" s="1" t="str">
        <f t="shared" si="18"/>
        <v/>
      </c>
      <c r="AI425" s="1" t="str">
        <f t="shared" si="16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7"/>
        <v/>
      </c>
      <c r="W426" s="1" t="str">
        <f t="shared" si="18"/>
        <v/>
      </c>
      <c r="AI426" s="1" t="str">
        <f t="shared" si="16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7"/>
        <v/>
      </c>
      <c r="W427" s="1" t="str">
        <f t="shared" si="18"/>
        <v/>
      </c>
      <c r="AI427" s="1" t="str">
        <f t="shared" si="16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7"/>
        <v/>
      </c>
      <c r="W428" s="1" t="str">
        <f t="shared" si="18"/>
        <v/>
      </c>
      <c r="AI428" s="1" t="str">
        <f t="shared" si="16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7"/>
        <v/>
      </c>
      <c r="W429" s="1" t="str">
        <f t="shared" si="18"/>
        <v/>
      </c>
      <c r="AI429" s="1" t="str">
        <f t="shared" si="16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7"/>
        <v/>
      </c>
      <c r="W430" s="1" t="str">
        <f t="shared" si="18"/>
        <v/>
      </c>
      <c r="AI430" s="1" t="str">
        <f t="shared" si="16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7"/>
        <v/>
      </c>
      <c r="W431" s="1" t="str">
        <f t="shared" si="18"/>
        <v/>
      </c>
      <c r="AI431" s="1" t="str">
        <f t="shared" si="16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7"/>
        <v/>
      </c>
      <c r="W432" s="1" t="str">
        <f t="shared" si="18"/>
        <v/>
      </c>
      <c r="AI432" s="1" t="str">
        <f t="shared" si="16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7"/>
        <v/>
      </c>
      <c r="W433" s="1" t="str">
        <f t="shared" si="18"/>
        <v/>
      </c>
      <c r="AI433" s="1" t="str">
        <f t="shared" si="16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7"/>
        <v/>
      </c>
      <c r="W434" s="1" t="str">
        <f t="shared" si="18"/>
        <v/>
      </c>
      <c r="AI434" s="1" t="str">
        <f t="shared" si="16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7"/>
        <v/>
      </c>
      <c r="W435" s="1" t="str">
        <f t="shared" si="18"/>
        <v/>
      </c>
      <c r="AI435" s="1" t="str">
        <f t="shared" si="16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7"/>
        <v/>
      </c>
      <c r="W436" s="1" t="str">
        <f t="shared" si="18"/>
        <v/>
      </c>
      <c r="AI436" s="1" t="str">
        <f t="shared" si="16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7"/>
        <v/>
      </c>
      <c r="W437" s="1" t="str">
        <f t="shared" si="18"/>
        <v/>
      </c>
      <c r="AI437" s="1" t="str">
        <f t="shared" si="16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7"/>
        <v/>
      </c>
      <c r="W438" s="1" t="str">
        <f t="shared" si="18"/>
        <v/>
      </c>
      <c r="AI438" s="1" t="str">
        <f t="shared" si="16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7"/>
        <v/>
      </c>
      <c r="W439" s="1" t="str">
        <f t="shared" si="18"/>
        <v/>
      </c>
      <c r="AI439" s="1" t="str">
        <f t="shared" si="16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7"/>
        <v/>
      </c>
      <c r="W440" s="1" t="str">
        <f t="shared" si="18"/>
        <v/>
      </c>
      <c r="AI440" s="1" t="str">
        <f t="shared" si="16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7"/>
        <v/>
      </c>
      <c r="W441" s="1" t="str">
        <f t="shared" si="18"/>
        <v/>
      </c>
      <c r="AI441" s="1" t="str">
        <f t="shared" si="16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7"/>
        <v/>
      </c>
      <c r="W442" s="1" t="str">
        <f t="shared" si="18"/>
        <v/>
      </c>
      <c r="AI442" s="1" t="str">
        <f t="shared" si="16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7"/>
        <v/>
      </c>
      <c r="W443" s="1" t="str">
        <f t="shared" si="18"/>
        <v/>
      </c>
      <c r="AI443" s="1" t="str">
        <f t="shared" si="16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7"/>
        <v/>
      </c>
      <c r="W444" s="1" t="str">
        <f t="shared" si="18"/>
        <v/>
      </c>
      <c r="AI444" s="1" t="str">
        <f t="shared" si="16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7"/>
        <v/>
      </c>
      <c r="W445" s="1" t="str">
        <f t="shared" si="18"/>
        <v/>
      </c>
      <c r="AI445" s="1" t="str">
        <f t="shared" si="16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7"/>
        <v/>
      </c>
      <c r="W446" s="1" t="str">
        <f t="shared" si="18"/>
        <v/>
      </c>
      <c r="AI446" s="1" t="str">
        <f t="shared" si="16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7"/>
        <v/>
      </c>
      <c r="W447" s="1" t="str">
        <f t="shared" si="18"/>
        <v/>
      </c>
      <c r="AI447" s="1" t="str">
        <f t="shared" si="16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7"/>
        <v/>
      </c>
      <c r="W448" s="1" t="str">
        <f t="shared" si="18"/>
        <v/>
      </c>
      <c r="AI448" s="1" t="str">
        <f t="shared" si="16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7"/>
        <v/>
      </c>
      <c r="W449" s="1" t="str">
        <f t="shared" si="18"/>
        <v/>
      </c>
      <c r="AI449" s="1" t="str">
        <f t="shared" si="16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7"/>
        <v/>
      </c>
      <c r="W450" s="1" t="str">
        <f t="shared" si="18"/>
        <v/>
      </c>
      <c r="AI450" s="1" t="str">
        <f t="shared" si="16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7"/>
        <v/>
      </c>
      <c r="W451" s="1" t="str">
        <f t="shared" si="18"/>
        <v/>
      </c>
      <c r="AI451" s="1" t="str">
        <f t="shared" si="16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si="17"/>
        <v/>
      </c>
      <c r="W452" s="1" t="str">
        <f t="shared" si="18"/>
        <v/>
      </c>
      <c r="AI452" s="1" t="str">
        <f t="shared" ref="AI452:AI515" si="19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7"/>
        <v/>
      </c>
      <c r="W453" s="1" t="str">
        <f t="shared" si="18"/>
        <v/>
      </c>
      <c r="AI453" s="1" t="str">
        <f t="shared" si="19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ref="V454:V517" si="20">IF(ISBLANK(U454),  "", _xlfn.CONCAT("haas/entity/sensor/", LOWER(C454), "/", E454, "/config"))</f>
        <v/>
      </c>
      <c r="W454" s="1" t="str">
        <f t="shared" ref="W454:W517" si="21">IF(ISBLANK(U454),  "", _xlfn.CONCAT("haas/entity/sensor/", LOWER(C454), "/", E454))</f>
        <v/>
      </c>
      <c r="AI454" s="1" t="str">
        <f t="shared" si="19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20"/>
        <v/>
      </c>
      <c r="W455" s="1" t="str">
        <f t="shared" si="21"/>
        <v/>
      </c>
      <c r="AI455" s="1" t="str">
        <f t="shared" si="19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20"/>
        <v/>
      </c>
      <c r="W456" s="1" t="str">
        <f t="shared" si="21"/>
        <v/>
      </c>
      <c r="AI456" s="1" t="str">
        <f t="shared" si="19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20"/>
        <v/>
      </c>
      <c r="W457" s="1" t="str">
        <f t="shared" si="21"/>
        <v/>
      </c>
      <c r="AI457" s="1" t="str">
        <f t="shared" si="19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20"/>
        <v/>
      </c>
      <c r="W458" s="1" t="str">
        <f t="shared" si="21"/>
        <v/>
      </c>
      <c r="AI458" s="1" t="str">
        <f t="shared" si="19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20"/>
        <v/>
      </c>
      <c r="W459" s="1" t="str">
        <f t="shared" si="21"/>
        <v/>
      </c>
      <c r="AI459" s="1" t="str">
        <f t="shared" si="19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20"/>
        <v/>
      </c>
      <c r="W460" s="1" t="str">
        <f t="shared" si="21"/>
        <v/>
      </c>
      <c r="AI460" s="1" t="str">
        <f t="shared" si="19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20"/>
        <v/>
      </c>
      <c r="W461" s="1" t="str">
        <f t="shared" si="21"/>
        <v/>
      </c>
      <c r="AI461" s="1" t="str">
        <f t="shared" si="19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20"/>
        <v/>
      </c>
      <c r="W462" s="1" t="str">
        <f t="shared" si="21"/>
        <v/>
      </c>
      <c r="AI462" s="1" t="str">
        <f t="shared" si="19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20"/>
        <v/>
      </c>
      <c r="W463" s="1" t="str">
        <f t="shared" si="21"/>
        <v/>
      </c>
      <c r="AI463" s="1" t="str">
        <f t="shared" si="19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20"/>
        <v/>
      </c>
      <c r="W464" s="1" t="str">
        <f t="shared" si="21"/>
        <v/>
      </c>
      <c r="AI464" s="1" t="str">
        <f t="shared" si="19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20"/>
        <v/>
      </c>
      <c r="W465" s="1" t="str">
        <f t="shared" si="21"/>
        <v/>
      </c>
      <c r="AI465" s="1" t="str">
        <f t="shared" si="19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20"/>
        <v/>
      </c>
      <c r="W466" s="1" t="str">
        <f t="shared" si="21"/>
        <v/>
      </c>
      <c r="AI466" s="1" t="str">
        <f t="shared" si="19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20"/>
        <v/>
      </c>
      <c r="W467" s="1" t="str">
        <f t="shared" si="21"/>
        <v/>
      </c>
      <c r="AI467" s="1" t="str">
        <f t="shared" si="19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20"/>
        <v/>
      </c>
      <c r="W468" s="1" t="str">
        <f t="shared" si="21"/>
        <v/>
      </c>
      <c r="AI468" s="1" t="str">
        <f t="shared" si="19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20"/>
        <v/>
      </c>
      <c r="W469" s="1" t="str">
        <f t="shared" si="21"/>
        <v/>
      </c>
      <c r="AI469" s="1" t="str">
        <f t="shared" si="19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20"/>
        <v/>
      </c>
      <c r="W470" s="1" t="str">
        <f t="shared" si="21"/>
        <v/>
      </c>
      <c r="AI470" s="1" t="str">
        <f t="shared" si="19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20"/>
        <v/>
      </c>
      <c r="W471" s="1" t="str">
        <f t="shared" si="21"/>
        <v/>
      </c>
      <c r="AI471" s="1" t="str">
        <f t="shared" si="19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20"/>
        <v/>
      </c>
      <c r="W472" s="1" t="str">
        <f t="shared" si="21"/>
        <v/>
      </c>
      <c r="AI472" s="1" t="str">
        <f t="shared" si="19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20"/>
        <v/>
      </c>
      <c r="W473" s="1" t="str">
        <f t="shared" si="21"/>
        <v/>
      </c>
      <c r="AI473" s="1" t="str">
        <f t="shared" si="19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20"/>
        <v/>
      </c>
      <c r="W474" s="1" t="str">
        <f t="shared" si="21"/>
        <v/>
      </c>
      <c r="AI474" s="1" t="str">
        <f t="shared" si="19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20"/>
        <v/>
      </c>
      <c r="W475" s="1" t="str">
        <f t="shared" si="21"/>
        <v/>
      </c>
      <c r="AI475" s="1" t="str">
        <f t="shared" si="19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20"/>
        <v/>
      </c>
      <c r="W476" s="1" t="str">
        <f t="shared" si="21"/>
        <v/>
      </c>
      <c r="AI476" s="1" t="str">
        <f t="shared" si="19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20"/>
        <v/>
      </c>
      <c r="W477" s="1" t="str">
        <f t="shared" si="21"/>
        <v/>
      </c>
      <c r="AI477" s="1" t="str">
        <f t="shared" si="19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20"/>
        <v/>
      </c>
      <c r="W478" s="1" t="str">
        <f t="shared" si="21"/>
        <v/>
      </c>
      <c r="AI478" s="1" t="str">
        <f t="shared" si="19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20"/>
        <v/>
      </c>
      <c r="W479" s="1" t="str">
        <f t="shared" si="21"/>
        <v/>
      </c>
      <c r="AI479" s="1" t="str">
        <f t="shared" si="19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20"/>
        <v/>
      </c>
      <c r="W480" s="1" t="str">
        <f t="shared" si="21"/>
        <v/>
      </c>
      <c r="AI480" s="1" t="str">
        <f t="shared" si="19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20"/>
        <v/>
      </c>
      <c r="W481" s="1" t="str">
        <f t="shared" si="21"/>
        <v/>
      </c>
      <c r="AI481" s="1" t="str">
        <f t="shared" si="19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20"/>
        <v/>
      </c>
      <c r="W482" s="1" t="str">
        <f t="shared" si="21"/>
        <v/>
      </c>
      <c r="AI482" s="1" t="str">
        <f t="shared" si="19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20"/>
        <v/>
      </c>
      <c r="W483" s="1" t="str">
        <f t="shared" si="21"/>
        <v/>
      </c>
      <c r="AI483" s="1" t="str">
        <f t="shared" si="19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20"/>
        <v/>
      </c>
      <c r="W484" s="1" t="str">
        <f t="shared" si="21"/>
        <v/>
      </c>
      <c r="AI484" s="1" t="str">
        <f t="shared" si="19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20"/>
        <v/>
      </c>
      <c r="W485" s="1" t="str">
        <f t="shared" si="21"/>
        <v/>
      </c>
      <c r="AI485" s="1" t="str">
        <f t="shared" si="19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20"/>
        <v/>
      </c>
      <c r="W486" s="1" t="str">
        <f t="shared" si="21"/>
        <v/>
      </c>
      <c r="AI486" s="1" t="str">
        <f t="shared" si="19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20"/>
        <v/>
      </c>
      <c r="W487" s="1" t="str">
        <f t="shared" si="21"/>
        <v/>
      </c>
      <c r="AI487" s="1" t="str">
        <f t="shared" si="19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20"/>
        <v/>
      </c>
      <c r="W488" s="1" t="str">
        <f t="shared" si="21"/>
        <v/>
      </c>
      <c r="AI488" s="1" t="str">
        <f t="shared" si="19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20"/>
        <v/>
      </c>
      <c r="W489" s="1" t="str">
        <f t="shared" si="21"/>
        <v/>
      </c>
      <c r="AI489" s="1" t="str">
        <f t="shared" si="19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20"/>
        <v/>
      </c>
      <c r="W490" s="1" t="str">
        <f t="shared" si="21"/>
        <v/>
      </c>
      <c r="AI490" s="1" t="str">
        <f t="shared" si="19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20"/>
        <v/>
      </c>
      <c r="W491" s="1" t="str">
        <f t="shared" si="21"/>
        <v/>
      </c>
      <c r="AI491" s="1" t="str">
        <f t="shared" si="19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20"/>
        <v/>
      </c>
      <c r="W492" s="1" t="str">
        <f t="shared" si="21"/>
        <v/>
      </c>
      <c r="AI492" s="1" t="str">
        <f t="shared" si="19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20"/>
        <v/>
      </c>
      <c r="W493" s="1" t="str">
        <f t="shared" si="21"/>
        <v/>
      </c>
      <c r="AI493" s="1" t="str">
        <f t="shared" si="19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20"/>
        <v/>
      </c>
      <c r="W494" s="1" t="str">
        <f t="shared" si="21"/>
        <v/>
      </c>
      <c r="AI494" s="1" t="str">
        <f t="shared" si="19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20"/>
        <v/>
      </c>
      <c r="W495" s="1" t="str">
        <f t="shared" si="21"/>
        <v/>
      </c>
      <c r="AI495" s="1" t="str">
        <f t="shared" si="19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20"/>
        <v/>
      </c>
      <c r="W496" s="1" t="str">
        <f t="shared" si="21"/>
        <v/>
      </c>
      <c r="AI496" s="1" t="str">
        <f t="shared" si="19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20"/>
        <v/>
      </c>
      <c r="W497" s="1" t="str">
        <f t="shared" si="21"/>
        <v/>
      </c>
      <c r="AI497" s="1" t="str">
        <f t="shared" si="19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20"/>
        <v/>
      </c>
      <c r="W498" s="1" t="str">
        <f t="shared" si="21"/>
        <v/>
      </c>
      <c r="AI498" s="1" t="str">
        <f t="shared" si="19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20"/>
        <v/>
      </c>
      <c r="W499" s="1" t="str">
        <f t="shared" si="21"/>
        <v/>
      </c>
      <c r="AI499" s="1" t="str">
        <f t="shared" si="19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20"/>
        <v/>
      </c>
      <c r="W500" s="1" t="str">
        <f t="shared" si="21"/>
        <v/>
      </c>
      <c r="AI500" s="1" t="str">
        <f t="shared" si="19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20"/>
        <v/>
      </c>
      <c r="W501" s="1" t="str">
        <f t="shared" si="21"/>
        <v/>
      </c>
      <c r="AI501" s="1" t="str">
        <f t="shared" si="19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20"/>
        <v/>
      </c>
      <c r="W502" s="1" t="str">
        <f t="shared" si="21"/>
        <v/>
      </c>
      <c r="AI502" s="1" t="str">
        <f t="shared" si="19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20"/>
        <v/>
      </c>
      <c r="W503" s="1" t="str">
        <f t="shared" si="21"/>
        <v/>
      </c>
      <c r="AI503" s="1" t="str">
        <f t="shared" si="19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20"/>
        <v/>
      </c>
      <c r="W504" s="1" t="str">
        <f t="shared" si="21"/>
        <v/>
      </c>
      <c r="AI504" s="1" t="str">
        <f t="shared" si="19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20"/>
        <v/>
      </c>
      <c r="W505" s="1" t="str">
        <f t="shared" si="21"/>
        <v/>
      </c>
      <c r="AI505" s="1" t="str">
        <f t="shared" si="19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20"/>
        <v/>
      </c>
      <c r="W506" s="1" t="str">
        <f t="shared" si="21"/>
        <v/>
      </c>
      <c r="AI506" s="1" t="str">
        <f t="shared" si="19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20"/>
        <v/>
      </c>
      <c r="W507" s="1" t="str">
        <f t="shared" si="21"/>
        <v/>
      </c>
      <c r="AI507" s="1" t="str">
        <f t="shared" si="19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20"/>
        <v/>
      </c>
      <c r="W508" s="1" t="str">
        <f t="shared" si="21"/>
        <v/>
      </c>
      <c r="AI508" s="1" t="str">
        <f t="shared" si="19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20"/>
        <v/>
      </c>
      <c r="W509" s="1" t="str">
        <f t="shared" si="21"/>
        <v/>
      </c>
      <c r="AI509" s="1" t="str">
        <f t="shared" si="19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20"/>
        <v/>
      </c>
      <c r="W510" s="1" t="str">
        <f t="shared" si="21"/>
        <v/>
      </c>
      <c r="AI510" s="1" t="str">
        <f t="shared" si="19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20"/>
        <v/>
      </c>
      <c r="W511" s="1" t="str">
        <f t="shared" si="21"/>
        <v/>
      </c>
      <c r="AI511" s="1" t="str">
        <f t="shared" si="19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20"/>
        <v/>
      </c>
      <c r="W512" s="1" t="str">
        <f t="shared" si="21"/>
        <v/>
      </c>
      <c r="AI512" s="1" t="str">
        <f t="shared" si="19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20"/>
        <v/>
      </c>
      <c r="W513" s="1" t="str">
        <f t="shared" si="21"/>
        <v/>
      </c>
      <c r="AI513" s="1" t="str">
        <f t="shared" si="19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20"/>
        <v/>
      </c>
      <c r="W514" s="1" t="str">
        <f t="shared" si="21"/>
        <v/>
      </c>
      <c r="AI514" s="1" t="str">
        <f t="shared" si="19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20"/>
        <v/>
      </c>
      <c r="W515" s="1" t="str">
        <f t="shared" si="21"/>
        <v/>
      </c>
      <c r="AI515" s="1" t="str">
        <f t="shared" si="19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si="20"/>
        <v/>
      </c>
      <c r="W516" s="1" t="str">
        <f t="shared" si="21"/>
        <v/>
      </c>
      <c r="AI516" s="1" t="str">
        <f t="shared" ref="AI516:AI579" si="22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0"/>
        <v/>
      </c>
      <c r="W517" s="1" t="str">
        <f t="shared" si="21"/>
        <v/>
      </c>
      <c r="AI517" s="1" t="str">
        <f t="shared" si="22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ref="V518:V581" si="23">IF(ISBLANK(U518),  "", _xlfn.CONCAT("haas/entity/sensor/", LOWER(C518), "/", E518, "/config"))</f>
        <v/>
      </c>
      <c r="W518" s="1" t="str">
        <f t="shared" ref="W518:W581" si="24">IF(ISBLANK(U518),  "", _xlfn.CONCAT("haas/entity/sensor/", LOWER(C518), "/", E518))</f>
        <v/>
      </c>
      <c r="AI518" s="1" t="str">
        <f t="shared" si="22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3"/>
        <v/>
      </c>
      <c r="W519" s="1" t="str">
        <f t="shared" si="24"/>
        <v/>
      </c>
      <c r="AI519" s="1" t="str">
        <f t="shared" si="22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3"/>
        <v/>
      </c>
      <c r="W520" s="1" t="str">
        <f t="shared" si="24"/>
        <v/>
      </c>
      <c r="AI520" s="1" t="str">
        <f t="shared" si="22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3"/>
        <v/>
      </c>
      <c r="W521" s="1" t="str">
        <f t="shared" si="24"/>
        <v/>
      </c>
      <c r="AI521" s="1" t="str">
        <f t="shared" si="22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3"/>
        <v/>
      </c>
      <c r="W522" s="1" t="str">
        <f t="shared" si="24"/>
        <v/>
      </c>
      <c r="AI522" s="1" t="str">
        <f t="shared" si="22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3"/>
        <v/>
      </c>
      <c r="W523" s="1" t="str">
        <f t="shared" si="24"/>
        <v/>
      </c>
      <c r="AI523" s="1" t="str">
        <f t="shared" si="22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3"/>
        <v/>
      </c>
      <c r="W524" s="1" t="str">
        <f t="shared" si="24"/>
        <v/>
      </c>
      <c r="AI524" s="1" t="str">
        <f t="shared" si="22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3"/>
        <v/>
      </c>
      <c r="W525" s="1" t="str">
        <f t="shared" si="24"/>
        <v/>
      </c>
      <c r="AI525" s="1" t="str">
        <f t="shared" si="22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3"/>
        <v/>
      </c>
      <c r="W526" s="1" t="str">
        <f t="shared" si="24"/>
        <v/>
      </c>
      <c r="AI526" s="1" t="str">
        <f t="shared" si="22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3"/>
        <v/>
      </c>
      <c r="W527" s="1" t="str">
        <f t="shared" si="24"/>
        <v/>
      </c>
      <c r="AI527" s="1" t="str">
        <f t="shared" si="22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3"/>
        <v/>
      </c>
      <c r="W528" s="1" t="str">
        <f t="shared" si="24"/>
        <v/>
      </c>
      <c r="AI528" s="1" t="str">
        <f t="shared" si="22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3"/>
        <v/>
      </c>
      <c r="W529" s="1" t="str">
        <f t="shared" si="24"/>
        <v/>
      </c>
      <c r="AI529" s="1" t="str">
        <f t="shared" si="22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3"/>
        <v/>
      </c>
      <c r="W530" s="1" t="str">
        <f t="shared" si="24"/>
        <v/>
      </c>
      <c r="AI530" s="1" t="str">
        <f t="shared" si="22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3"/>
        <v/>
      </c>
      <c r="W531" s="1" t="str">
        <f t="shared" si="24"/>
        <v/>
      </c>
      <c r="AI531" s="1" t="str">
        <f t="shared" si="22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3"/>
        <v/>
      </c>
      <c r="W532" s="1" t="str">
        <f t="shared" si="24"/>
        <v/>
      </c>
      <c r="AI532" s="1" t="str">
        <f t="shared" si="22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3"/>
        <v/>
      </c>
      <c r="W533" s="1" t="str">
        <f t="shared" si="24"/>
        <v/>
      </c>
      <c r="AI533" s="1" t="str">
        <f t="shared" si="22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3"/>
        <v/>
      </c>
      <c r="W534" s="1" t="str">
        <f t="shared" si="24"/>
        <v/>
      </c>
      <c r="AI534" s="1" t="str">
        <f t="shared" si="22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3"/>
        <v/>
      </c>
      <c r="W535" s="1" t="str">
        <f t="shared" si="24"/>
        <v/>
      </c>
      <c r="AI535" s="1" t="str">
        <f t="shared" si="22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3"/>
        <v/>
      </c>
      <c r="W536" s="1" t="str">
        <f t="shared" si="24"/>
        <v/>
      </c>
      <c r="AI536" s="1" t="str">
        <f t="shared" si="22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3"/>
        <v/>
      </c>
      <c r="W537" s="1" t="str">
        <f t="shared" si="24"/>
        <v/>
      </c>
      <c r="AI537" s="1" t="str">
        <f t="shared" si="22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3"/>
        <v/>
      </c>
      <c r="W538" s="1" t="str">
        <f t="shared" si="24"/>
        <v/>
      </c>
      <c r="AI538" s="1" t="str">
        <f t="shared" si="22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3"/>
        <v/>
      </c>
      <c r="W539" s="1" t="str">
        <f t="shared" si="24"/>
        <v/>
      </c>
      <c r="AI539" s="1" t="str">
        <f t="shared" si="22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3"/>
        <v/>
      </c>
      <c r="W540" s="1" t="str">
        <f t="shared" si="24"/>
        <v/>
      </c>
      <c r="AI540" s="1" t="str">
        <f t="shared" si="22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3"/>
        <v/>
      </c>
      <c r="W541" s="1" t="str">
        <f t="shared" si="24"/>
        <v/>
      </c>
      <c r="AI541" s="1" t="str">
        <f t="shared" si="22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3"/>
        <v/>
      </c>
      <c r="W542" s="1" t="str">
        <f t="shared" si="24"/>
        <v/>
      </c>
      <c r="AI542" s="1" t="str">
        <f t="shared" si="22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3"/>
        <v/>
      </c>
      <c r="W543" s="1" t="str">
        <f t="shared" si="24"/>
        <v/>
      </c>
      <c r="AI543" s="1" t="str">
        <f t="shared" si="22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3"/>
        <v/>
      </c>
      <c r="W544" s="1" t="str">
        <f t="shared" si="24"/>
        <v/>
      </c>
      <c r="AI544" s="1" t="str">
        <f t="shared" si="22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3"/>
        <v/>
      </c>
      <c r="W545" s="1" t="str">
        <f t="shared" si="24"/>
        <v/>
      </c>
      <c r="AI545" s="1" t="str">
        <f t="shared" si="22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3"/>
        <v/>
      </c>
      <c r="W546" s="1" t="str">
        <f t="shared" si="24"/>
        <v/>
      </c>
      <c r="AI546" s="1" t="str">
        <f t="shared" si="22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3"/>
        <v/>
      </c>
      <c r="W547" s="1" t="str">
        <f t="shared" si="24"/>
        <v/>
      </c>
      <c r="AI547" s="1" t="str">
        <f t="shared" si="22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3"/>
        <v/>
      </c>
      <c r="W548" s="1" t="str">
        <f t="shared" si="24"/>
        <v/>
      </c>
      <c r="AI548" s="1" t="str">
        <f t="shared" si="22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3"/>
        <v/>
      </c>
      <c r="W549" s="1" t="str">
        <f t="shared" si="24"/>
        <v/>
      </c>
      <c r="AI549" s="1" t="str">
        <f t="shared" si="22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3"/>
        <v/>
      </c>
      <c r="W550" s="1" t="str">
        <f t="shared" si="24"/>
        <v/>
      </c>
      <c r="AI550" s="1" t="str">
        <f t="shared" si="22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3"/>
        <v/>
      </c>
      <c r="W551" s="1" t="str">
        <f t="shared" si="24"/>
        <v/>
      </c>
      <c r="AI551" s="1" t="str">
        <f t="shared" si="22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3"/>
        <v/>
      </c>
      <c r="W552" s="1" t="str">
        <f t="shared" si="24"/>
        <v/>
      </c>
      <c r="AI552" s="1" t="str">
        <f t="shared" si="22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3"/>
        <v/>
      </c>
      <c r="W553" s="1" t="str">
        <f t="shared" si="24"/>
        <v/>
      </c>
      <c r="AI553" s="1" t="str">
        <f t="shared" si="22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3"/>
        <v/>
      </c>
      <c r="W554" s="1" t="str">
        <f t="shared" si="24"/>
        <v/>
      </c>
      <c r="AI554" s="1" t="str">
        <f t="shared" si="22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3"/>
        <v/>
      </c>
      <c r="W555" s="1" t="str">
        <f t="shared" si="24"/>
        <v/>
      </c>
      <c r="AI555" s="1" t="str">
        <f t="shared" si="22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3"/>
        <v/>
      </c>
      <c r="W556" s="1" t="str">
        <f t="shared" si="24"/>
        <v/>
      </c>
      <c r="AI556" s="1" t="str">
        <f t="shared" si="22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3"/>
        <v/>
      </c>
      <c r="W557" s="1" t="str">
        <f t="shared" si="24"/>
        <v/>
      </c>
      <c r="AI557" s="1" t="str">
        <f t="shared" si="22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3"/>
        <v/>
      </c>
      <c r="W558" s="1" t="str">
        <f t="shared" si="24"/>
        <v/>
      </c>
      <c r="AI558" s="1" t="str">
        <f t="shared" si="22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3"/>
        <v/>
      </c>
      <c r="W559" s="1" t="str">
        <f t="shared" si="24"/>
        <v/>
      </c>
      <c r="AI559" s="1" t="str">
        <f t="shared" si="22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3"/>
        <v/>
      </c>
      <c r="W560" s="1" t="str">
        <f t="shared" si="24"/>
        <v/>
      </c>
      <c r="AI560" s="1" t="str">
        <f t="shared" si="22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3"/>
        <v/>
      </c>
      <c r="W561" s="1" t="str">
        <f t="shared" si="24"/>
        <v/>
      </c>
      <c r="AI561" s="1" t="str">
        <f t="shared" si="22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3"/>
        <v/>
      </c>
      <c r="W562" s="1" t="str">
        <f t="shared" si="24"/>
        <v/>
      </c>
      <c r="AI562" s="1" t="str">
        <f t="shared" si="22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3"/>
        <v/>
      </c>
      <c r="W563" s="1" t="str">
        <f t="shared" si="24"/>
        <v/>
      </c>
      <c r="AI563" s="1" t="str">
        <f t="shared" si="22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3"/>
        <v/>
      </c>
      <c r="W564" s="1" t="str">
        <f t="shared" si="24"/>
        <v/>
      </c>
      <c r="AI564" s="1" t="str">
        <f t="shared" si="22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3"/>
        <v/>
      </c>
      <c r="W565" s="1" t="str">
        <f t="shared" si="24"/>
        <v/>
      </c>
      <c r="AI565" s="1" t="str">
        <f t="shared" si="22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3"/>
        <v/>
      </c>
      <c r="W566" s="1" t="str">
        <f t="shared" si="24"/>
        <v/>
      </c>
      <c r="AI566" s="1" t="str">
        <f t="shared" si="22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3"/>
        <v/>
      </c>
      <c r="W567" s="1" t="str">
        <f t="shared" si="24"/>
        <v/>
      </c>
      <c r="AI567" s="1" t="str">
        <f t="shared" si="22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3"/>
        <v/>
      </c>
      <c r="W568" s="1" t="str">
        <f t="shared" si="24"/>
        <v/>
      </c>
      <c r="AI568" s="1" t="str">
        <f t="shared" si="22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3"/>
        <v/>
      </c>
      <c r="W569" s="1" t="str">
        <f t="shared" si="24"/>
        <v/>
      </c>
      <c r="AI569" s="1" t="str">
        <f t="shared" si="22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3"/>
        <v/>
      </c>
      <c r="W570" s="1" t="str">
        <f t="shared" si="24"/>
        <v/>
      </c>
      <c r="AI570" s="1" t="str">
        <f t="shared" si="22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3"/>
        <v/>
      </c>
      <c r="W571" s="1" t="str">
        <f t="shared" si="24"/>
        <v/>
      </c>
      <c r="AI571" s="1" t="str">
        <f t="shared" si="22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3"/>
        <v/>
      </c>
      <c r="W572" s="1" t="str">
        <f t="shared" si="24"/>
        <v/>
      </c>
      <c r="AI572" s="1" t="str">
        <f t="shared" si="22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3"/>
        <v/>
      </c>
      <c r="W573" s="1" t="str">
        <f t="shared" si="24"/>
        <v/>
      </c>
      <c r="AI573" s="1" t="str">
        <f t="shared" si="22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3"/>
        <v/>
      </c>
      <c r="W574" s="1" t="str">
        <f t="shared" si="24"/>
        <v/>
      </c>
      <c r="AI574" s="1" t="str">
        <f t="shared" si="22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3"/>
        <v/>
      </c>
      <c r="W575" s="1" t="str">
        <f t="shared" si="24"/>
        <v/>
      </c>
      <c r="AI575" s="1" t="str">
        <f t="shared" si="22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3"/>
        <v/>
      </c>
      <c r="W576" s="1" t="str">
        <f t="shared" si="24"/>
        <v/>
      </c>
      <c r="AI576" s="1" t="str">
        <f t="shared" si="22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3"/>
        <v/>
      </c>
      <c r="W577" s="1" t="str">
        <f t="shared" si="24"/>
        <v/>
      </c>
      <c r="AI577" s="1" t="str">
        <f t="shared" si="22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3"/>
        <v/>
      </c>
      <c r="W578" s="1" t="str">
        <f t="shared" si="24"/>
        <v/>
      </c>
      <c r="AI578" s="1" t="str">
        <f t="shared" si="22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3"/>
        <v/>
      </c>
      <c r="W579" s="1" t="str">
        <f t="shared" si="24"/>
        <v/>
      </c>
      <c r="AI579" s="1" t="str">
        <f t="shared" si="22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si="23"/>
        <v/>
      </c>
      <c r="W580" s="1" t="str">
        <f t="shared" si="24"/>
        <v/>
      </c>
      <c r="AI580" s="1" t="str">
        <f t="shared" ref="AI580:AI643" si="25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3"/>
        <v/>
      </c>
      <c r="W581" s="1" t="str">
        <f t="shared" si="24"/>
        <v/>
      </c>
      <c r="AI581" s="1" t="str">
        <f t="shared" si="25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ref="V582:V645" si="26">IF(ISBLANK(U582),  "", _xlfn.CONCAT("haas/entity/sensor/", LOWER(C582), "/", E582, "/config"))</f>
        <v/>
      </c>
      <c r="W582" s="1" t="str">
        <f t="shared" ref="W582:W606" si="27">IF(ISBLANK(U582),  "", _xlfn.CONCAT("haas/entity/sensor/", LOWER(C582), "/", E582))</f>
        <v/>
      </c>
      <c r="AI582" s="1" t="str">
        <f t="shared" si="25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6"/>
        <v/>
      </c>
      <c r="W583" s="1" t="str">
        <f t="shared" si="27"/>
        <v/>
      </c>
      <c r="AI583" s="1" t="str">
        <f t="shared" si="25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6"/>
        <v/>
      </c>
      <c r="W584" s="1" t="str">
        <f t="shared" si="27"/>
        <v/>
      </c>
      <c r="AI584" s="1" t="str">
        <f t="shared" si="25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6"/>
        <v/>
      </c>
      <c r="W585" s="1" t="str">
        <f t="shared" si="27"/>
        <v/>
      </c>
      <c r="AI585" s="1" t="str">
        <f t="shared" si="25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6"/>
        <v/>
      </c>
      <c r="W586" s="1" t="str">
        <f t="shared" si="27"/>
        <v/>
      </c>
      <c r="AI586" s="1" t="str">
        <f t="shared" si="25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6"/>
        <v/>
      </c>
      <c r="W587" s="1" t="str">
        <f t="shared" si="27"/>
        <v/>
      </c>
      <c r="AI587" s="1" t="str">
        <f t="shared" si="25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6"/>
        <v/>
      </c>
      <c r="W588" s="1" t="str">
        <f t="shared" si="27"/>
        <v/>
      </c>
      <c r="AI588" s="1" t="str">
        <f t="shared" si="25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6"/>
        <v/>
      </c>
      <c r="W589" s="1" t="str">
        <f t="shared" si="27"/>
        <v/>
      </c>
      <c r="AI589" s="1" t="str">
        <f t="shared" si="25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6"/>
        <v/>
      </c>
      <c r="W590" s="1" t="str">
        <f t="shared" si="27"/>
        <v/>
      </c>
      <c r="AI590" s="1" t="str">
        <f t="shared" si="25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6"/>
        <v/>
      </c>
      <c r="W591" s="1" t="str">
        <f t="shared" si="27"/>
        <v/>
      </c>
      <c r="AI591" s="1" t="str">
        <f t="shared" si="25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6"/>
        <v/>
      </c>
      <c r="W592" s="1" t="str">
        <f t="shared" si="27"/>
        <v/>
      </c>
      <c r="AI592" s="1" t="str">
        <f t="shared" si="25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6"/>
        <v/>
      </c>
      <c r="W593" s="1" t="str">
        <f t="shared" si="27"/>
        <v/>
      </c>
      <c r="AI593" s="1" t="str">
        <f t="shared" si="25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6"/>
        <v/>
      </c>
      <c r="W594" s="1" t="str">
        <f t="shared" si="27"/>
        <v/>
      </c>
      <c r="AI594" s="1" t="str">
        <f t="shared" si="25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6"/>
        <v/>
      </c>
      <c r="W595" s="1" t="str">
        <f t="shared" si="27"/>
        <v/>
      </c>
      <c r="AI595" s="1" t="str">
        <f t="shared" si="25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6"/>
        <v/>
      </c>
      <c r="W596" s="1" t="str">
        <f t="shared" si="27"/>
        <v/>
      </c>
      <c r="AI596" s="1" t="str">
        <f t="shared" si="25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6"/>
        <v/>
      </c>
      <c r="W597" s="1" t="str">
        <f t="shared" si="27"/>
        <v/>
      </c>
      <c r="AI597" s="1" t="str">
        <f t="shared" si="25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6"/>
        <v/>
      </c>
      <c r="W598" s="1" t="str">
        <f t="shared" si="27"/>
        <v/>
      </c>
      <c r="AI598" s="1" t="str">
        <f t="shared" si="25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6"/>
        <v/>
      </c>
      <c r="W599" s="1" t="str">
        <f t="shared" si="27"/>
        <v/>
      </c>
      <c r="AI599" s="1" t="str">
        <f t="shared" si="25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26"/>
        <v/>
      </c>
      <c r="W600" s="1" t="str">
        <f t="shared" si="27"/>
        <v/>
      </c>
      <c r="AI600" s="1" t="str">
        <f t="shared" si="25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26"/>
        <v/>
      </c>
      <c r="W601" s="1" t="str">
        <f t="shared" si="27"/>
        <v/>
      </c>
      <c r="AI601" s="1" t="str">
        <f t="shared" si="25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26"/>
        <v/>
      </c>
      <c r="W602" s="1" t="str">
        <f t="shared" si="27"/>
        <v/>
      </c>
      <c r="AI602" s="1" t="str">
        <f t="shared" si="25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26"/>
        <v/>
      </c>
      <c r="W603" s="1" t="str">
        <f t="shared" si="27"/>
        <v/>
      </c>
      <c r="AI603" s="1" t="str">
        <f t="shared" si="25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26"/>
        <v/>
      </c>
      <c r="W604" s="1" t="str">
        <f t="shared" si="27"/>
        <v/>
      </c>
      <c r="AI604" s="1" t="str">
        <f t="shared" si="25"/>
        <v/>
      </c>
      <c r="AJ604" s="1"/>
    </row>
    <row r="605" spans="6:36" hidden="1" x14ac:dyDescent="0.2">
      <c r="F605" s="1" t="str">
        <f>IF(ISBLANK(E605), "", Table2[[#This Row],[unique_id]])</f>
        <v/>
      </c>
      <c r="V605" s="1" t="str">
        <f t="shared" si="26"/>
        <v/>
      </c>
      <c r="W605" s="1" t="str">
        <f t="shared" si="27"/>
        <v/>
      </c>
      <c r="AI605" s="1" t="str">
        <f t="shared" si="25"/>
        <v/>
      </c>
      <c r="AJ605" s="1"/>
    </row>
    <row r="606" spans="6:36" hidden="1" x14ac:dyDescent="0.2">
      <c r="F606" s="1" t="str">
        <f>IF(ISBLANK(E606), "", Table2[[#This Row],[unique_id]])</f>
        <v/>
      </c>
      <c r="V606" s="1" t="str">
        <f t="shared" si="26"/>
        <v/>
      </c>
      <c r="W606" s="1" t="str">
        <f t="shared" si="27"/>
        <v/>
      </c>
      <c r="AI606" s="1" t="str">
        <f t="shared" si="25"/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2022-05-15T03:14:04Z</dcterms:modified>
</cp:coreProperties>
</file>