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687AD324-A7FD-FD4D-9225-7CA7036DE5C9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1" i="1" l="1"/>
  <c r="AB371" i="1"/>
  <c r="AC371" i="1"/>
  <c r="AS371" i="1"/>
  <c r="F372" i="1"/>
  <c r="AB372" i="1"/>
  <c r="AC372" i="1"/>
  <c r="AS372" i="1"/>
  <c r="F373" i="1"/>
  <c r="AB373" i="1"/>
  <c r="AC373" i="1"/>
  <c r="AS373" i="1"/>
  <c r="F370" i="1"/>
  <c r="AB370" i="1"/>
  <c r="AC370" i="1"/>
  <c r="AS370" i="1"/>
  <c r="F369" i="1"/>
  <c r="AB369" i="1"/>
  <c r="AC369" i="1"/>
  <c r="AS369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31" i="1"/>
  <c r="AB331" i="1"/>
  <c r="AC331" i="1"/>
  <c r="AS331" i="1"/>
  <c r="F336" i="1"/>
  <c r="AB336" i="1"/>
  <c r="AC336" i="1"/>
  <c r="AS336" i="1"/>
  <c r="F304" i="1"/>
  <c r="AS305" i="1"/>
  <c r="AC305" i="1"/>
  <c r="AB305" i="1"/>
  <c r="F305" i="1"/>
  <c r="AS171" i="1"/>
  <c r="AC171" i="1"/>
  <c r="AB171" i="1"/>
  <c r="F171" i="1"/>
  <c r="AS174" i="1"/>
  <c r="AK174" i="1"/>
  <c r="AG174" i="1"/>
  <c r="AC174" i="1"/>
  <c r="AB174" i="1"/>
  <c r="J174" i="1"/>
  <c r="F174" i="1"/>
  <c r="AS173" i="1"/>
  <c r="AK173" i="1"/>
  <c r="AG173" i="1" s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0" i="1"/>
  <c r="AC330" i="1"/>
  <c r="AB330" i="1"/>
  <c r="F330" i="1"/>
  <c r="F335" i="1"/>
  <c r="AB335" i="1"/>
  <c r="AC335" i="1"/>
  <c r="AS335" i="1"/>
  <c r="AS301" i="1"/>
  <c r="AC301" i="1"/>
  <c r="AB301" i="1"/>
  <c r="F301" i="1"/>
  <c r="F302" i="1"/>
  <c r="AB302" i="1"/>
  <c r="AC302" i="1"/>
  <c r="AS302" i="1"/>
  <c r="AS333" i="1"/>
  <c r="AC333" i="1"/>
  <c r="AB333" i="1"/>
  <c r="F333" i="1"/>
  <c r="F338" i="1"/>
  <c r="AB338" i="1"/>
  <c r="AC338" i="1"/>
  <c r="AS338" i="1"/>
  <c r="F334" i="1"/>
  <c r="AB334" i="1"/>
  <c r="AC334" i="1"/>
  <c r="AS334" i="1"/>
  <c r="F339" i="1"/>
  <c r="AB339" i="1"/>
  <c r="AC339" i="1"/>
  <c r="AS339" i="1"/>
  <c r="AG317" i="1"/>
  <c r="AC317" i="1"/>
  <c r="AB317" i="1"/>
  <c r="F317" i="1"/>
  <c r="AS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340" i="1"/>
  <c r="AC340" i="1"/>
  <c r="F340" i="1"/>
  <c r="AS332" i="1"/>
  <c r="AC332" i="1"/>
  <c r="AB332" i="1"/>
  <c r="F332" i="1"/>
  <c r="AS337" i="1"/>
  <c r="AC337" i="1"/>
  <c r="AB337" i="1"/>
  <c r="F337" i="1"/>
  <c r="F299" i="1"/>
  <c r="AB299" i="1"/>
  <c r="AC299" i="1"/>
  <c r="AS299" i="1"/>
  <c r="F300" i="1"/>
  <c r="AB300" i="1"/>
  <c r="AC300" i="1"/>
  <c r="AS300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54" i="1"/>
  <c r="AC354" i="1"/>
  <c r="AB354" i="1"/>
  <c r="F354" i="1"/>
  <c r="AS357" i="1"/>
  <c r="AC357" i="1"/>
  <c r="AB357" i="1"/>
  <c r="F357" i="1"/>
  <c r="F106" i="1"/>
  <c r="AB106" i="1"/>
  <c r="AC106" i="1"/>
  <c r="AS106" i="1"/>
  <c r="F313" i="1"/>
  <c r="AB313" i="1"/>
  <c r="AC313" i="1"/>
  <c r="AS313" i="1"/>
  <c r="AS294" i="1"/>
  <c r="AK294" i="1"/>
  <c r="AG294" i="1" s="1"/>
  <c r="F294" i="1"/>
  <c r="AB294" i="1"/>
  <c r="AC294" i="1"/>
  <c r="AS365" i="1"/>
  <c r="AC365" i="1"/>
  <c r="AB365" i="1"/>
  <c r="AS364" i="1"/>
  <c r="AC364" i="1"/>
  <c r="AB364" i="1"/>
  <c r="AS269" i="1"/>
  <c r="AC269" i="1"/>
  <c r="AB269" i="1"/>
  <c r="F269" i="1"/>
  <c r="AS324" i="1"/>
  <c r="AC324" i="1"/>
  <c r="F324" i="1"/>
  <c r="AS320" i="1"/>
  <c r="AC320" i="1"/>
  <c r="F320" i="1"/>
  <c r="F321" i="1"/>
  <c r="AB321" i="1"/>
  <c r="AC321" i="1"/>
  <c r="AG321" i="1"/>
  <c r="AS321" i="1"/>
  <c r="F322" i="1"/>
  <c r="AB322" i="1"/>
  <c r="AC322" i="1"/>
  <c r="AG322" i="1"/>
  <c r="AS322" i="1"/>
  <c r="F325" i="1"/>
  <c r="AB325" i="1"/>
  <c r="AC325" i="1"/>
  <c r="AK325" i="1"/>
  <c r="AG325" i="1" s="1"/>
  <c r="AS325" i="1"/>
  <c r="F329" i="1"/>
  <c r="AB329" i="1"/>
  <c r="AC329" i="1"/>
  <c r="AG329" i="1"/>
  <c r="AS329" i="1"/>
  <c r="F318" i="1"/>
  <c r="AB318" i="1"/>
  <c r="AC318" i="1"/>
  <c r="AG318" i="1"/>
  <c r="AS318" i="1"/>
  <c r="F224" i="1"/>
  <c r="AS195" i="1"/>
  <c r="AC195" i="1"/>
  <c r="AB195" i="1"/>
  <c r="F195" i="1"/>
  <c r="AB224" i="1"/>
  <c r="AC224" i="1"/>
  <c r="AS224" i="1"/>
  <c r="AS327" i="1"/>
  <c r="AK327" i="1"/>
  <c r="AG327" i="1" s="1"/>
  <c r="AC327" i="1"/>
  <c r="AB327" i="1"/>
  <c r="F327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66" i="1"/>
  <c r="AC366" i="1"/>
  <c r="AB366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S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F303" i="1"/>
  <c r="AB303" i="1"/>
  <c r="AS303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63" i="1"/>
  <c r="F360" i="1"/>
  <c r="AB360" i="1"/>
  <c r="AS360" i="1"/>
  <c r="F361" i="1"/>
  <c r="AB361" i="1"/>
  <c r="AS361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53" i="1"/>
  <c r="AS355" i="1"/>
  <c r="AS356" i="1"/>
  <c r="AS359" i="1"/>
  <c r="AS103" i="1"/>
  <c r="AS362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28" i="1"/>
  <c r="AS326" i="1"/>
  <c r="AS315" i="1"/>
  <c r="AS316" i="1"/>
  <c r="AS319" i="1"/>
  <c r="AS323" i="1"/>
  <c r="AS358" i="1"/>
  <c r="AS367" i="1"/>
  <c r="AS342" i="1"/>
  <c r="AS345" i="1"/>
  <c r="AS98" i="1"/>
  <c r="AS298" i="1"/>
  <c r="AS306" i="1"/>
  <c r="AS307" i="1"/>
  <c r="AS308" i="1"/>
  <c r="AS309" i="1"/>
  <c r="AS310" i="1"/>
  <c r="AS311" i="1"/>
  <c r="AS312" i="1"/>
  <c r="AS314" i="1"/>
  <c r="AS99" i="1"/>
  <c r="AS100" i="1"/>
  <c r="AS102" i="1"/>
  <c r="AS104" i="1"/>
  <c r="AS105" i="1"/>
  <c r="AS280" i="1"/>
  <c r="AS289" i="1"/>
  <c r="AS290" i="1"/>
  <c r="AS283" i="1"/>
  <c r="AS284" i="1"/>
  <c r="AS285" i="1"/>
  <c r="AS341" i="1"/>
  <c r="AS343" i="1"/>
  <c r="AS286" i="1"/>
  <c r="AS344" i="1"/>
  <c r="AS346" i="1"/>
  <c r="AS347" i="1"/>
  <c r="AS348" i="1"/>
  <c r="AS349" i="1"/>
  <c r="AS350" i="1"/>
  <c r="AS351" i="1"/>
  <c r="AS352" i="1"/>
  <c r="AS287" i="1"/>
  <c r="AS288" i="1"/>
  <c r="AS156" i="1"/>
  <c r="AS279" i="1"/>
  <c r="AS281" i="1"/>
  <c r="AS282" i="1"/>
  <c r="AS296" i="1"/>
  <c r="AS297" i="1"/>
  <c r="AS295" i="1"/>
  <c r="AS101" i="1"/>
  <c r="AS237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5" i="1"/>
  <c r="AB374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7" i="1"/>
  <c r="AB379" i="1"/>
  <c r="AB380" i="1"/>
  <c r="AB381" i="1"/>
  <c r="AB378" i="1"/>
  <c r="AB376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2" i="1"/>
  <c r="AB383" i="1"/>
  <c r="AB384" i="1"/>
  <c r="AB385" i="1"/>
  <c r="AB386" i="1"/>
  <c r="AB387" i="1"/>
  <c r="AB248" i="1"/>
  <c r="AB247" i="1"/>
  <c r="AB246" i="1"/>
  <c r="AB245" i="1"/>
  <c r="AB414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3" i="1"/>
  <c r="AB404" i="1"/>
  <c r="AB405" i="1"/>
  <c r="AB406" i="1"/>
  <c r="AB407" i="1"/>
  <c r="AB408" i="1"/>
  <c r="AB409" i="1"/>
  <c r="AB410" i="1"/>
  <c r="AB411" i="1"/>
  <c r="AB412" i="1"/>
  <c r="AB413" i="1"/>
  <c r="AB402" i="1"/>
  <c r="AB254" i="1"/>
  <c r="AB255" i="1"/>
  <c r="AB256" i="1"/>
  <c r="AB257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<sst xmlns="http://schemas.openxmlformats.org/spreadsheetml/2006/main" count="5014" uniqueCount="1146">
  <si>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</si>
  <si>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</si>
  <si>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</si>
  <si>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</si>
  <si>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</si>
  <si>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</si>
  <si>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</si>
  <si>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</si>
  <si>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</si>
  <si>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</si>
  <si>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</si>
  <si>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</si>
  <si>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</si>
  <si>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</si>
  <si>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</si>
  <si>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</si>
  <si>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</si>
  <si>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</si>
  <si>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</si>
  <si>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</si>
  <si>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</si>
  <si>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</si>
  <si>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</si>
  <si>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</si>
  <si>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</si>
  <si>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</si>
  <si>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</si>
  <si>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</si>
  <si>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</si>
  <si>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</si>
  <si>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</si>
  <si>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</si>
  <si>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</si>
  <si>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</si>
  <si>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</si>
  <si>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</si>
  <si>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</si>
  <si>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</si>
  <si>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</si>
  <si>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</si>
  <si>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</si>
  <si>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</si>
  <si>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</si>
  <si>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</si>
  <si>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</si>
  <si>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</si>
  <si>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</si>
  <si>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</si>
  <si>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</si>
  <si>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</si>
  <si>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</si>
  <si>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</si>
  <si>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</si>
  <si>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</si>
  <si>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</si>
  <si>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</si>
  <si>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</si>
  <si>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</si>
  <si>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</si>
  <si>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</si>
  <si>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</si>
  <si>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</si>
  <si>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</si>
  <si>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</si>
  <si>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</si>
  <si>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</si>
  <si>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</si>
  <si>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</si>
  <si>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</si>
  <si>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</si>
  <si>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</si>
  <si>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</si>
  <si>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</si>
  <si>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</si>
  <si>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</si>
  <si>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</si>
  <si>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</si>
  <si>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</si>
  <si>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</si>
  <si>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</si>
  <si>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</si>
  <si>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</si>
  <si>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</si>
  <si>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</si>
  <si>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</si>
  <si>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</si>
  <si>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</si>
  <si>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</si>
  <si>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</si>
  <si>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</si>
  <si>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</si>
  <si>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</si>
  <si>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</si>
  <si>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</si>
  <si>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</si>
  <si>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</si>
  <si>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</si>
  <si>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</si>
  <si>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</si>
  <si>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</si>
  <si>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</si>
  <si>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</si>
  <si>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</si>
  <si>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</si>
  <si>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</si>
  <si>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</si>
  <si>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</si>
  <si>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</si>
  <si>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</si>
  <si>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</si>
  <si>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</si>
  <si>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</si>
  <si>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</si>
  <si>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</si>
  <si>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</si>
  <si>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</si>
  <si>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</si>
  <si>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</si>
  <si>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</si>
  <si>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</si>
  <si>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</si>
  <si>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</si>
  <si>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</si>
  <si>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</si>
  <si>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</si>
  <si>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</si>
  <si>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</si>
  <si>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</si>
  <si>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</si>
  <si>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</si>
  <si>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</si>
  <si>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</si>
  <si>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</si>
  <si>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</si>
  <si>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</si>
  <si>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</si>
  <si>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</si>
  <si>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</si>
  <si>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</si>
  <si>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</si>
  <si>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</si>
  <si>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</si>
  <si>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</si>
  <si>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</si>
  <si>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</si>
  <si>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</si>
  <si>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</si>
  <si>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</si>
  <si>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</si>
  <si>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</si>
  <si>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</si>
  <si>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</si>
  <si>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</si>
  <si>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</si>
  <si>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</si>
  <si>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</si>
  <si>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</si>
  <si>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</si>
  <si>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</si>
  <si>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</si>
  <si>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</si>
  <si>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</si>
  <si>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</si>
  <si>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</si>
  <si>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</si>
  <si>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</si>
  <si>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</si>
  <si>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</si>
  <si>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</si>
  <si>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</si>
  <si>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</si>
  <si>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</si>
  <si>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</si>
  <si>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</si>
  <si>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</si>
  <si>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</si>
  <si>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</si>
  <si>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</si>
  <si>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</si>
  <si>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</si>
  <si>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</si>
  <si>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</si>
  <si>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</si>
  <si>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</si>
  <si>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</si>
  <si>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</si>
  <si>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</si>
  <si>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</si>
  <si>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</si>
  <si>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</si>
  <si>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</si>
  <si>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</si>
  <si>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</si>
  <si>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</si>
  <si>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</si>
  <si>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</si>
  <si>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</si>
  <si>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</si>
  <si>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</si>
  <si>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</si>
  <si>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</si>
  <si>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</si>
  <si>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</si>
  <si>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</si>
  <si>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</si>
  <si>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</si>
  <si>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</si>
  <si>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</si>
  <si>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</si>
  <si>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</si>
  <si>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</si>
  <si>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</si>
  <si>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</si>
  <si>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</si>
  <si>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</si>
  <si>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</si>
  <si>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</si>
  <si>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</si>
  <si>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</si>
  <si>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</si>
  <si>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</si>
  <si>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</si>
  <si>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</si>
  <si>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</si>
  <si>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</si>
  <si>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</si>
  <si>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</si>
  <si>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</si>
  <si>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</si>
  <si>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</si>
  <si>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</si>
  <si>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</si>
  <si>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</si>
  <si>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</si>
  <si>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</si>
  <si>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</si>
  <si>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</si>
  <si>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</si>
  <si>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</si>
  <si>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</si>
  <si>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</si>
  <si>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</si>
  <si>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</si>
  <si>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</si>
  <si>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</si>
  <si>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</si>
  <si>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</si>
  <si>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</si>
  <si>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</si>
  <si>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</si>
  <si>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</si>
  <si>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</si>
  <si>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</si>
  <si>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</si>
  <si>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</si>
  <si>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</si>
  <si>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</si>
  <si>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</si>
  <si>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</si>
  <si>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</si>
  <si>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</si>
  <si>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</si>
  <si>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</si>
  <si>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</si>
  <si>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</si>
  <si>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</si>
  <si>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</si>
  <si>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</si>
  <si>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</si>
  <si>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</si>
  <si>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</si>
  <si>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</si>
  <si>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</si>
  <si>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</si>
  <si>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</si>
  <si>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</si>
  <si>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</si>
  <si>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</si>
  <si>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</si>
  <si>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</si>
  <si>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</si>
  <si>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</si>
  <si>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</si>
  <si>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</si>
  <si>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</si>
  <si>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</si>
  <si>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</si>
  <si>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</si>
  <si>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</si>
  <si>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</si>
  <si>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</si>
  <si>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</si>
  <si>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</si>
  <si>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</si>
  <si>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</si>
  <si>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</si>
  <si>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</si>
  <si>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</si>
  <si>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</si>
  <si>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</si>
  <si>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</si>
  <si>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</si>
  <si>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</si>
  <si>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</si>
  <si>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</si>
  <si>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</si>
  <si>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</si>
  <si>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</si>
  <si>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</si>
  <si>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</si>
  <si>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</si>
  <si>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</si>
  <si>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</si>
  <si>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</si>
  <si>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</si>
  <si>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</si>
  <si>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</si>
  <si>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</si>
  <si>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</si>
  <si>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</si>
  <si>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</si>
  <si>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</si>
  <si>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</si>
  <si>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</si>
  <si>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</si>
  <si>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</si>
  <si>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</si>
  <si>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</si>
  <si>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</si>
  <si>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</si>
  <si>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</si>
  <si>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</si>
  <si>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</si>
  <si>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</si>
  <si>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</si>
  <si>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</si>
  <si>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</si>
  <si>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</si>
  <si>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</si>
  <si>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</si>
  <si>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</si>
  <si>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</si>
  <si>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</si>
  <si>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</si>
  <si>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</si>
  <si>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</si>
  <si>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</si>
  <si>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</si>
  <si>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</si>
  <si>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</si>
  <si>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</si>
  <si>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</si>
  <si>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</si>
  <si>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</si>
  <si>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</si>
  <si>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</si>
  <si>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</si>
  <si>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</si>
  <si>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</si>
  <si>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</si>
  <si>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</si>
  <si>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</si>
  <si>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</si>
  <si>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</si>
  <si>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</si>
  <si>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</si>
  <si>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</si>
  <si>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</si>
  <si>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</si>
  <si>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</si>
  <si>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</si>
  <si>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</si>
  <si>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</si>
  <si>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</si>
  <si>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</si>
  <si>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</si>
  <si>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</si>
  <si>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</si>
  <si>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</si>
  <si>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</si>
  <si>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</si>
  <si>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</si>
  <si>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</si>
  <si>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</si>
  <si>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</si>
  <si>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</si>
  <si>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</si>
  <si>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</si>
  <si>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</si>
  <si>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</si>
  <si>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</si>
  <si>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</si>
  <si>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</si>
  <si>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</si>
  <si>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</si>
  <si>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</si>
  <si>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</si>
  <si>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</si>
  <si>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</si>
  <si>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</si>
  <si>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</si>
  <si>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</si>
  <si>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</si>
  <si>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</si>
  <si>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</si>
  <si>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</si>
  <si>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</si>
  <si>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</si>
  <si>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</si>
  <si>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</si>
  <si>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</si>
  <si>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</si>
  <si>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</si>
  <si>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</si>
  <si>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</si>
  <si>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</si>
  <si>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</si>
  <si>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</si>
  <si>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</si>
  <si>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</si>
  <si>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</si>
  <si>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</si>
  <si>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</si>
  <si>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</si>
  <si>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</si>
  <si>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</si>
  <si>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</si>
  <si>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</si>
  <si>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</si>
  <si>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</si>
  <si>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</si>
  <si>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</si>
  <si>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</si>
  <si>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</si>
  <si>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</si>
  <si>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</si>
  <si>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</si>
  <si>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</si>
  <si>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</si>
  <si>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</si>
  <si>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</si>
  <si>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</si>
  <si>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</si>
  <si>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</si>
  <si>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</si>
  <si>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</si>
  <si>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</si>
  <si>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</si>
  <si>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</si>
  <si>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</si>
  <si>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</si>
  <si>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</si>
  <si>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</si>
  <si>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</si>
  <si>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</si>
  <si>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</si>
  <si>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</si>
  <si>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</si>
  <si>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</si>
  <si>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</si>
  <si>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</si>
  <si>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</si>
  <si>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</si>
  <si>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</si>
  <si>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</si>
  <si>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</si>
  <si>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</si>
  <si>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</si>
  <si>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</si>
  <si>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</si>
  <si>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</si>
  <si>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</si>
  <si>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</si>
  <si>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</si>
  <si>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</si>
  <si>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</si>
  <si>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</si>
  <si>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</si>
  <si>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</si>
  <si>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</si>
  <si>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</si>
  <si>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</si>
  <si>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</si>
  <si>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</si>
  <si>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</si>
  <si>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</si>
  <si>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</si>
  <si>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</si>
  <si>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</si>
  <si>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</si>
  <si>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</si>
  <si>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</si>
  <si>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</si>
  <si>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</si>
  <si>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</si>
  <si>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</si>
  <si>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</si>
  <si>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</si>
  <si>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</si>
  <si>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</si>
  <si>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</si>
  <si>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</si>
  <si>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</si>
  <si>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</si>
  <si>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</si>
  <si>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</si>
  <si>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</si>
  <si>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</si>
  <si>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</si>
  <si>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</si>
  <si>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</si>
  <si>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</si>
  <si>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</si>
  <si>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</si>
  <si>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</si>
  <si>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</si>
  <si>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</si>
  <si>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</si>
  <si>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</si>
  <si>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</si>
  <si>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</si>
  <si>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</si>
  <si>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</si>
  <si>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</si>
  <si>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</si>
  <si>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</si>
  <si>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</si>
  <si>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</si>
  <si>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</si>
  <si>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</si>
  <si>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</si>
  <si>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</si>
  <si>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</si>
  <si>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</si>
  <si>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</si>
  <si>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</si>
  <si>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</si>
  <si>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</si>
  <si>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</si>
  <si>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</si>
  <si>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</si>
  <si>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</si>
  <si>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</si>
  <si>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</si>
  <si>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</si>
  <si>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</si>
  <si>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</si>
  <si>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</si>
  <si>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</si>
  <si>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</si>
  <si>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</si>
  <si>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</si>
  <si>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</si>
  <si>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</si>
  <si>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</si>
  <si>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</si>
  <si>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</si>
  <si>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</si>
  <si>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</si>
  <si>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</si>
  <si>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</si>
  <si>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</si>
  <si>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</si>
  <si>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</si>
  <si>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</si>
  <si>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</si>
  <si>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</si>
  <si>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</si>
  <si>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</si>
  <si>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</si>
  <si>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</si>
  <si>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</si>
  <si>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</si>
  <si>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</si>
  <si>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</si>
  <si>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</si>
  <si>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</si>
  <si>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</si>
  <si>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</si>
  <si>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</si>
  <si>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</si>
  <si>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</si>
  <si>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</si>
  <si>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</si>
  <si>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</si>
  <si>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</si>
  <si>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</si>
  <si>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</si>
  <si>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</si>
  <si>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</si>
  <si>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</si>
  <si>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</si>
  <si>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</si>
  <si>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</si>
  <si>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</si>
  <si>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</si>
  <si>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</si>
  <si>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</si>
  <si>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</si>
  <si>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</si>
  <si>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</si>
  <si>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</si>
  <si>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</si>
  <si>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</si>
  <si>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</si>
  <si>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</si>
  <si>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</si>
  <si>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</si>
  <si>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</si>
  <si>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</si>
  <si>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</si>
  <si>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</si>
  <si>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</si>
  <si>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</si>
  <si>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</si>
  <si>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</si>
  <si>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</si>
  <si>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</si>
  <si>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</si>
  <si>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</si>
  <si>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</si>
  <si>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</si>
  <si>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</si>
  <si>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</si>
  <si>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</si>
  <si>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</si>
  <si>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</si>
  <si>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</si>
  <si>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</si>
  <si>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</si>
  <si>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</si>
  <si>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</si>
  <si>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</si>
  <si>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</si>
  <si>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</si>
  <si>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</si>
  <si>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</si>
  <si>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</si>
  <si>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</si>
  <si>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</si>
  <si>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</si>
  <si>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</si>
  <si>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</si>
  <si>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</si>
  <si>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</si>
  <si>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</si>
  <si>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</si>
  <si>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</si>
  <si>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</si>
  <si>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</si>
  <si>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</si>
  <si>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</si>
  <si>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</si>
  <si>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</si>
  <si>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</si>
  <si>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</si>
  <si>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</si>
  <si>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</si>
  <si>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</si>
  <si>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</si>
  <si>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</si>
  <si>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</si>
  <si>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</si>
  <si>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</si>
  <si>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</si>
  <si>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</si>
  <si>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</si>
  <si>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</si>
  <si>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</si>
  <si>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</si>
  <si>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</si>
  <si>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</si>
  <si>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</si>
  <si>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</si>
  <si>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</si>
  <si>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</si>
  <si>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</si>
  <si>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</si>
  <si>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</si>
  <si>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</si>
  <si>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</si>
  <si>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</si>
  <si>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</si>
  <si>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</si>
  <si>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</si>
  <si>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</si>
  <si>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</si>
  <si>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</si>
  <si>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</si>
  <si>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</si>
  <si>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</si>
  <si>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</si>
  <si>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</si>
  <si>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</si>
  <si>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</si>
  <si>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</si>
  <si>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</si>
  <si>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</si>
  <si>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</si>
  <si>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</si>
  <si>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</si>
  <si>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</si>
  <si>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</si>
  <si>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</si>
  <si>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</si>
  <si>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</si>
  <si>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</si>
  <si>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</si>
  <si>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</si>
  <si>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</si>
  <si>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</si>
  <si>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</si>
  <si>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</si>
  <si>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</si>
  <si>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</si>
  <si>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</si>
  <si>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</si>
  <si>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</si>
  <si>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</si>
  <si>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</si>
  <si>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</si>
  <si>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</si>
  <si>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</si>
  <si>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</si>
  <si>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</si>
  <si>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</si>
  <si>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</si>
  <si>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</si>
  <si>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</si>
  <si>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</si>
  <si>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</si>
  <si>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</si>
  <si>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</si>
  <si>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</si>
  <si>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</si>
  <si>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</si>
  <si>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</si>
  <si>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</si>
  <si>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</si>
  <si>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</si>
  <si>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</si>
  <si>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</si>
  <si>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</si>
  <si>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</si>
  <si>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</si>
  <si>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</si>
  <si>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</si>
  <si>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</si>
  <si>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</si>
  <si>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</si>
  <si>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</si>
  <si>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</si>
  <si>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</si>
  <si>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</si>
  <si>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</si>
  <si>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</si>
  <si>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</si>
  <si>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</si>
  <si>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</si>
  <si>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</si>
  <si>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</si>
  <si>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</si>
  <si>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</si>
  <si>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</si>
  <si>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</si>
  <si>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</si>
  <si>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</si>
  <si>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</si>
  <si>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</si>
  <si>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</si>
  <si>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</si>
  <si>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</si>
  <si>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</si>
  <si>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</si>
  <si>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</si>
  <si>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</si>
  <si>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</si>
  <si>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</si>
  <si>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</si>
  <si>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</si>
  <si>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</si>
  <si>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</si>
  <si>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</si>
  <si>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</si>
  <si>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</si>
  <si>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</si>
  <si>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</si>
  <si>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</si>
  <si>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</si>
  <si>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</si>
  <si>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</si>
  <si>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</si>
  <si>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</si>
  <si>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</si>
  <si>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</si>
  <si>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</si>
  <si>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</si>
  <si>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</si>
  <si>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</si>
  <si>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</si>
  <si>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</si>
  <si>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</si>
  <si>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</si>
  <si>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</si>
  <si>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</si>
  <si>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</si>
  <si>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</si>
  <si>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</si>
  <si>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</si>
  <si>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</si>
  <si>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</si>
  <si>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</si>
  <si>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</si>
  <si>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</si>
  <si>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</si>
  <si>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</si>
  <si>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</si>
  <si>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</si>
  <si>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</si>
  <si>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</si>
  <si>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</si>
  <si>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</si>
  <si>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</si>
  <si>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</si>
  <si>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</si>
  <si>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</si>
  <si>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</si>
  <si>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</si>
  <si>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</si>
  <si>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</si>
  <si>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</si>
  <si>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</si>
  <si>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</si>
  <si>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</si>
  <si>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</si>
  <si>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</si>
  <si>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</si>
  <si>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</si>
  <si>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</si>
  <si>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</si>
  <si>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</si>
  <si>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</si>
  <si>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</si>
  <si>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</si>
  <si>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</si>
  <si>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</si>
  <si>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</si>
  <si>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</si>
  <si>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</si>
  <si>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</si>
  <si>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</si>
  <si>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</si>
  <si>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</si>
  <si>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</si>
  <si>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</si>
  <si>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</si>
  <si>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</si>
  <si>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</si>
  <si>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</si>
  <si>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</si>
  <si>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</si>
  <si>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</si>
  <si>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</si>
  <si>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</si>
  <si>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</si>
  <si>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</si>
  <si>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</si>
  <si>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</si>
  <si>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</si>
  <si>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</si>
  <si>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</si>
  <si>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</si>
  <si>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</si>
  <si>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</si>
  <si>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</si>
  <si>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</si>
  <si>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</si>
  <si>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</si>
  <si>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</si>
  <si>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</si>
  <si>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</si>
  <si>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</si>
  <si>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</si>
  <si>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</si>
  <si>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</si>
  <si>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</si>
  <si>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</si>
  <si>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</si>
  <si>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</si>
  <si>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</si>
  <si>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</si>
  <si>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</si>
  <si>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</si>
  <si>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</si>
  <si>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</si>
  <si>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</si>
  <si>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</si>
  <si>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</si>
  <si>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</si>
  <si>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</si>
  <si>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</si>
  <si>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</si>
  <si>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</si>
  <si>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</si>
  <si>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</si>
  <si>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</si>
  <si>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</si>
  <si>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</si>
  <si>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</si>
  <si>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</si>
  <si>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</si>
  <si>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</si>
  <si>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</si>
  <si>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</si>
  <si>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</si>
  <si>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</si>
  <si>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</si>
  <si>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</si>
  <si>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</si>
  <si>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</si>
  <si>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</si>
  <si>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</si>
  <si>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</si>
  <si>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</si>
  <si>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</si>
  <si>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</si>
  <si>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</si>
  <si>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</si>
  <si>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</si>
  <si>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</si>
  <si>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</si>
  <si>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</si>
  <si>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</si>
  <si>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</si>
  <si>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</si>
  <si>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</si>
  <si>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</si>
  <si>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</si>
  <si>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</si>
  <si>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</si>
  <si>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</si>
  <si>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</si>
  <si>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</si>
  <si>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</si>
  <si>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</si>
  <si>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</si>
  <si>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</si>
  <si>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</si>
  <si>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</si>
  <si>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</si>
  <si>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</si>
  <si>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</si>
  <si>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</si>
  <si>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</si>
  <si>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</si>
  <si>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</si>
  <si>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</si>
  <si>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</si>
  <si>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</si>
  <si>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</si>
  <si>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</si>
  <si>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</si>
  <si>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</si>
  <si>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</si>
  <si>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</si>
  <si>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</si>
  <si>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</si>
  <si>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</si>
  <si>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</si>
  <si>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</si>
  <si>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</si>
  <si>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</si>
  <si>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</si>
  <si>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</si>
  <si>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</si>
  <si>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</si>
  <si>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</si>
  <si>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</si>
  <si>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</si>
  <si>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</si>
  <si>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</si>
  <si>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</si>
  <si>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</si>
  <si>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</si>
  <si>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</si>
  <si>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</si>
  <si>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</si>
  <si>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</si>
  <si>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</si>
  <si>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</si>
  <si>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</si>
  <si>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</si>
  <si>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</si>
  <si>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</si>
  <si>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</si>
  <si>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</si>
  <si>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</si>
  <si>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</si>
  <si>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</si>
  <si>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</si>
  <si>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</si>
  <si>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</si>
  <si>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</si>
  <si>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</si>
  <si>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</si>
  <si>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</si>
  <si>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</si>
  <si>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</si>
  <si>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</si>
  <si>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</si>
  <si>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</si>
  <si>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</si>
  <si>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</si>
  <si>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</si>
  <si>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</si>
  <si>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</si>
  <si>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</si>
  <si>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</si>
  <si>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</si>
  <si>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</si>
  <si>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</si>
  <si>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</si>
  <si>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</si>
  <si>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</si>
  <si>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</si>
  <si>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</si>
  <si>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</si>
  <si>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</si>
  <si>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</si>
  <si>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</si>
  <si>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</si>
  <si>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</si>
  <si>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</si>
  <si>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</si>
  <si>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</si>
  <si>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</si>
  <si>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</si>
  <si>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</si>
  <si>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</si>
  <si>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</si>
  <si>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</si>
  <si>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</si>
  <si>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</si>
  <si>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</si>
  <si>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</si>
  <si>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</si>
  <si>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</si>
  <si>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</si>
  <si>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</si>
  <si>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</si>
  <si>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</si>
  <si>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</si>
  <si>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</si>
  <si>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</si>
  <si>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</si>
  <si>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</si>
  <si>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</si>
  <si>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</si>
  <si>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</si>
  <si>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</si>
  <si>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</si>
  <si>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</si>
  <si>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</si>
  <si>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</si>
  <si>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</si>
  <si>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</si>
  <si>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</si>
  <si>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</si>
  <si>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</si>
  <si>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</si>
  <si>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</si>
  <si>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</si>
  <si>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</si>
  <si>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</si>
  <si>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</si>
  <si>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</si>
  <si>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</si>
  <si>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</si>
  <si>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</si>
  <si>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</si>
  <si>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</si>
  <si>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</si>
  <si>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</si>
  <si>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</si>
  <si>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</si>
  <si>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</si>
  <si>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</si>
  <si>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</si>
  <si>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</si>
  <si>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</si>
  <si>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</si>
  <si>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</si>
  <si>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</si>
  <si>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</si>
  <si>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</si>
  <si>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</si>
  <si>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</si>
  <si>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</si>
  <si>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</si>
  <si>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</si>
  <si>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</si>
  <si>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</si>
  <si>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</si>
  <si>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</si>
  <si>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</si>
  <si>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</si>
  <si>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</si>
  <si>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</si>
  <si>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</si>
  <si>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</si>
  <si>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</si>
  <si>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</si>
  <si>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</si>
  <si>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</si>
  <si>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</si>
  <si>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</si>
  <si>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</si>
  <si>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</si>
  <si>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</si>
  <si>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</si>
  <si>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</si>
  <si>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</si>
  <si>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</si>
  <si>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</si>
  <si>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</si>
  <si>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</si>
  <si>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</si>
  <si>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</si>
  <si>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</si>
  <si>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</si>
  <si>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</si>
  <si>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</si>
  <si>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</si>
  <si>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</si>
  <si>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</si>
  <si>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</si>
  <si>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</si>
  <si>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Alias</t>
  </si>
  <si>
    <t>zigbee2mqtt</t>
  </si>
  <si>
    <t>connection_alias</t>
  </si>
  <si>
    <t>Host name alias for connection_target</t>
  </si>
  <si>
    <t>Target for the host name  connection_alias</t>
  </si>
  <si>
    <t>vernemq</t>
  </si>
  <si>
    <t>influxdb</t>
  </si>
  <si>
    <t>plex</t>
  </si>
  <si>
    <t>weewx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</si>
</sst>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0" totalsRowShown="0" headerRowDxfId="47" dataDxfId="45" headerRowBorderDxfId="46">
  <autoFilter ref="A3:AS700" xr:uid="{00000000-0009-0000-0100-000002000000}"/>
  <sortState xmlns:xlrd2="http://schemas.microsoft.com/office/spreadsheetml/2017/richdata2" ref="A4:AS700">
    <sortCondition ref="A3:A700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0"/>
    <tableColumn id="44" xr3:uid="{973C04E6-70FB-B842-B649-19B754996AB1}" name="connection_alias_target" dataDxfId="1"/>
    <tableColumn id="33" xr3:uid="{02BC701A-79AC-534B-9960-6F231D2962E3}" name="device_connections" dataDxfId="2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0"/>
  <sheetViews>
    <sheetView tabSelected="1" topLeftCell="AK336" zoomScale="122" zoomScaleNormal="122" workbookViewId="0">
      <selection activeCell="AQ373" sqref="AQ373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 t="s">
        <v>1134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1135</v>
      </c>
      <c r="AR1" s="23" t="s">
        <v>1135</v>
      </c>
      <c r="AS1" s="23" t="s">
        <v>1127</v>
      </c>
    </row>
    <row r="2" spans="1:45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6" t="s">
        <v>1140</v>
      </c>
      <c r="AR2" s="28" t="s">
        <v>1141</v>
      </c>
      <c r="AS2" s="28" t="s">
        <v>1129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5" t="s">
        <v>1139</v>
      </c>
      <c r="AR3" s="5" t="s">
        <v>1136</v>
      </c>
      <c r="AS3" s="6" t="s">
        <v>505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1133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1133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1133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1133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48"/>
      <c r="AR103" s="4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913</v>
      </c>
      <c r="C173" s="8" t="s">
        <v>458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tr">
        <f>IF(OR(ISBLANK(AO173), ISBLANK(AP173)), "", Table2[[#This Row],[device_via_device]])</f>
        <v>Sonoff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231</v>
      </c>
      <c r="C174" s="8" t="s">
        <v>458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tr">
        <f>IF(OR(ISBLANK(AO174), ISBLANK(AP174)), "", Table2[[#This Row],[device_via_device]])</f>
        <v/>
      </c>
      <c r="AL174" s="8" t="s">
        <v>703</v>
      </c>
      <c r="AN174" s="8" t="s">
        <v>625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231</v>
      </c>
      <c r="C186" s="12" t="s">
        <v>458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913</v>
      </c>
      <c r="C187" s="12" t="s">
        <v>458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231</v>
      </c>
      <c r="C215" s="8" t="s">
        <v>458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913</v>
      </c>
      <c r="C216" s="8" t="s">
        <v>458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/>
      <c r="AS244" s="8" t="str">
        <f t="shared" si="18"/>
        <v>[["mac", "00:24:e4:af:5a:e6"]]</v>
      </c>
    </row>
    <row r="245" spans="1:45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/>
      <c r="AS245" s="8" t="str">
        <f t="shared" si="18"/>
        <v/>
      </c>
    </row>
    <row r="246" spans="1:45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/>
      <c r="AS246" s="8" t="str">
        <f t="shared" si="18"/>
        <v/>
      </c>
    </row>
    <row r="247" spans="1:45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/>
      <c r="AS247" s="8" t="str">
        <f t="shared" si="18"/>
        <v/>
      </c>
    </row>
    <row r="248" spans="1:45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/>
      <c r="AS248" s="8" t="str">
        <f t="shared" si="18"/>
        <v/>
      </c>
    </row>
    <row r="249" spans="1:45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/>
      <c r="AS249" s="8" t="str">
        <f t="shared" si="18"/>
        <v/>
      </c>
    </row>
    <row r="250" spans="1:45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/>
      <c r="AS250" s="8" t="str">
        <f t="shared" si="18"/>
        <v/>
      </c>
    </row>
    <row r="251" spans="1:45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/>
      <c r="AS251" s="8" t="str">
        <f t="shared" si="18"/>
        <v/>
      </c>
    </row>
    <row r="252" spans="1:45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/>
      <c r="AS252" s="8" t="str">
        <f t="shared" si="18"/>
        <v/>
      </c>
    </row>
    <row r="253" spans="1:45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/>
      <c r="AS253" s="8" t="str">
        <f t="shared" si="18"/>
        <v/>
      </c>
    </row>
    <row r="254" spans="1:45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/>
      <c r="AS254" s="8" t="str">
        <f t="shared" si="18"/>
        <v/>
      </c>
    </row>
    <row r="255" spans="1:45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/>
      <c r="AS255" s="8" t="str">
        <f t="shared" si="18"/>
        <v/>
      </c>
    </row>
    <row r="256" spans="1:45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/>
      <c r="AS256" s="8" t="str">
        <f t="shared" si="18"/>
        <v/>
      </c>
    </row>
    <row r="257" spans="1:45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/>
      <c r="AS257" s="8" t="str">
        <f t="shared" si="18"/>
        <v/>
      </c>
    </row>
    <row r="258" spans="1:45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/>
      <c r="AS258" s="8" t="str">
        <f t="shared" si="18"/>
        <v/>
      </c>
    </row>
    <row r="259" spans="1:45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/>
      <c r="AS259" s="8" t="str">
        <f t="shared" si="18"/>
        <v/>
      </c>
    </row>
    <row r="260" spans="1:45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/>
      <c r="AS260" s="8" t="str">
        <f t="shared" ref="AS260:AS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/>
      <c r="AS263" s="8" t="str">
        <f t="shared" si="24"/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/>
      <c r="AS264" s="8" t="str">
        <f t="shared" si="24"/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/>
      <c r="AS265" s="8" t="str">
        <f t="shared" si="24"/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/>
      <c r="AS266" s="8" t="str">
        <f t="shared" si="24"/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/>
      <c r="AS267" s="8" t="str">
        <f t="shared" si="24"/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/>
      <c r="AS268" s="8" t="str">
        <f t="shared" si="24"/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/>
      <c r="AS269" s="8" t="str">
        <f t="shared" si="24"/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/>
      <c r="AS270" s="8" t="str">
        <f t="shared" si="24"/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/>
      <c r="AS271" s="8" t="str">
        <f t="shared" si="24"/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/>
      <c r="AS272" s="8" t="str">
        <f t="shared" si="24"/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/>
      <c r="AS273" s="8" t="str">
        <f t="shared" si="24"/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/>
      <c r="AS274" s="8" t="str">
        <f t="shared" si="24"/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/>
      <c r="AS275" s="8" t="str">
        <f t="shared" si="24"/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/>
      <c r="AS276" s="8" t="str">
        <f t="shared" si="24"/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/>
      <c r="AS277" s="8" t="str">
        <f t="shared" si="24"/>
        <v/>
      </c>
    </row>
    <row r="278" spans="1:45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/>
      <c r="AS278" s="8" t="str">
        <f t="shared" si="24"/>
        <v/>
      </c>
    </row>
    <row r="279" spans="1:45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/>
      <c r="AS279" s="8" t="str">
        <f t="shared" si="24"/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/>
      <c r="AS280" s="8" t="str">
        <f t="shared" si="24"/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/>
      <c r="AS281" s="8" t="str">
        <f t="shared" si="24"/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/>
      <c r="AS282" s="8" t="str">
        <f t="shared" si="24"/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/>
      <c r="AS283" s="8" t="str">
        <f t="shared" si="24"/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/>
      <c r="AS284" s="8" t="str">
        <f t="shared" si="24"/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/>
      <c r="AS285" s="8" t="str">
        <f t="shared" si="24"/>
        <v>[["mac", "5c:a6:e6:25:5a:a3"], ["ip", "10.0.6.75"]]</v>
      </c>
    </row>
    <row r="286" spans="1:45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/>
      <c r="AS286" s="8" t="str">
        <f t="shared" si="24"/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/>
      <c r="AS287" s="8" t="str">
        <f t="shared" si="24"/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/>
      <c r="AS288" s="8" t="str">
        <f t="shared" si="24"/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/>
      <c r="AS289" s="8" t="str">
        <f t="shared" si="24"/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/>
      <c r="AS290" s="8" t="str">
        <f t="shared" si="24"/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/>
      <c r="AS291" s="8" t="str">
        <f t="shared" si="24"/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/>
      <c r="AS292" s="8" t="str">
        <f t="shared" si="24"/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/>
      <c r="AS293" s="8" t="str">
        <f t="shared" si="24"/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458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tr">
        <f>IF(OR(ISBLANK(AO294), ISBLANK(AP294)), "", Table2[[#This Row],[device_via_device]])</f>
        <v>Sonoff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/>
      <c r="AS294" s="8" t="str">
        <f t="shared" si="24"/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/>
      <c r="AS295" s="8" t="str">
        <f t="shared" si="24"/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/>
      <c r="AS296" s="8" t="str">
        <f t="shared" si="24"/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/>
      <c r="AS297" s="8" t="str">
        <f t="shared" si="24"/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/>
      <c r="AS298" s="8" t="str">
        <f t="shared" si="24"/>
        <v/>
      </c>
    </row>
    <row r="299" spans="1:45" ht="16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/>
      <c r="AS299" s="8" t="str">
        <f t="shared" si="24"/>
        <v/>
      </c>
    </row>
    <row r="300" spans="1:45" ht="16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/>
      <c r="AS300" s="8" t="str">
        <f t="shared" si="24"/>
        <v/>
      </c>
    </row>
    <row r="301" spans="1:45" ht="16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/>
      <c r="AS301" s="8" t="str">
        <f t="shared" si="24"/>
        <v/>
      </c>
    </row>
    <row r="302" spans="1:45" ht="16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/>
      <c r="AS302" s="8" t="str">
        <f t="shared" si="24"/>
        <v/>
      </c>
    </row>
    <row r="303" spans="1:45" ht="16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/>
      <c r="AS303" s="8" t="str">
        <f t="shared" si="24"/>
        <v/>
      </c>
    </row>
    <row r="304" spans="1:45" ht="16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  <c r="AQ304" s="8"/>
    </row>
    <row r="305" spans="1:45" ht="16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/>
      <c r="AS305" s="8" t="str">
        <f t="shared" ref="AS305:AS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/>
      <c r="AS306" s="8" t="str">
        <f t="shared" si="29"/>
        <v/>
      </c>
    </row>
    <row r="307" spans="1:45" ht="16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/>
      <c r="AS307" s="8" t="str">
        <f t="shared" si="29"/>
        <v/>
      </c>
    </row>
    <row r="308" spans="1:45" ht="16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/>
      <c r="AS308" s="8" t="str">
        <f t="shared" si="29"/>
        <v/>
      </c>
    </row>
    <row r="309" spans="1:45" ht="16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/>
      <c r="AS309" s="8" t="str">
        <f t="shared" si="29"/>
        <v/>
      </c>
    </row>
    <row r="310" spans="1:45" ht="16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/>
      <c r="AS310" s="8" t="str">
        <f t="shared" si="29"/>
        <v/>
      </c>
    </row>
    <row r="311" spans="1:45" ht="16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/>
      <c r="AS311" s="8" t="str">
        <f t="shared" si="29"/>
        <v/>
      </c>
    </row>
    <row r="312" spans="1:45" ht="16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/>
      <c r="AS312" s="8" t="str">
        <f t="shared" si="29"/>
        <v/>
      </c>
    </row>
    <row r="313" spans="1:45" ht="16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/>
      <c r="AS313" s="8" t="str">
        <f t="shared" si="29"/>
        <v/>
      </c>
    </row>
    <row r="314" spans="1:45" ht="16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/>
      <c r="AS314" s="8" t="str">
        <f t="shared" si="29"/>
        <v/>
      </c>
    </row>
    <row r="315" spans="1:45" ht="16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14"/>
      <c r="AR315" s="14"/>
      <c r="AS315" s="8" t="str">
        <f t="shared" si="29"/>
        <v>[["mac", "d4:f5:47:1c:cc:2d"], ["ip", "10.0.4.50"]]</v>
      </c>
    </row>
    <row r="316" spans="1:45" ht="16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14"/>
      <c r="AR316" s="14"/>
      <c r="AS316" s="8" t="str">
        <f t="shared" si="29"/>
        <v>[["mac", "d4:f5:47:25:92:d5"], ["ip", "10.0.4.51"]]</v>
      </c>
    </row>
    <row r="317" spans="1:45" ht="16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14"/>
      <c r="AR317" s="14"/>
      <c r="AS317" s="8" t="str">
        <f t="shared" si="29"/>
        <v>[["mac", "dc:e5:5b:a5:a3:0d"], ["ip", "10.0.4.55"]]</v>
      </c>
    </row>
    <row r="318" spans="1:45" ht="16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14"/>
      <c r="AR318" s="14"/>
      <c r="AS318" s="8" t="str">
        <f t="shared" si="29"/>
        <v>[["mac", "d4:f5:47:32:df:7b"], ["ip", "10.0.4.54"]]</v>
      </c>
    </row>
    <row r="319" spans="1:45" ht="16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14"/>
      <c r="AR319" s="14"/>
      <c r="AS319" s="8" t="str">
        <f t="shared" si="29"/>
        <v>[["mac", "d4:f5:47:8c:d1:7e"], ["ip", "10.0.4.52"]]</v>
      </c>
    </row>
    <row r="320" spans="1:45" ht="16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48"/>
      <c r="AR320" s="48"/>
      <c r="AS320" s="8" t="str">
        <f t="shared" si="29"/>
        <v/>
      </c>
    </row>
    <row r="321" spans="1:45" ht="16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14"/>
      <c r="AR321" s="14"/>
      <c r="AS321" s="8" t="str">
        <f t="shared" si="29"/>
        <v>[["mac", "4c:ba:d7:bf:94:d0"], ["ip", "10.0.4.49"]]</v>
      </c>
    </row>
    <row r="322" spans="1:45" ht="16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49"/>
      <c r="AR322" s="49"/>
      <c r="AS322" s="8" t="str">
        <f t="shared" si="29"/>
        <v>[["mac", "90:dd:5d:ce:1e:96"], ["ip", "10.0.4.47"]]</v>
      </c>
    </row>
    <row r="323" spans="1:45" ht="16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14"/>
      <c r="AR323" s="14"/>
      <c r="AS323" s="8" t="str">
        <f t="shared" si="29"/>
        <v>[["mac", "48:d6:d5:33:7c:28"], ["ip", "10.0.4.53"]]</v>
      </c>
    </row>
    <row r="324" spans="1:45" ht="16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48"/>
      <c r="AR324" s="48"/>
      <c r="AS324" s="8" t="str">
        <f t="shared" si="29"/>
        <v/>
      </c>
    </row>
    <row r="325" spans="1:45" ht="16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49"/>
      <c r="AR325" s="49"/>
      <c r="AS325" s="8" t="str">
        <f t="shared" si="29"/>
        <v>[["mac", "38:42:0b:47:73:dc"], ["ip", "10.0.4.43"]]</v>
      </c>
    </row>
    <row r="326" spans="1:45" ht="16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49"/>
      <c r="AR326" s="49"/>
      <c r="AS326" s="8" t="str">
        <f t="shared" si="29"/>
        <v>[["mac", "48:a6:b8:e2:50:40"], ["ip", "10.0.4.41"]]</v>
      </c>
    </row>
    <row r="327" spans="1:45" ht="16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49"/>
      <c r="AR327" s="49"/>
      <c r="AS327" s="8" t="str">
        <f t="shared" si="29"/>
        <v>[["mac", "5c:aa:fd:f1:a3:d4"], ["ip", "10.0.4.42"]]</v>
      </c>
    </row>
    <row r="328" spans="1:45" ht="16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14"/>
      <c r="AR328" s="14"/>
      <c r="AS328" s="8" t="str">
        <f t="shared" si="29"/>
        <v>[["mac", "5c:aa:fd:d1:23:be"], ["ip", "10.0.4.40"]]</v>
      </c>
    </row>
    <row r="329" spans="1:45" ht="16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49"/>
      <c r="AR329" s="49"/>
      <c r="AS329" s="8" t="str">
        <f t="shared" si="29"/>
        <v>[["mac", "d4:a3:3d:5c:8c:28"], ["ip", "10.0.4.48"]]</v>
      </c>
    </row>
    <row r="330" spans="1:45" ht="16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14"/>
      <c r="AR330" s="14"/>
      <c r="AS330" s="8" t="str">
        <f t="shared" si="29"/>
        <v/>
      </c>
    </row>
    <row r="331" spans="1:45" ht="16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14"/>
      <c r="AR331" s="14"/>
      <c r="AS331" s="8" t="str">
        <f t="shared" si="29"/>
        <v/>
      </c>
    </row>
    <row r="332" spans="1:45" ht="16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/>
      <c r="AS332" s="8" t="str">
        <f t="shared" si="29"/>
        <v>[["mac", "0x000d6f0011274420"]]</v>
      </c>
    </row>
    <row r="333" spans="1:45" ht="16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/>
      <c r="AS333" s="8" t="str">
        <f t="shared" si="29"/>
        <v>[["mac", "0x00124b0029119f9a"]]</v>
      </c>
    </row>
    <row r="334" spans="1:45" s="41" customFormat="1" ht="16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S334" s="41" t="str">
        <f t="shared" si="29"/>
        <v/>
      </c>
    </row>
    <row r="335" spans="1:45" ht="16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14"/>
      <c r="AR335" s="14"/>
      <c r="AS335" s="8" t="str">
        <f t="shared" si="29"/>
        <v/>
      </c>
    </row>
    <row r="336" spans="1:45" ht="16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14"/>
      <c r="AR336" s="14"/>
      <c r="AS336" s="8" t="str">
        <f t="shared" si="29"/>
        <v/>
      </c>
    </row>
    <row r="337" spans="1:45" ht="16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/>
      <c r="AS337" s="8" t="str">
        <f t="shared" si="29"/>
        <v>[["mac", "0x000d6f001127f08c"]]</v>
      </c>
    </row>
    <row r="338" spans="1:45" ht="16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/>
      <c r="AS338" s="8" t="str">
        <f t="shared" si="29"/>
        <v>[["mac", "0x00124b0029113713"]]</v>
      </c>
    </row>
    <row r="339" spans="1:45" s="41" customFormat="1" ht="16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S339" s="41" t="str">
        <f t="shared" si="29"/>
        <v/>
      </c>
    </row>
    <row r="340" spans="1:45" ht="16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/>
      <c r="AS340" s="8" t="str">
        <f t="shared" si="29"/>
        <v/>
      </c>
    </row>
    <row r="341" spans="1:45" ht="16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/>
      <c r="AS341" s="8" t="str">
        <f t="shared" si="29"/>
        <v/>
      </c>
    </row>
    <row r="342" spans="1:45" ht="16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/>
      <c r="AS342" s="8" t="str">
        <f t="shared" si="29"/>
        <v>[["mac", "74:83:c2:3f:6c:4c"], ["ip", "10.0.6.20"]]</v>
      </c>
    </row>
    <row r="343" spans="1:45" ht="16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/>
      <c r="AS343" s="8" t="str">
        <f t="shared" si="29"/>
        <v/>
      </c>
    </row>
    <row r="344" spans="1:45" ht="16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/>
      <c r="AS344" s="8" t="str">
        <f t="shared" si="29"/>
        <v/>
      </c>
    </row>
    <row r="345" spans="1:45" ht="16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/>
      <c r="AS345" s="8" t="str">
        <f t="shared" si="29"/>
        <v>[["mac", "74:83:c2:3f:6e:5c"], ["ip", "10.0.6.21"]]</v>
      </c>
    </row>
    <row r="346" spans="1:45" ht="16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/>
      <c r="AS346" s="8" t="str">
        <f t="shared" si="29"/>
        <v/>
      </c>
    </row>
    <row r="347" spans="1:45" ht="16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5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/>
      <c r="AS347" s="8" t="str">
        <f t="shared" si="29"/>
        <v/>
      </c>
    </row>
    <row r="348" spans="1:45" ht="16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/>
      <c r="AS348" s="8" t="str">
        <f t="shared" si="29"/>
        <v/>
      </c>
    </row>
    <row r="349" spans="1:45" ht="16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/>
      <c r="AS349" s="8" t="str">
        <f t="shared" si="29"/>
        <v/>
      </c>
    </row>
    <row r="350" spans="1:45" ht="16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/>
      <c r="AS350" s="8" t="str">
        <f t="shared" si="29"/>
        <v/>
      </c>
    </row>
    <row r="351" spans="1:45" ht="16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/>
      <c r="AS351" s="8" t="str">
        <f t="shared" si="29"/>
        <v/>
      </c>
    </row>
    <row r="352" spans="1:45" ht="16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/>
      <c r="AS352" s="8" t="str">
        <f t="shared" si="29"/>
        <v/>
      </c>
    </row>
    <row r="353" spans="1:45" ht="16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/>
      <c r="AS353" s="8" t="str">
        <f t="shared" si="29"/>
        <v>[["mac", "74:ac:b9:1c:15:f1"], ["ip", "10.0.0.1"]]</v>
      </c>
    </row>
    <row r="354" spans="1:45" ht="16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/>
      <c r="AS354" s="8" t="str">
        <f t="shared" si="29"/>
        <v>[["mac", "78:45:58:cb:14:b5"], ["ip", "10.0.0.2"]]</v>
      </c>
    </row>
    <row r="355" spans="1:45" ht="16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/>
      <c r="AS355" s="8" t="str">
        <f t="shared" si="29"/>
        <v>[["mac", "b4:fb:e4:e3:83:32"], ["ip", "10.0.0.3"]]</v>
      </c>
    </row>
    <row r="356" spans="1:45" ht="16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/>
      <c r="AS356" s="8" t="str">
        <f t="shared" si="29"/>
        <v>[["mac", "78:8a:20:70:d3:79"], ["ip", "10.0.0.4"]]</v>
      </c>
    </row>
    <row r="357" spans="1:45" ht="16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/>
      <c r="AS357" s="8" t="str">
        <f t="shared" si="29"/>
        <v>[["mac", "f0:9f:c2:fc:b0:f7"], ["ip", "10.0.0.5"]]</v>
      </c>
    </row>
    <row r="358" spans="1:45" ht="16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/>
      <c r="AS358" s="8" t="str">
        <f t="shared" si="29"/>
        <v>[["mac", "4a:9a:06:5d:53:66"], ["ip", "10.0.4.10"]]</v>
      </c>
    </row>
    <row r="359" spans="1:45" ht="16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/>
      <c r="AS359" s="8" t="str">
        <f t="shared" si="29"/>
        <v>[["mac", "00:e0:4c:68:07:65"], ["ip", "10.0.2.11"]]</v>
      </c>
    </row>
    <row r="360" spans="1:45" ht="16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/>
      <c r="AS360" s="8" t="str">
        <f t="shared" si="29"/>
        <v>[["mac", "4a:e0:4c:68:06:a1"], ["ip", "10.0.4.11"]]</v>
      </c>
    </row>
    <row r="361" spans="1:45" ht="16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/>
      <c r="AS361" s="8" t="str">
        <f t="shared" si="29"/>
        <v>[["mac", "6a:e0:4c:68:06:a1"], ["ip", "10.0.6.11"]]</v>
      </c>
    </row>
    <row r="362" spans="1:45" ht="16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/>
      <c r="AS362" s="8" t="str">
        <f t="shared" si="29"/>
        <v>[["mac", "00:e0:4c:68:04:21"], ["ip", "10.0.2.12"]]</v>
      </c>
    </row>
    <row r="363" spans="1:45" ht="16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49"/>
      <c r="AR363" s="49"/>
      <c r="AS363" s="8" t="str">
        <f t="shared" si="29"/>
        <v>[["mac", "00:e0:4c:68:07:0d"], ["ip", "10.0.2.13"]]</v>
      </c>
    </row>
    <row r="364" spans="1:45" ht="16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49"/>
      <c r="AR364" s="49"/>
      <c r="AS364" s="8" t="str">
        <f t="shared" si="29"/>
        <v>[["mac", "40:6c:8f:2a:da:9c"], ["ip", "10.0.2.14"]]</v>
      </c>
    </row>
    <row r="365" spans="1:45" ht="16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49"/>
      <c r="AR365" s="49"/>
      <c r="AS365" s="8" t="str">
        <f t="shared" si="29"/>
        <v>[["mac", "0c:4d:e9:d2:86:6c"], ["ip", "10.0.2.15"]]</v>
      </c>
    </row>
    <row r="366" spans="1:45" ht="16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49"/>
      <c r="AR366" s="49"/>
      <c r="AS366" s="8" t="str">
        <f t="shared" si="29"/>
        <v>[["mac", "b8:27:eb:78:74:0e"], ["ip", "10.0.2.16"]]</v>
      </c>
    </row>
    <row r="367" spans="1:45" ht="16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/>
      <c r="AS367" s="8" t="str">
        <f t="shared" si="29"/>
        <v>[["mac", "30:05:5c:8a:ff:10"], ["ip", "10.0.6.22"]]</v>
      </c>
    </row>
    <row r="368" spans="1:45" ht="16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/>
      <c r="AS368" s="8" t="str">
        <f t="shared" si="29"/>
        <v>[["mac", "0x00158d0005d9d088"]]</v>
      </c>
    </row>
    <row r="369" spans="1:45" ht="16" customHeight="1" x14ac:dyDescent="0.2">
      <c r="A369" s="50">
        <v>5200</v>
      </c>
      <c r="B369" s="50" t="s">
        <v>26</v>
      </c>
      <c r="C369" s="50" t="s">
        <v>1137</v>
      </c>
      <c r="D369" s="50"/>
      <c r="E369" s="51"/>
      <c r="F369" s="52" t="str">
        <f>IF(ISBLANK(E369), "", Table2[[#This Row],[unique_id]])</f>
        <v/>
      </c>
      <c r="G369" s="50"/>
      <c r="H369" s="50"/>
      <c r="I369" s="51"/>
      <c r="J369" s="50"/>
      <c r="K369" s="50"/>
      <c r="M369" s="50"/>
      <c r="N369" s="50"/>
      <c r="O369" s="50"/>
      <c r="P369" s="53"/>
      <c r="Q369" s="53"/>
      <c r="R369" s="53"/>
      <c r="S369" s="53"/>
      <c r="T369" s="53"/>
      <c r="U369" s="50"/>
      <c r="V369" s="50"/>
      <c r="W369" s="50"/>
      <c r="X369" s="50"/>
      <c r="Y369" s="50"/>
      <c r="Z369" s="53"/>
      <c r="AA369" s="50"/>
      <c r="AB369" s="50" t="str">
        <f>IF(ISBLANK(AA369),  "", _xlfn.CONCAT("haas/entity/sensor/", LOWER(C369), "/", E369, "/config"))</f>
        <v/>
      </c>
      <c r="AC369" s="50" t="str">
        <f>IF(ISBLANK(AA369),  "", _xlfn.CONCAT(LOWER(C369), "/", E369))</f>
        <v/>
      </c>
      <c r="AD369" s="50"/>
      <c r="AE369" s="50"/>
      <c r="AF369" s="54"/>
      <c r="AG369" s="50"/>
      <c r="AH369" s="55"/>
      <c r="AI369" s="56"/>
      <c r="AJ369" s="56"/>
      <c r="AK369" s="50"/>
      <c r="AL369" s="50"/>
      <c r="AN369" s="50"/>
      <c r="AO369" s="50"/>
      <c r="AP369" s="50"/>
      <c r="AQ369" s="8" t="s">
        <v>1138</v>
      </c>
      <c r="AR369" s="8" t="s">
        <v>863</v>
      </c>
      <c r="AS369" s="52" t="str">
        <f>IF(AND(ISBLANK(AO369), ISBLANK(AP369)), "", _xlfn.CONCAT("[", IF(ISBLANK(AO369), "", _xlfn.CONCAT("[""mac"", """, AO369, """]")), IF(ISBLANK(AP369), "", _xlfn.CONCAT(", [""ip"", """, AP369, """]")), "]"))</f>
        <v/>
      </c>
    </row>
    <row r="370" spans="1:45" ht="16" customHeight="1" x14ac:dyDescent="0.2">
      <c r="A370" s="50">
        <v>5201</v>
      </c>
      <c r="B370" s="50" t="s">
        <v>26</v>
      </c>
      <c r="C370" s="50" t="s">
        <v>1137</v>
      </c>
      <c r="D370" s="50"/>
      <c r="E370" s="51"/>
      <c r="F370" s="52" t="str">
        <f>IF(ISBLANK(E370), "", Table2[[#This Row],[unique_id]])</f>
        <v/>
      </c>
      <c r="G370" s="50"/>
      <c r="H370" s="50"/>
      <c r="I370" s="51"/>
      <c r="J370" s="50"/>
      <c r="K370" s="50"/>
      <c r="M370" s="50"/>
      <c r="N370" s="50"/>
      <c r="O370" s="50"/>
      <c r="P370" s="53"/>
      <c r="Q370" s="53"/>
      <c r="R370" s="53"/>
      <c r="S370" s="53"/>
      <c r="T370" s="53"/>
      <c r="U370" s="50"/>
      <c r="V370" s="50"/>
      <c r="W370" s="50"/>
      <c r="X370" s="50"/>
      <c r="Y370" s="50"/>
      <c r="Z370" s="53"/>
      <c r="AA370" s="50"/>
      <c r="AB370" s="50" t="str">
        <f>IF(ISBLANK(AA370),  "", _xlfn.CONCAT("haas/entity/sensor/", LOWER(C370), "/", E370, "/config"))</f>
        <v/>
      </c>
      <c r="AC370" s="50" t="str">
        <f>IF(ISBLANK(AA370),  "", _xlfn.CONCAT(LOWER(C370), "/", E370))</f>
        <v/>
      </c>
      <c r="AD370" s="50"/>
      <c r="AE370" s="50"/>
      <c r="AF370" s="54"/>
      <c r="AG370" s="50"/>
      <c r="AH370" s="55"/>
      <c r="AI370" s="56"/>
      <c r="AJ370" s="56"/>
      <c r="AK370" s="50"/>
      <c r="AL370" s="50"/>
      <c r="AN370" s="50"/>
      <c r="AO370" s="50"/>
      <c r="AP370" s="50"/>
      <c r="AQ370" s="8" t="s">
        <v>1142</v>
      </c>
      <c r="AR370" s="8" t="s">
        <v>533</v>
      </c>
      <c r="AS370" s="52" t="str">
        <f>IF(AND(ISBLANK(AO370), ISBLANK(AP370)), "", _xlfn.CONCAT("[", IF(ISBLANK(AO370), "", _xlfn.CONCAT("[""mac"", """, AO370, """]")), IF(ISBLANK(AP370), "", _xlfn.CONCAT(", [""ip"", """, AP370, """]")), "]"))</f>
        <v/>
      </c>
    </row>
    <row r="371" spans="1:45" ht="16" customHeight="1" x14ac:dyDescent="0.2">
      <c r="A371" s="50">
        <v>5202</v>
      </c>
      <c r="B371" s="50" t="s">
        <v>26</v>
      </c>
      <c r="C371" s="50" t="s">
        <v>1137</v>
      </c>
      <c r="D371" s="50"/>
      <c r="E371" s="51"/>
      <c r="F371" s="52" t="str">
        <f>IF(ISBLANK(E371), "", Table2[[#This Row],[unique_id]])</f>
        <v/>
      </c>
      <c r="G371" s="50"/>
      <c r="H371" s="50"/>
      <c r="I371" s="51"/>
      <c r="J371" s="50"/>
      <c r="K371" s="50"/>
      <c r="M371" s="50"/>
      <c r="N371" s="50"/>
      <c r="O371" s="50"/>
      <c r="P371" s="53"/>
      <c r="Q371" s="53"/>
      <c r="R371" s="53"/>
      <c r="S371" s="53"/>
      <c r="T371" s="53"/>
      <c r="U371" s="50"/>
      <c r="V371" s="50"/>
      <c r="W371" s="50"/>
      <c r="X371" s="50"/>
      <c r="Y371" s="50"/>
      <c r="Z371" s="53"/>
      <c r="AA371" s="50"/>
      <c r="AB371" s="50" t="str">
        <f>IF(ISBLANK(AA371),  "", _xlfn.CONCAT("haas/entity/sensor/", LOWER(C371), "/", E371, "/config"))</f>
        <v/>
      </c>
      <c r="AC371" s="50" t="str">
        <f>IF(ISBLANK(AA371),  "", _xlfn.CONCAT(LOWER(C371), "/", E371))</f>
        <v/>
      </c>
      <c r="AD371" s="50"/>
      <c r="AE371" s="50"/>
      <c r="AF371" s="54"/>
      <c r="AG371" s="50"/>
      <c r="AH371" s="55"/>
      <c r="AI371" s="56"/>
      <c r="AJ371" s="56"/>
      <c r="AK371" s="50"/>
      <c r="AL371" s="50"/>
      <c r="AN371" s="50"/>
      <c r="AO371" s="50"/>
      <c r="AP371" s="50"/>
      <c r="AQ371" s="8" t="s">
        <v>1143</v>
      </c>
      <c r="AR371" s="8" t="s">
        <v>533</v>
      </c>
      <c r="AS371" s="52" t="str">
        <f>IF(AND(ISBLANK(AO371), ISBLANK(AP371)), "", _xlfn.CONCAT("[", IF(ISBLANK(AO371), "", _xlfn.CONCAT("[""mac"", """, AO371, """]")), IF(ISBLANK(AP371), "", _xlfn.CONCAT(", [""ip"", """, AP371, """]")), "]"))</f>
        <v/>
      </c>
    </row>
    <row r="372" spans="1:45" ht="16" customHeight="1" x14ac:dyDescent="0.2">
      <c r="A372" s="50">
        <v>5203</v>
      </c>
      <c r="B372" s="50" t="s">
        <v>26</v>
      </c>
      <c r="C372" s="50" t="s">
        <v>1137</v>
      </c>
      <c r="D372" s="50"/>
      <c r="E372" s="51"/>
      <c r="F372" s="52" t="str">
        <f>IF(ISBLANK(E372), "", Table2[[#This Row],[unique_id]])</f>
        <v/>
      </c>
      <c r="G372" s="50"/>
      <c r="H372" s="50"/>
      <c r="I372" s="51"/>
      <c r="J372" s="50"/>
      <c r="K372" s="50"/>
      <c r="M372" s="50"/>
      <c r="N372" s="50"/>
      <c r="O372" s="50"/>
      <c r="P372" s="53"/>
      <c r="Q372" s="53"/>
      <c r="R372" s="53"/>
      <c r="S372" s="53"/>
      <c r="T372" s="53"/>
      <c r="U372" s="50"/>
      <c r="V372" s="50"/>
      <c r="W372" s="50"/>
      <c r="X372" s="50"/>
      <c r="Y372" s="50"/>
      <c r="Z372" s="53"/>
      <c r="AA372" s="50"/>
      <c r="AB372" s="50" t="str">
        <f>IF(ISBLANK(AA372),  "", _xlfn.CONCAT("haas/entity/sensor/", LOWER(C372), "/", E372, "/config"))</f>
        <v/>
      </c>
      <c r="AC372" s="50" t="str">
        <f>IF(ISBLANK(AA372),  "", _xlfn.CONCAT(LOWER(C372), "/", E372))</f>
        <v/>
      </c>
      <c r="AD372" s="50"/>
      <c r="AE372" s="50"/>
      <c r="AF372" s="54"/>
      <c r="AG372" s="50"/>
      <c r="AH372" s="55"/>
      <c r="AI372" s="56"/>
      <c r="AJ372" s="56"/>
      <c r="AK372" s="50"/>
      <c r="AL372" s="50"/>
      <c r="AN372" s="50"/>
      <c r="AO372" s="50"/>
      <c r="AP372" s="50"/>
      <c r="AQ372" s="8" t="s">
        <v>1144</v>
      </c>
      <c r="AR372" s="8" t="s">
        <v>928</v>
      </c>
      <c r="AS372" s="52" t="str">
        <f>IF(AND(ISBLANK(AO372), ISBLANK(AP372)), "", _xlfn.CONCAT("[", IF(ISBLANK(AO372), "", _xlfn.CONCAT("[""mac"", """, AO372, """]")), IF(ISBLANK(AP372), "", _xlfn.CONCAT(", [""ip"", """, AP372, """]")), "]"))</f>
        <v/>
      </c>
    </row>
    <row r="373" spans="1:45" ht="16" customHeight="1" x14ac:dyDescent="0.2">
      <c r="A373" s="50">
        <v>5204</v>
      </c>
      <c r="B373" s="50" t="s">
        <v>26</v>
      </c>
      <c r="C373" s="50" t="s">
        <v>1137</v>
      </c>
      <c r="D373" s="50"/>
      <c r="E373" s="51"/>
      <c r="F373" s="52" t="str">
        <f>IF(ISBLANK(E373), "", Table2[[#This Row],[unique_id]])</f>
        <v/>
      </c>
      <c r="G373" s="50"/>
      <c r="H373" s="50"/>
      <c r="I373" s="51"/>
      <c r="J373" s="50"/>
      <c r="K373" s="50"/>
      <c r="M373" s="50"/>
      <c r="N373" s="50"/>
      <c r="O373" s="50"/>
      <c r="P373" s="53"/>
      <c r="Q373" s="53"/>
      <c r="R373" s="53"/>
      <c r="S373" s="53"/>
      <c r="T373" s="53"/>
      <c r="U373" s="50"/>
      <c r="V373" s="50"/>
      <c r="W373" s="50"/>
      <c r="X373" s="50"/>
      <c r="Y373" s="50"/>
      <c r="Z373" s="53"/>
      <c r="AA373" s="50"/>
      <c r="AB373" s="50" t="str">
        <f>IF(ISBLANK(AA373),  "", _xlfn.CONCAT("haas/entity/sensor/", LOWER(C373), "/", E373, "/config"))</f>
        <v/>
      </c>
      <c r="AC373" s="50" t="str">
        <f>IF(ISBLANK(AA373),  "", _xlfn.CONCAT(LOWER(C373), "/", E373))</f>
        <v/>
      </c>
      <c r="AD373" s="50"/>
      <c r="AE373" s="50"/>
      <c r="AF373" s="54"/>
      <c r="AG373" s="50"/>
      <c r="AH373" s="55"/>
      <c r="AI373" s="56"/>
      <c r="AJ373" s="56"/>
      <c r="AK373" s="50"/>
      <c r="AL373" s="50"/>
      <c r="AN373" s="50"/>
      <c r="AO373" s="50"/>
      <c r="AP373" s="50"/>
      <c r="AQ373" s="8" t="s">
        <v>1145</v>
      </c>
      <c r="AR373" s="8" t="s">
        <v>863</v>
      </c>
      <c r="AS373" s="52" t="str">
        <f>IF(AND(ISBLANK(AO373), ISBLANK(AP373)), "", _xlfn.CONCAT("[", IF(ISBLANK(AO373), "", _xlfn.CONCAT("[""mac"", """, AO373, """]")), IF(ISBLANK(AP373), "", _xlfn.CONCAT(", [""ip"", """, AP373, """]")), "]"))</f>
        <v/>
      </c>
    </row>
    <row r="374" spans="1:45" ht="16" customHeight="1" x14ac:dyDescent="0.2">
      <c r="A374" s="8">
        <v>6000</v>
      </c>
      <c r="B374" s="8" t="s">
        <v>26</v>
      </c>
      <c r="C374" s="8" t="s">
        <v>842</v>
      </c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ref="AC374:AC437" si="33">IF(ISBLANK(AA374),  "", _xlfn.CONCAT(LOWER(C374), "/", E374))</f>
        <v/>
      </c>
      <c r="AF374" s="39"/>
      <c r="AG374" s="8" t="s">
        <v>681</v>
      </c>
      <c r="AN374" s="8" t="s">
        <v>605</v>
      </c>
      <c r="AO374" s="8" t="s">
        <v>682</v>
      </c>
      <c r="AP374" s="8"/>
      <c r="AQ374" s="8"/>
      <c r="AS374" s="8" t="str">
        <f t="shared" ref="AS374:AS437" si="34">IF(AND(ISBLANK(AO374), ISBLANK(AP374)), "", _xlfn.CONCAT("[", IF(ISBLANK(AO374), "", _xlfn.CONCAT("[""mac"", """, AO374, """]")), IF(ISBLANK(AP374), "", _xlfn.CONCAT(", [""ip"", """, AP374, """]")), "]"))</f>
        <v>[["mac", "bc:09:63:42:09:c0"]]</v>
      </c>
    </row>
    <row r="375" spans="1:45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/>
      <c r="AS375" s="8" t="str">
        <f t="shared" si="34"/>
        <v/>
      </c>
    </row>
    <row r="376" spans="1:45" ht="16" customHeight="1" x14ac:dyDescent="0.2">
      <c r="B376" s="14"/>
      <c r="C376" s="14"/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/>
      <c r="AS376" s="8" t="str">
        <f t="shared" si="34"/>
        <v/>
      </c>
    </row>
    <row r="377" spans="1:45" ht="16" customHeight="1" x14ac:dyDescent="0.2"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/>
      <c r="AS377" s="8" t="str">
        <f t="shared" si="34"/>
        <v/>
      </c>
    </row>
    <row r="378" spans="1:45" ht="16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/>
      <c r="AS378" s="8" t="str">
        <f t="shared" si="34"/>
        <v/>
      </c>
    </row>
    <row r="379" spans="1:45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/>
      <c r="AS379" s="8" t="str">
        <f t="shared" si="34"/>
        <v/>
      </c>
    </row>
    <row r="380" spans="1:45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/>
      <c r="AS380" s="8" t="str">
        <f t="shared" si="34"/>
        <v/>
      </c>
    </row>
    <row r="381" spans="1:45" ht="16" customHeight="1" x14ac:dyDescent="0.2">
      <c r="E381" s="12"/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/>
      <c r="AS381" s="8" t="str">
        <f t="shared" si="34"/>
        <v/>
      </c>
    </row>
    <row r="382" spans="1:45" ht="16" customHeight="1" x14ac:dyDescent="0.2">
      <c r="E382" s="12"/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/>
      <c r="AS382" s="8" t="str">
        <f t="shared" si="34"/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/>
      <c r="AS383" s="8" t="str">
        <f t="shared" si="34"/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/>
      <c r="AS384" s="8" t="str">
        <f t="shared" si="34"/>
        <v/>
      </c>
    </row>
    <row r="385" spans="6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/>
      <c r="AS385" s="8" t="str">
        <f t="shared" si="34"/>
        <v/>
      </c>
    </row>
    <row r="386" spans="6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/>
      <c r="AS386" s="8" t="str">
        <f t="shared" si="34"/>
        <v/>
      </c>
    </row>
    <row r="387" spans="6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/>
      <c r="AS387" s="8" t="str">
        <f t="shared" si="34"/>
        <v/>
      </c>
    </row>
    <row r="388" spans="6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/>
      <c r="AS388" s="8" t="str">
        <f t="shared" si="34"/>
        <v/>
      </c>
    </row>
    <row r="389" spans="6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/>
      <c r="AS389" s="8" t="str">
        <f t="shared" si="34"/>
        <v/>
      </c>
    </row>
    <row r="390" spans="6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/>
      <c r="AS390" s="8" t="str">
        <f t="shared" si="34"/>
        <v/>
      </c>
    </row>
    <row r="391" spans="6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/>
      <c r="AS391" s="8" t="str">
        <f t="shared" si="34"/>
        <v/>
      </c>
    </row>
    <row r="392" spans="6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/>
      <c r="AS392" s="8" t="str">
        <f t="shared" si="34"/>
        <v/>
      </c>
    </row>
    <row r="393" spans="6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/>
      <c r="AS393" s="8" t="str">
        <f t="shared" si="34"/>
        <v/>
      </c>
    </row>
    <row r="394" spans="6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/>
      <c r="AS394" s="8" t="str">
        <f t="shared" si="34"/>
        <v/>
      </c>
    </row>
    <row r="395" spans="6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/>
      <c r="AS395" s="8" t="str">
        <f t="shared" si="34"/>
        <v/>
      </c>
    </row>
    <row r="396" spans="6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/>
      <c r="AS396" s="8" t="str">
        <f t="shared" si="34"/>
        <v/>
      </c>
    </row>
    <row r="397" spans="6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/>
      <c r="AS397" s="8" t="str">
        <f t="shared" si="34"/>
        <v/>
      </c>
    </row>
    <row r="398" spans="6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/>
      <c r="AS398" s="8" t="str">
        <f t="shared" si="34"/>
        <v/>
      </c>
    </row>
    <row r="399" spans="6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/>
      <c r="AS399" s="8" t="str">
        <f t="shared" si="34"/>
        <v/>
      </c>
    </row>
    <row r="400" spans="6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/>
      <c r="AS400" s="8" t="str">
        <f t="shared" si="34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/>
      <c r="AS401" s="8" t="str">
        <f t="shared" si="34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/>
      <c r="AS402" s="8" t="str">
        <f t="shared" si="34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/>
      <c r="AS403" s="8" t="str">
        <f t="shared" si="34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/>
      <c r="AS404" s="8" t="str">
        <f t="shared" si="34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/>
      <c r="AS405" s="8" t="str">
        <f t="shared" si="34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/>
      <c r="AS406" s="8" t="str">
        <f t="shared" si="34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/>
      <c r="AS407" s="8" t="str">
        <f t="shared" si="34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/>
      <c r="AS408" s="8" t="str">
        <f t="shared" si="34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9"/>
      <c r="AP409" s="8"/>
      <c r="AQ409" s="8"/>
      <c r="AS409" s="8" t="str">
        <f t="shared" si="34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/>
      <c r="AS410" s="8" t="str">
        <f t="shared" si="34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2"/>
        <v/>
      </c>
      <c r="AC411" s="8" t="str">
        <f t="shared" si="33"/>
        <v/>
      </c>
      <c r="AF411" s="39"/>
      <c r="AP411" s="8"/>
      <c r="AQ411" s="8"/>
      <c r="AS411" s="8" t="str">
        <f t="shared" si="34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2"/>
        <v/>
      </c>
      <c r="AC412" s="8" t="str">
        <f t="shared" si="33"/>
        <v/>
      </c>
      <c r="AF412" s="39"/>
      <c r="AP412" s="8"/>
      <c r="AQ412" s="8"/>
      <c r="AS412" s="8" t="str">
        <f t="shared" si="34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2"/>
        <v/>
      </c>
      <c r="AC413" s="8" t="str">
        <f t="shared" si="33"/>
        <v/>
      </c>
      <c r="AF413" s="39"/>
      <c r="AP413" s="8"/>
      <c r="AQ413" s="8"/>
      <c r="AS413" s="8" t="str">
        <f t="shared" si="34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2"/>
        <v/>
      </c>
      <c r="AC414" s="8" t="str">
        <f t="shared" si="33"/>
        <v/>
      </c>
      <c r="AF414" s="38"/>
      <c r="AP414" s="8"/>
      <c r="AQ414" s="8"/>
      <c r="AS414" s="8" t="str">
        <f t="shared" si="34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2"/>
        <v/>
      </c>
      <c r="AC415" s="8" t="str">
        <f t="shared" si="33"/>
        <v/>
      </c>
      <c r="AF415" s="39"/>
      <c r="AP415" s="8"/>
      <c r="AQ415" s="8"/>
      <c r="AS415" s="8" t="str">
        <f t="shared" si="34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ref="AB416:AB479" si="35">IF(ISBLANK(AA416),  "", _xlfn.CONCAT("haas/entity/sensor/", LOWER(C416), "/", E416, "/config"))</f>
        <v/>
      </c>
      <c r="AC416" s="8" t="str">
        <f t="shared" si="33"/>
        <v/>
      </c>
      <c r="AF416" s="38"/>
      <c r="AP416" s="8"/>
      <c r="AQ416" s="8"/>
      <c r="AS416" s="8" t="str">
        <f t="shared" si="34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8"/>
      <c r="AP417" s="8"/>
      <c r="AQ417" s="8"/>
      <c r="AS417" s="8" t="str">
        <f t="shared" si="34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8"/>
      <c r="AP418" s="8"/>
      <c r="AQ418" s="8"/>
      <c r="AS418" s="8" t="str">
        <f t="shared" si="34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/>
      <c r="AS419" s="8" t="str">
        <f t="shared" si="34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8"/>
      <c r="AP420" s="8"/>
      <c r="AQ420" s="8"/>
      <c r="AS420" s="8" t="str">
        <f t="shared" si="34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/>
      <c r="AS421" s="8" t="str">
        <f t="shared" si="34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/>
      <c r="AS422" s="8" t="str">
        <f t="shared" si="34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/>
      <c r="AS423" s="8" t="str">
        <f t="shared" si="34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/>
      <c r="AS424" s="8" t="str">
        <f t="shared" si="34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/>
      <c r="AS425" s="8" t="str">
        <f t="shared" si="34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/>
      <c r="AS426" s="8" t="str">
        <f t="shared" si="34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/>
      <c r="AS427" s="8" t="str">
        <f t="shared" si="34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/>
      <c r="AS428" s="8" t="str">
        <f t="shared" si="34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/>
      <c r="AS429" s="8" t="str">
        <f t="shared" si="34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/>
      <c r="AS430" s="8" t="str">
        <f t="shared" si="34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/>
      <c r="AS431" s="8" t="str">
        <f t="shared" si="34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/>
      <c r="AS432" s="8" t="str">
        <f t="shared" si="34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si="33"/>
        <v/>
      </c>
      <c r="AF433" s="39"/>
      <c r="AP433" s="8"/>
      <c r="AQ433" s="8"/>
      <c r="AS433" s="8" t="str">
        <f t="shared" si="34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3"/>
        <v/>
      </c>
      <c r="AF434" s="39"/>
      <c r="AP434" s="8"/>
      <c r="AQ434" s="8"/>
      <c r="AS434" s="8" t="str">
        <f t="shared" si="34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3"/>
        <v/>
      </c>
      <c r="AF435" s="39"/>
      <c r="AP435" s="8"/>
      <c r="AQ435" s="8"/>
      <c r="AS435" s="8" t="str">
        <f t="shared" si="34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3"/>
        <v/>
      </c>
      <c r="AF436" s="39"/>
      <c r="AP436" s="8"/>
      <c r="AQ436" s="8"/>
      <c r="AS436" s="8" t="str">
        <f t="shared" si="34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3"/>
        <v/>
      </c>
      <c r="AF437" s="39"/>
      <c r="AP437" s="8"/>
      <c r="AQ437" s="8"/>
      <c r="AS437" s="8" t="str">
        <f t="shared" si="34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ref="AC438:AC501" si="36">IF(ISBLANK(AA438),  "", _xlfn.CONCAT(LOWER(C438), "/", E438))</f>
        <v/>
      </c>
      <c r="AF438" s="39"/>
      <c r="AP438" s="8"/>
      <c r="AQ438" s="8"/>
      <c r="AS438" s="8" t="str">
        <f t="shared" ref="AS438:AS501" si="37"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/>
      <c r="AS458" s="8" t="str">
        <f t="shared" si="37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/>
      <c r="AS459" s="8" t="str">
        <f t="shared" si="37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/>
      <c r="AS460" s="8" t="str">
        <f t="shared" si="37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/>
      <c r="AS461" s="8" t="str">
        <f t="shared" si="37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/>
      <c r="AS462" s="8" t="str">
        <f t="shared" si="37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/>
      <c r="AS463" s="8" t="str">
        <f t="shared" si="37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/>
      <c r="AS464" s="8" t="str">
        <f t="shared" si="37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/>
      <c r="AS465" s="8" t="str">
        <f t="shared" si="37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/>
      <c r="AS466" s="8" t="str">
        <f t="shared" si="37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/>
      <c r="AS467" s="8" t="str">
        <f t="shared" si="37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/>
      <c r="AS468" s="8" t="str">
        <f t="shared" si="37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/>
      <c r="AS469" s="8" t="str">
        <f t="shared" si="37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/>
      <c r="AS470" s="8" t="str">
        <f t="shared" si="37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/>
      <c r="AS471" s="8" t="str">
        <f t="shared" si="37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/>
      <c r="AS472" s="8" t="str">
        <f t="shared" si="37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/>
      <c r="AS473" s="8" t="str">
        <f t="shared" si="37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/>
      <c r="AS474" s="8" t="str">
        <f t="shared" si="37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5"/>
        <v/>
      </c>
      <c r="AC475" s="8" t="str">
        <f t="shared" si="36"/>
        <v/>
      </c>
      <c r="AF475" s="39"/>
      <c r="AP475" s="8"/>
      <c r="AQ475" s="8"/>
      <c r="AS475" s="8" t="str">
        <f t="shared" si="37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5"/>
        <v/>
      </c>
      <c r="AC476" s="8" t="str">
        <f t="shared" si="36"/>
        <v/>
      </c>
      <c r="AF476" s="39"/>
      <c r="AP476" s="8"/>
      <c r="AQ476" s="8"/>
      <c r="AS476" s="8" t="str">
        <f t="shared" si="37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5"/>
        <v/>
      </c>
      <c r="AC477" s="8" t="str">
        <f t="shared" si="36"/>
        <v/>
      </c>
      <c r="AF477" s="39"/>
      <c r="AP477" s="8"/>
      <c r="AQ477" s="8"/>
      <c r="AS477" s="8" t="str">
        <f t="shared" si="37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5"/>
        <v/>
      </c>
      <c r="AC478" s="8" t="str">
        <f t="shared" si="36"/>
        <v/>
      </c>
      <c r="AF478" s="39"/>
      <c r="AP478" s="8"/>
      <c r="AQ478" s="8"/>
      <c r="AS478" s="8" t="str">
        <f t="shared" si="37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5"/>
        <v/>
      </c>
      <c r="AC479" s="8" t="str">
        <f t="shared" si="36"/>
        <v/>
      </c>
      <c r="AF479" s="39"/>
      <c r="AP479" s="8"/>
      <c r="AQ479" s="8"/>
      <c r="AS479" s="8" t="str">
        <f t="shared" si="37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ref="AB480:AB543" si="38">IF(ISBLANK(AA480),  "", _xlfn.CONCAT("haas/entity/sensor/", LOWER(C480), "/", E480, "/config"))</f>
        <v/>
      </c>
      <c r="AC480" s="8" t="str">
        <f t="shared" si="36"/>
        <v/>
      </c>
      <c r="AF480" s="39"/>
      <c r="AP480" s="8"/>
      <c r="AQ480" s="8"/>
      <c r="AS480" s="8" t="str">
        <f t="shared" si="37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/>
      <c r="AS481" s="8" t="str">
        <f t="shared" si="37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/>
      <c r="AS482" s="8" t="str">
        <f t="shared" si="37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/>
      <c r="AS483" s="8" t="str">
        <f t="shared" si="37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/>
      <c r="AS484" s="8" t="str">
        <f t="shared" si="37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/>
      <c r="AS485" s="8" t="str">
        <f t="shared" si="37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/>
      <c r="AS486" s="8" t="str">
        <f t="shared" si="37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/>
      <c r="AS487" s="8" t="str">
        <f t="shared" si="37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/>
      <c r="AS488" s="8" t="str">
        <f t="shared" si="37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/>
      <c r="AS489" s="8" t="str">
        <f t="shared" si="37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/>
      <c r="AS490" s="8" t="str">
        <f t="shared" si="37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/>
      <c r="AS491" s="8" t="str">
        <f t="shared" si="37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/>
      <c r="AS492" s="8" t="str">
        <f t="shared" si="37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/>
      <c r="AS493" s="8" t="str">
        <f t="shared" si="37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/>
      <c r="AS494" s="8" t="str">
        <f t="shared" si="37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/>
      <c r="AS495" s="8" t="str">
        <f t="shared" si="37"/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/>
      <c r="AS496" s="8" t="str">
        <f t="shared" si="37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si="36"/>
        <v/>
      </c>
      <c r="AF497" s="39"/>
      <c r="AP497" s="8"/>
      <c r="AQ497" s="8"/>
      <c r="AS497" s="8" t="str">
        <f t="shared" si="37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6"/>
        <v/>
      </c>
      <c r="AF498" s="39"/>
      <c r="AP498" s="8"/>
      <c r="AQ498" s="8"/>
      <c r="AS498" s="8" t="str">
        <f t="shared" si="37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6"/>
        <v/>
      </c>
      <c r="AF499" s="39"/>
      <c r="AP499" s="8"/>
      <c r="AQ499" s="8"/>
      <c r="AS499" s="8" t="str">
        <f t="shared" si="37"/>
        <v/>
      </c>
    </row>
    <row r="500" spans="6:45" ht="16" customHeight="1" x14ac:dyDescent="0.2">
      <c r="F500" s="8" t="str">
        <f>IF(ISBLANK(E500), "", Table2[[#This Row],[unique_id]])</f>
        <v/>
      </c>
      <c r="H500" s="12"/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6"/>
        <v/>
      </c>
      <c r="AF500" s="39"/>
      <c r="AP500" s="8"/>
      <c r="AQ500" s="8"/>
      <c r="AS500" s="8" t="str">
        <f t="shared" si="37"/>
        <v/>
      </c>
    </row>
    <row r="501" spans="6:45" ht="16" customHeight="1" x14ac:dyDescent="0.2">
      <c r="F501" s="8" t="str">
        <f>IF(ISBLANK(E501), "", Table2[[#This Row],[unique_id]])</f>
        <v/>
      </c>
      <c r="H501" s="12"/>
      <c r="O501" s="8"/>
      <c r="P501" s="10"/>
      <c r="Q501" s="10"/>
      <c r="R501" s="10"/>
      <c r="S501" s="10"/>
      <c r="T501" s="10"/>
      <c r="U501" s="8"/>
      <c r="Z501" s="10"/>
      <c r="AB501" s="8" t="str">
        <f t="shared" si="38"/>
        <v/>
      </c>
      <c r="AC501" s="8" t="str">
        <f t="shared" si="36"/>
        <v/>
      </c>
      <c r="AF501" s="39"/>
      <c r="AP501" s="8"/>
      <c r="AQ501" s="8"/>
      <c r="AS501" s="8" t="str">
        <f t="shared" si="37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38"/>
        <v/>
      </c>
      <c r="AC502" s="8" t="str">
        <f t="shared" ref="AC502:AC565" si="39">IF(ISBLANK(AA502),  "", _xlfn.CONCAT(LOWER(C502), "/", E502))</f>
        <v/>
      </c>
      <c r="AF502" s="39"/>
      <c r="AP502" s="8"/>
      <c r="AQ502" s="8"/>
      <c r="AS502" s="8" t="str">
        <f t="shared" ref="AS502:AS565" si="40"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 t="shared" si="38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 t="shared" si="38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 t="shared" si="38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customHeight="1" x14ac:dyDescent="0.2">
      <c r="F510" s="8" t="str">
        <f>IF(ISBLANK(E510), "", Table2[[#This Row],[unique_id]])</f>
        <v/>
      </c>
      <c r="G510" s="12"/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/>
      <c r="AS522" s="8" t="str">
        <f t="shared" si="40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/>
      <c r="AS523" s="8" t="str">
        <f t="shared" si="40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/>
      <c r="AS524" s="8" t="str">
        <f t="shared" si="40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/>
      <c r="AS525" s="8" t="str">
        <f t="shared" si="40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/>
      <c r="AS526" s="8" t="str">
        <f t="shared" si="40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/>
      <c r="AS527" s="8" t="str">
        <f t="shared" si="40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/>
      <c r="AS528" s="8" t="str">
        <f t="shared" si="40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/>
      <c r="AS529" s="8" t="str">
        <f t="shared" si="40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/>
      <c r="AS530" s="8" t="str">
        <f t="shared" si="40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/>
      <c r="AS531" s="8" t="str">
        <f t="shared" si="40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/>
      <c r="AS532" s="8" t="str">
        <f t="shared" si="40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/>
      <c r="AS533" s="8" t="str">
        <f t="shared" si="40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/>
      <c r="AS534" s="8" t="str">
        <f t="shared" si="40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/>
      <c r="AS535" s="8" t="str">
        <f t="shared" si="40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/>
      <c r="AS536" s="8" t="str">
        <f t="shared" si="40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/>
      <c r="AS537" s="8" t="str">
        <f t="shared" si="40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/>
      <c r="AS538" s="8" t="str">
        <f t="shared" si="40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38"/>
        <v/>
      </c>
      <c r="AC539" s="8" t="str">
        <f t="shared" si="39"/>
        <v/>
      </c>
      <c r="AF539" s="39"/>
      <c r="AP539" s="8"/>
      <c r="AQ539" s="8"/>
      <c r="AS539" s="8" t="str">
        <f t="shared" si="40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38"/>
        <v/>
      </c>
      <c r="AC540" s="8" t="str">
        <f t="shared" si="39"/>
        <v/>
      </c>
      <c r="AF540" s="39"/>
      <c r="AP540" s="8"/>
      <c r="AQ540" s="8"/>
      <c r="AS540" s="8" t="str">
        <f t="shared" si="40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38"/>
        <v/>
      </c>
      <c r="AC541" s="8" t="str">
        <f t="shared" si="39"/>
        <v/>
      </c>
      <c r="AF541" s="39"/>
      <c r="AP541" s="8"/>
      <c r="AQ541" s="8"/>
      <c r="AS541" s="8" t="str">
        <f t="shared" si="40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38"/>
        <v/>
      </c>
      <c r="AC542" s="8" t="str">
        <f t="shared" si="39"/>
        <v/>
      </c>
      <c r="AF542" s="39"/>
      <c r="AP542" s="8"/>
      <c r="AQ542" s="8"/>
      <c r="AS542" s="8" t="str">
        <f t="shared" si="40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38"/>
        <v/>
      </c>
      <c r="AC543" s="8" t="str">
        <f t="shared" si="39"/>
        <v/>
      </c>
      <c r="AF543" s="39"/>
      <c r="AP543" s="8"/>
      <c r="AQ543" s="8"/>
      <c r="AS543" s="8" t="str">
        <f t="shared" si="40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ref="AB544:AB607" si="41">IF(ISBLANK(AA544),  "", _xlfn.CONCAT("haas/entity/sensor/", LOWER(C544), "/", E544, "/config"))</f>
        <v/>
      </c>
      <c r="AC544" s="8" t="str">
        <f t="shared" si="39"/>
        <v/>
      </c>
      <c r="AF544" s="39"/>
      <c r="AP544" s="8"/>
      <c r="AQ544" s="8"/>
      <c r="AS544" s="8" t="str">
        <f t="shared" si="40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/>
      <c r="AS545" s="8" t="str">
        <f t="shared" si="40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/>
      <c r="AS546" s="8" t="str">
        <f t="shared" si="40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/>
      <c r="AS547" s="8" t="str">
        <f t="shared" si="40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/>
      <c r="AS548" s="8" t="str">
        <f t="shared" si="40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/>
      <c r="AS549" s="8" t="str">
        <f t="shared" si="40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/>
      <c r="AS550" s="8" t="str">
        <f t="shared" si="40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/>
      <c r="AS551" s="8" t="str">
        <f t="shared" si="40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/>
      <c r="AS552" s="8" t="str">
        <f t="shared" si="40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/>
      <c r="AS553" s="8" t="str">
        <f t="shared" si="40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/>
      <c r="AS554" s="8" t="str">
        <f t="shared" si="40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/>
      <c r="AS555" s="8" t="str">
        <f t="shared" si="40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/>
      <c r="AS556" s="8" t="str">
        <f t="shared" si="40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/>
      <c r="AS557" s="8" t="str">
        <f t="shared" si="40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/>
      <c r="AS558" s="8" t="str">
        <f t="shared" si="40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/>
      <c r="AS559" s="8" t="str">
        <f t="shared" si="40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/>
      <c r="AS560" s="8" t="str">
        <f t="shared" si="40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si="39"/>
        <v/>
      </c>
      <c r="AF561" s="39"/>
      <c r="AP561" s="8"/>
      <c r="AQ561" s="8"/>
      <c r="AS561" s="8" t="str">
        <f t="shared" si="40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39"/>
        <v/>
      </c>
      <c r="AF562" s="39"/>
      <c r="AP562" s="8"/>
      <c r="AQ562" s="8"/>
      <c r="AS562" s="8" t="str">
        <f t="shared" si="40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39"/>
        <v/>
      </c>
      <c r="AF563" s="39"/>
      <c r="AP563" s="8"/>
      <c r="AQ563" s="8"/>
      <c r="AS563" s="8" t="str">
        <f t="shared" si="40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39"/>
        <v/>
      </c>
      <c r="AF564" s="39"/>
      <c r="AP564" s="8"/>
      <c r="AQ564" s="8"/>
      <c r="AS564" s="8" t="str">
        <f t="shared" si="40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39"/>
        <v/>
      </c>
      <c r="AF565" s="39"/>
      <c r="AP565" s="8"/>
      <c r="AQ565" s="8"/>
      <c r="AS565" s="8" t="str">
        <f t="shared" si="40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ref="AC566:AC629" si="42">IF(ISBLANK(AA566),  "", _xlfn.CONCAT(LOWER(C566), "/", E566))</f>
        <v/>
      </c>
      <c r="AF566" s="39"/>
      <c r="AP566" s="8"/>
      <c r="AQ566" s="8"/>
      <c r="AS566" s="8" t="str">
        <f t="shared" ref="AS566:AS629" si="43"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/>
      <c r="AS586" s="8" t="str">
        <f t="shared" si="43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/>
      <c r="AS587" s="8" t="str">
        <f t="shared" si="43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/>
      <c r="AS588" s="8" t="str">
        <f t="shared" si="43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/>
      <c r="AS589" s="8" t="str">
        <f t="shared" si="43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/>
      <c r="AS590" s="8" t="str">
        <f t="shared" si="43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/>
      <c r="AS591" s="8" t="str">
        <f t="shared" si="43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/>
      <c r="AS592" s="8" t="str">
        <f t="shared" si="43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/>
      <c r="AS593" s="8" t="str">
        <f t="shared" si="43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/>
      <c r="AS594" s="8" t="str">
        <f t="shared" si="43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/>
      <c r="AS595" s="8" t="str">
        <f t="shared" si="43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/>
      <c r="AS596" s="8" t="str">
        <f t="shared" si="43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/>
      <c r="AS597" s="8" t="str">
        <f t="shared" si="43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/>
      <c r="AS598" s="8" t="str">
        <f t="shared" si="43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/>
      <c r="AS599" s="8" t="str">
        <f t="shared" si="43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/>
      <c r="AS600" s="8" t="str">
        <f t="shared" si="43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/>
      <c r="AS601" s="8" t="str">
        <f t="shared" si="43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/>
      <c r="AS602" s="8" t="str">
        <f t="shared" si="43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1"/>
        <v/>
      </c>
      <c r="AC603" s="8" t="str">
        <f t="shared" si="42"/>
        <v/>
      </c>
      <c r="AF603" s="39"/>
      <c r="AP603" s="8"/>
      <c r="AQ603" s="8"/>
      <c r="AS603" s="8" t="str">
        <f t="shared" si="43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1"/>
        <v/>
      </c>
      <c r="AC604" s="8" t="str">
        <f t="shared" si="42"/>
        <v/>
      </c>
      <c r="AF604" s="39"/>
      <c r="AP604" s="8"/>
      <c r="AQ604" s="8"/>
      <c r="AS604" s="8" t="str">
        <f t="shared" si="43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1"/>
        <v/>
      </c>
      <c r="AC605" s="8" t="str">
        <f t="shared" si="42"/>
        <v/>
      </c>
      <c r="AF605" s="39"/>
      <c r="AP605" s="8"/>
      <c r="AQ605" s="8"/>
      <c r="AS605" s="8" t="str">
        <f t="shared" si="43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1"/>
        <v/>
      </c>
      <c r="AC606" s="8" t="str">
        <f t="shared" si="42"/>
        <v/>
      </c>
      <c r="AF606" s="39"/>
      <c r="AP606" s="8"/>
      <c r="AQ606" s="8"/>
      <c r="AS606" s="8" t="str">
        <f t="shared" si="43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1"/>
        <v/>
      </c>
      <c r="AC607" s="8" t="str">
        <f t="shared" si="42"/>
        <v/>
      </c>
      <c r="AF607" s="39"/>
      <c r="AP607" s="8"/>
      <c r="AQ607" s="8"/>
      <c r="AS607" s="8" t="str">
        <f t="shared" si="43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ref="AB608:AB671" si="44">IF(ISBLANK(AA608),  "", _xlfn.CONCAT("haas/entity/sensor/", LOWER(C608), "/", E608, "/config"))</f>
        <v/>
      </c>
      <c r="AC608" s="8" t="str">
        <f t="shared" si="42"/>
        <v/>
      </c>
      <c r="AF608" s="39"/>
      <c r="AP608" s="8"/>
      <c r="AQ608" s="8"/>
      <c r="AS608" s="8" t="str">
        <f t="shared" si="43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/>
      <c r="AS609" s="8" t="str">
        <f t="shared" si="43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/>
      <c r="AS610" s="8" t="str">
        <f t="shared" si="43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/>
      <c r="AS611" s="8" t="str">
        <f t="shared" si="43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/>
      <c r="AS612" s="8" t="str">
        <f t="shared" si="43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/>
      <c r="AS613" s="8" t="str">
        <f t="shared" si="43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/>
      <c r="AS614" s="8" t="str">
        <f t="shared" si="43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/>
      <c r="AS615" s="8" t="str">
        <f t="shared" si="43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/>
      <c r="AS616" s="8" t="str">
        <f t="shared" si="43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/>
      <c r="AS617" s="8" t="str">
        <f t="shared" si="43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/>
      <c r="AS618" s="8" t="str">
        <f t="shared" si="43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/>
      <c r="AS619" s="8" t="str">
        <f t="shared" si="43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/>
      <c r="AS620" s="8" t="str">
        <f t="shared" si="43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/>
      <c r="AS621" s="8" t="str">
        <f t="shared" si="43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/>
      <c r="AS622" s="8" t="str">
        <f t="shared" si="43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/>
      <c r="AS623" s="8" t="str">
        <f t="shared" si="43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/>
      <c r="AS624" s="8" t="str">
        <f t="shared" si="43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si="42"/>
        <v/>
      </c>
      <c r="AF625" s="39"/>
      <c r="AP625" s="8"/>
      <c r="AQ625" s="8"/>
      <c r="AS625" s="8" t="str">
        <f t="shared" si="43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2"/>
        <v/>
      </c>
      <c r="AF626" s="39"/>
      <c r="AP626" s="8"/>
      <c r="AQ626" s="8"/>
      <c r="AS626" s="8" t="str">
        <f t="shared" si="43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2"/>
        <v/>
      </c>
      <c r="AF627" s="39"/>
      <c r="AP627" s="8"/>
      <c r="AQ627" s="8"/>
      <c r="AS627" s="8" t="str">
        <f t="shared" si="43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2"/>
        <v/>
      </c>
      <c r="AF628" s="39"/>
      <c r="AP628" s="8"/>
      <c r="AQ628" s="8"/>
      <c r="AS628" s="8" t="str">
        <f t="shared" si="43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2"/>
        <v/>
      </c>
      <c r="AF629" s="39"/>
      <c r="AP629" s="8"/>
      <c r="AQ629" s="8"/>
      <c r="AS629" s="8" t="str">
        <f t="shared" si="43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ref="AC630:AC693" si="45">IF(ISBLANK(AA630),  "", _xlfn.CONCAT(LOWER(C630), "/", E630))</f>
        <v/>
      </c>
      <c r="AF630" s="39"/>
      <c r="AP630" s="8"/>
      <c r="AQ630" s="8"/>
      <c r="AS630" s="8" t="str">
        <f t="shared" ref="AS630:AS693" si="46"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/>
      <c r="AS650" s="8" t="str">
        <f t="shared" si="46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/>
      <c r="AS651" s="8" t="str">
        <f t="shared" si="46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/>
      <c r="AS652" s="8" t="str">
        <f t="shared" si="46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/>
      <c r="AS653" s="8" t="str">
        <f t="shared" si="46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/>
      <c r="AS654" s="8" t="str">
        <f t="shared" si="46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/>
      <c r="AS655" s="8" t="str">
        <f t="shared" si="46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/>
      <c r="AS656" s="8" t="str">
        <f t="shared" si="46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/>
      <c r="AS657" s="8" t="str">
        <f t="shared" si="46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/>
      <c r="AS658" s="8" t="str">
        <f t="shared" si="46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/>
      <c r="AS659" s="8" t="str">
        <f t="shared" si="46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/>
      <c r="AS660" s="8" t="str">
        <f t="shared" si="46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/>
      <c r="AS661" s="8" t="str">
        <f t="shared" si="46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/>
      <c r="AS662" s="8" t="str">
        <f t="shared" si="46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/>
      <c r="AS663" s="8" t="str">
        <f t="shared" si="46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/>
      <c r="AS664" s="8" t="str">
        <f t="shared" si="46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/>
      <c r="AS665" s="8" t="str">
        <f t="shared" si="46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/>
      <c r="AS666" s="8" t="str">
        <f t="shared" si="46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4"/>
        <v/>
      </c>
      <c r="AC667" s="8" t="str">
        <f t="shared" si="45"/>
        <v/>
      </c>
      <c r="AF667" s="39"/>
      <c r="AP667" s="8"/>
      <c r="AQ667" s="8"/>
      <c r="AS667" s="8" t="str">
        <f t="shared" si="46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4"/>
        <v/>
      </c>
      <c r="AC668" s="8" t="str">
        <f t="shared" si="45"/>
        <v/>
      </c>
      <c r="AF668" s="39"/>
      <c r="AP668" s="8"/>
      <c r="AQ668" s="8"/>
      <c r="AS668" s="8" t="str">
        <f t="shared" si="46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4"/>
        <v/>
      </c>
      <c r="AC669" s="8" t="str">
        <f t="shared" si="45"/>
        <v/>
      </c>
      <c r="AF669" s="39"/>
      <c r="AP669" s="8"/>
      <c r="AQ669" s="8"/>
      <c r="AS669" s="8" t="str">
        <f t="shared" si="46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4"/>
        <v/>
      </c>
      <c r="AC670" s="8" t="str">
        <f t="shared" si="45"/>
        <v/>
      </c>
      <c r="AF670" s="39"/>
      <c r="AP670" s="8"/>
      <c r="AQ670" s="8"/>
      <c r="AS670" s="8" t="str">
        <f t="shared" si="46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4"/>
        <v/>
      </c>
      <c r="AC671" s="8" t="str">
        <f t="shared" si="45"/>
        <v/>
      </c>
      <c r="AF671" s="39"/>
      <c r="AP671" s="8"/>
      <c r="AQ671" s="8"/>
      <c r="AS671" s="8" t="str">
        <f t="shared" si="46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ref="AB672:AB700" si="47">IF(ISBLANK(AA672),  "", _xlfn.CONCAT("haas/entity/sensor/", LOWER(C672), "/", E672, "/config"))</f>
        <v/>
      </c>
      <c r="AC672" s="8" t="str">
        <f t="shared" si="45"/>
        <v/>
      </c>
      <c r="AF672" s="39"/>
      <c r="AP672" s="8"/>
      <c r="AQ672" s="8"/>
      <c r="AS672" s="8" t="str">
        <f t="shared" si="46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/>
      <c r="AS673" s="8" t="str">
        <f t="shared" si="46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/>
      <c r="AS674" s="8" t="str">
        <f t="shared" si="46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/>
      <c r="AS675" s="8" t="str">
        <f t="shared" si="46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/>
      <c r="AS676" s="8" t="str">
        <f t="shared" si="46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/>
      <c r="AS677" s="8" t="str">
        <f t="shared" si="46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/>
      <c r="AS678" s="8" t="str">
        <f t="shared" si="46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/>
      <c r="AS679" s="8" t="str">
        <f t="shared" si="46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/>
      <c r="AS680" s="8" t="str">
        <f t="shared" si="46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/>
      <c r="AS681" s="8" t="str">
        <f t="shared" si="46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/>
      <c r="AS682" s="8" t="str">
        <f t="shared" si="46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/>
      <c r="AS683" s="8" t="str">
        <f t="shared" si="46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/>
      <c r="AS684" s="8" t="str">
        <f t="shared" si="46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/>
      <c r="AS685" s="8" t="str">
        <f t="shared" si="46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/>
      <c r="AS686" s="8" t="str">
        <f t="shared" si="46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/>
      <c r="AS687" s="8" t="str">
        <f t="shared" si="46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/>
      <c r="AS688" s="8" t="str">
        <f t="shared" si="46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si="45"/>
        <v/>
      </c>
      <c r="AF689" s="39"/>
      <c r="AP689" s="8"/>
      <c r="AQ689" s="8"/>
      <c r="AS689" s="8" t="str">
        <f t="shared" si="46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5"/>
        <v/>
      </c>
      <c r="AF690" s="39"/>
      <c r="AP690" s="8"/>
      <c r="AQ690" s="8"/>
      <c r="AS690" s="8" t="str">
        <f t="shared" si="46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5"/>
        <v/>
      </c>
      <c r="AF691" s="39"/>
      <c r="AP691" s="8"/>
      <c r="AQ691" s="8"/>
      <c r="AS691" s="8" t="str">
        <f t="shared" si="46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5"/>
        <v/>
      </c>
      <c r="AF692" s="39"/>
      <c r="AP692" s="8"/>
      <c r="AQ692" s="8"/>
      <c r="AS692" s="8" t="str">
        <f t="shared" si="46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5"/>
        <v/>
      </c>
      <c r="AF693" s="39"/>
      <c r="AP693" s="8"/>
      <c r="AQ693" s="8"/>
      <c r="AS693" s="8" t="str">
        <f t="shared" si="46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ref="AC694:AC700" si="48">IF(ISBLANK(AA694),  "", _xlfn.CONCAT(LOWER(C694), "/", E694))</f>
        <v/>
      </c>
      <c r="AF694" s="39"/>
      <c r="AP694" s="8"/>
      <c r="AQ694" s="8"/>
      <c r="AS694" s="8" t="str">
        <f t="shared" ref="AS694:AS700" si="49"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47"/>
        <v/>
      </c>
      <c r="AC696" s="8" t="str">
        <f t="shared" si="48"/>
        <v/>
      </c>
      <c r="AF696" s="39"/>
      <c r="AP696" s="8"/>
      <c r="AQ696" s="8"/>
      <c r="AS696" s="8" t="str">
        <f t="shared" si="49"/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47"/>
        <v/>
      </c>
      <c r="AC697" s="8" t="str">
        <f t="shared" si="48"/>
        <v/>
      </c>
      <c r="AF697" s="39"/>
      <c r="AP697" s="8"/>
      <c r="AQ697" s="8"/>
      <c r="AS697" s="8" t="str">
        <f t="shared" si="49"/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 t="shared" si="47"/>
        <v/>
      </c>
      <c r="AC698" s="8" t="str">
        <f t="shared" si="48"/>
        <v/>
      </c>
      <c r="AF698" s="39"/>
      <c r="AP698" s="8"/>
      <c r="AQ698" s="8"/>
      <c r="AS698" s="8" t="str">
        <f t="shared" si="49"/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 t="shared" si="47"/>
        <v/>
      </c>
      <c r="AC699" s="8" t="str">
        <f t="shared" si="48"/>
        <v/>
      </c>
      <c r="AF699" s="39"/>
      <c r="AP699" s="8"/>
      <c r="AQ699" s="8"/>
      <c r="AS699" s="8" t="str">
        <f t="shared" si="49"/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 t="shared" si="47"/>
        <v/>
      </c>
      <c r="AC700" s="8" t="str">
        <f t="shared" si="48"/>
        <v/>
      </c>
      <c r="AF700" s="39"/>
      <c r="AP700" s="8"/>
      <c r="AQ700" s="8"/>
      <c r="AS700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2023-03-03T09:47:55Z</dcterms:modified>
</cp:coreProperties>
</file>