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4D70C8E4-313E-964B-B4C0-96718412D74D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0" i="1" l="1"/>
  <c r="V80" i="1"/>
  <c r="W80" i="1"/>
  <c r="AI80" i="1"/>
  <c r="AI88" i="1"/>
  <c r="W88" i="1"/>
  <c r="V88" i="1"/>
  <c r="F88" i="1"/>
  <c r="AI87" i="1"/>
  <c r="W87" i="1"/>
  <c r="V87" i="1"/>
  <c r="F87" i="1"/>
  <c r="F75" i="1"/>
  <c r="V75" i="1"/>
  <c r="W75" i="1"/>
  <c r="AI75" i="1"/>
  <c r="F76" i="1"/>
  <c r="V76" i="1"/>
  <c r="W76" i="1"/>
  <c r="AI76" i="1"/>
  <c r="F77" i="1"/>
  <c r="V77" i="1"/>
  <c r="W77" i="1"/>
  <c r="AI77" i="1"/>
  <c r="F78" i="1"/>
  <c r="V78" i="1"/>
  <c r="W78" i="1"/>
  <c r="AI78" i="1"/>
  <c r="Z217" i="1"/>
  <c r="Z216" i="1"/>
  <c r="AI212" i="1"/>
  <c r="W212" i="1"/>
  <c r="V212" i="1"/>
  <c r="F212" i="1"/>
  <c r="Z219" i="1"/>
  <c r="Z220" i="1"/>
  <c r="Z223" i="1"/>
  <c r="Z224" i="1"/>
  <c r="Z2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29" i="1"/>
  <c r="F241" i="1"/>
  <c r="F242" i="1"/>
  <c r="F276" i="1"/>
  <c r="F244" i="1"/>
  <c r="F245" i="1"/>
  <c r="F246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68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7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48" i="1"/>
  <c r="F271" i="1"/>
  <c r="F272" i="1"/>
  <c r="F252" i="1"/>
  <c r="F253" i="1"/>
  <c r="F254" i="1"/>
  <c r="F257" i="1"/>
  <c r="F266" i="1"/>
  <c r="F267" i="1"/>
  <c r="F221" i="1"/>
  <c r="F222" i="1"/>
  <c r="F270" i="1"/>
  <c r="F249" i="1"/>
  <c r="F251" i="1"/>
  <c r="F269" i="1"/>
  <c r="F275" i="1"/>
  <c r="F273" i="1"/>
  <c r="F274" i="1"/>
  <c r="F230" i="1"/>
  <c r="F231" i="1"/>
  <c r="F232" i="1"/>
  <c r="F233" i="1"/>
  <c r="F234" i="1"/>
  <c r="F235" i="1"/>
  <c r="F236" i="1"/>
  <c r="F237" i="1"/>
  <c r="F238" i="1"/>
  <c r="F239" i="1"/>
  <c r="F240" i="1"/>
  <c r="F218" i="1"/>
  <c r="F219" i="1"/>
  <c r="F243" i="1"/>
  <c r="F220" i="1"/>
  <c r="F223" i="1"/>
  <c r="F213" i="1"/>
  <c r="F247" i="1"/>
  <c r="F214" i="1"/>
  <c r="F215" i="1"/>
  <c r="F250" i="1"/>
  <c r="F224" i="1"/>
  <c r="F217" i="1"/>
  <c r="F216" i="1"/>
  <c r="F227" i="1"/>
  <c r="F255" i="1"/>
  <c r="F256" i="1"/>
  <c r="F228" i="1"/>
  <c r="F258" i="1"/>
  <c r="F259" i="1"/>
  <c r="F260" i="1"/>
  <c r="F261" i="1"/>
  <c r="F262" i="1"/>
  <c r="F263" i="1"/>
  <c r="F264" i="1"/>
  <c r="F265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AI225" i="1"/>
  <c r="W225" i="1"/>
  <c r="V225" i="1"/>
  <c r="AD251" i="1"/>
  <c r="Z251" i="1" s="1"/>
  <c r="AD249" i="1"/>
  <c r="Z249" i="1" s="1"/>
  <c r="AI248" i="1"/>
  <c r="AD266" i="1"/>
  <c r="Z266" i="1" s="1"/>
  <c r="AD257" i="1"/>
  <c r="Z257" i="1" s="1"/>
  <c r="AD254" i="1"/>
  <c r="Z254" i="1" s="1"/>
  <c r="AI253" i="1"/>
  <c r="AI252" i="1"/>
  <c r="AI153" i="1"/>
  <c r="AI79" i="1"/>
  <c r="V130" i="1"/>
  <c r="W130" i="1"/>
  <c r="AI130" i="1"/>
  <c r="AD245" i="1"/>
  <c r="Z245" i="1" s="1"/>
  <c r="AD246" i="1"/>
  <c r="Z246" i="1" s="1"/>
  <c r="AD244" i="1"/>
  <c r="Z244" i="1" s="1"/>
  <c r="AD242" i="1"/>
  <c r="Z242" i="1" s="1"/>
  <c r="AD241" i="1"/>
  <c r="Z241" i="1" s="1"/>
  <c r="AD229" i="1"/>
  <c r="Z229" i="1" s="1"/>
  <c r="AI229" i="1"/>
  <c r="AD215" i="1"/>
  <c r="Z215" i="1" s="1"/>
  <c r="AD214" i="1"/>
  <c r="Z214" i="1" s="1"/>
  <c r="AD213" i="1"/>
  <c r="Z213" i="1" s="1"/>
  <c r="V192" i="1"/>
  <c r="W192" i="1"/>
  <c r="AI192" i="1"/>
  <c r="V193" i="1"/>
  <c r="W193" i="1"/>
  <c r="AI193" i="1"/>
  <c r="V195" i="1"/>
  <c r="W195" i="1"/>
  <c r="AI195" i="1"/>
  <c r="V196" i="1"/>
  <c r="W196" i="1"/>
  <c r="AI196" i="1"/>
  <c r="AD276" i="1"/>
  <c r="Z276" i="1" s="1"/>
  <c r="V169" i="1"/>
  <c r="W169" i="1"/>
  <c r="AI276" i="1"/>
  <c r="AD275" i="1"/>
  <c r="Z275" i="1" s="1"/>
  <c r="AD274" i="1"/>
  <c r="Z274" i="1" s="1"/>
  <c r="AD273" i="1"/>
  <c r="Z273" i="1" s="1"/>
  <c r="AD272" i="1"/>
  <c r="Z272" i="1" s="1"/>
  <c r="AD271" i="1"/>
  <c r="Z271" i="1" s="1"/>
  <c r="AD270" i="1"/>
  <c r="Z270" i="1" s="1"/>
  <c r="AD269" i="1"/>
  <c r="Z269" i="1" s="1"/>
  <c r="AD268" i="1"/>
  <c r="Z268" i="1" s="1"/>
  <c r="AD267" i="1"/>
  <c r="Z267" i="1" s="1"/>
  <c r="AD248" i="1"/>
  <c r="Z248" i="1" s="1"/>
  <c r="V170" i="1"/>
  <c r="W170" i="1"/>
  <c r="AI273" i="1"/>
  <c r="V167" i="1"/>
  <c r="W167" i="1"/>
  <c r="AI274" i="1"/>
  <c r="V168" i="1"/>
  <c r="W168" i="1"/>
  <c r="AI275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41" i="1"/>
  <c r="AI242" i="1"/>
  <c r="AI244" i="1"/>
  <c r="AI245" i="1"/>
  <c r="AI246" i="1"/>
  <c r="AI83" i="1"/>
  <c r="AI84" i="1"/>
  <c r="AI85" i="1"/>
  <c r="AI86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50" i="1"/>
  <c r="AI151" i="1"/>
  <c r="AI152" i="1"/>
  <c r="AI267" i="1"/>
  <c r="AI268" i="1"/>
  <c r="AI269" i="1"/>
  <c r="AI270" i="1"/>
  <c r="AI271" i="1"/>
  <c r="AI272" i="1"/>
  <c r="AI165" i="1"/>
  <c r="AI166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4" i="1"/>
  <c r="AI197" i="1"/>
  <c r="AI27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21" i="1"/>
  <c r="AI222" i="1"/>
  <c r="AI230" i="1"/>
  <c r="AI231" i="1"/>
  <c r="AI232" i="1"/>
  <c r="AI233" i="1"/>
  <c r="AI234" i="1"/>
  <c r="AI235" i="1"/>
  <c r="AI236" i="1"/>
  <c r="AI237" i="1"/>
  <c r="AI238" i="1"/>
  <c r="AI239" i="1"/>
  <c r="AI240" i="1"/>
  <c r="AI218" i="1"/>
  <c r="AI219" i="1"/>
  <c r="AI243" i="1"/>
  <c r="AI220" i="1"/>
  <c r="AI223" i="1"/>
  <c r="AI213" i="1"/>
  <c r="AI247" i="1"/>
  <c r="AI214" i="1"/>
  <c r="AI215" i="1"/>
  <c r="AI250" i="1"/>
  <c r="AI224" i="1"/>
  <c r="AI217" i="1"/>
  <c r="AI216" i="1"/>
  <c r="AI227" i="1"/>
  <c r="AI255" i="1"/>
  <c r="AI256" i="1"/>
  <c r="AI228" i="1"/>
  <c r="AI258" i="1"/>
  <c r="AI259" i="1"/>
  <c r="AI260" i="1"/>
  <c r="AI261" i="1"/>
  <c r="AI262" i="1"/>
  <c r="AI263" i="1"/>
  <c r="AI264" i="1"/>
  <c r="AI265" i="1"/>
  <c r="AI81" i="1"/>
  <c r="AI82" i="1"/>
  <c r="AI226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W221" i="1"/>
  <c r="V221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8" i="1"/>
  <c r="V258" i="1"/>
  <c r="W255" i="1"/>
  <c r="V255" i="1"/>
  <c r="W213" i="1"/>
  <c r="V213" i="1"/>
  <c r="V83" i="1"/>
  <c r="W83" i="1"/>
  <c r="V279" i="1"/>
  <c r="W279" i="1"/>
  <c r="V278" i="1"/>
  <c r="W278" i="1"/>
  <c r="V226" i="1"/>
  <c r="W226" i="1"/>
  <c r="V82" i="1"/>
  <c r="W82" i="1"/>
  <c r="V81" i="1"/>
  <c r="W81" i="1"/>
  <c r="V79" i="1"/>
  <c r="W79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1" i="1"/>
  <c r="W281" i="1"/>
  <c r="V283" i="1"/>
  <c r="W283" i="1"/>
  <c r="V284" i="1"/>
  <c r="W284" i="1"/>
  <c r="V285" i="1"/>
  <c r="W285" i="1"/>
  <c r="V282" i="1"/>
  <c r="W282" i="1"/>
  <c r="V280" i="1"/>
  <c r="W280" i="1"/>
  <c r="W152" i="1"/>
  <c r="V152" i="1"/>
  <c r="W153" i="1"/>
  <c r="V153" i="1"/>
  <c r="W272" i="1"/>
  <c r="V272" i="1"/>
  <c r="W271" i="1"/>
  <c r="V271" i="1"/>
  <c r="W248" i="1"/>
  <c r="V248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W210" i="1"/>
  <c r="V210" i="1"/>
  <c r="W209" i="1"/>
  <c r="V209" i="1"/>
  <c r="W208" i="1"/>
  <c r="V208" i="1"/>
  <c r="W207" i="1"/>
  <c r="V207" i="1"/>
  <c r="V318" i="1"/>
  <c r="W318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06" i="1"/>
  <c r="W306" i="1"/>
  <c r="V136" i="1"/>
  <c r="W136" i="1"/>
  <c r="V137" i="1"/>
  <c r="W137" i="1"/>
  <c r="V138" i="1"/>
  <c r="W138" i="1"/>
  <c r="V139" i="1"/>
  <c r="W139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28" i="1"/>
  <c r="V228" i="1"/>
  <c r="W227" i="1"/>
  <c r="V227" i="1"/>
  <c r="W216" i="1"/>
  <c r="V216" i="1"/>
  <c r="W217" i="1"/>
  <c r="V217" i="1"/>
  <c r="W224" i="1"/>
  <c r="V224" i="1"/>
  <c r="W215" i="1"/>
  <c r="V215" i="1"/>
  <c r="W214" i="1"/>
  <c r="V214" i="1"/>
  <c r="W223" i="1"/>
  <c r="V223" i="1"/>
  <c r="W220" i="1"/>
  <c r="V220" i="1"/>
  <c r="W219" i="1"/>
  <c r="V219" i="1"/>
  <c r="W218" i="1"/>
  <c r="V218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277" i="1"/>
  <c r="V277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74" i="1"/>
  <c r="V274" i="1"/>
  <c r="W273" i="1"/>
  <c r="V273" i="1"/>
  <c r="W275" i="1"/>
  <c r="V275" i="1"/>
  <c r="W269" i="1"/>
  <c r="V269" i="1"/>
  <c r="W251" i="1"/>
  <c r="V251" i="1"/>
  <c r="W249" i="1"/>
  <c r="V249" i="1"/>
  <c r="W270" i="1"/>
  <c r="V270" i="1"/>
  <c r="W222" i="1"/>
  <c r="V222" i="1"/>
  <c r="W268" i="1"/>
  <c r="V268" i="1"/>
  <c r="W267" i="1"/>
  <c r="V267" i="1"/>
  <c r="W266" i="1"/>
  <c r="V266" i="1"/>
  <c r="W257" i="1"/>
  <c r="V257" i="1"/>
  <c r="W254" i="1"/>
  <c r="V254" i="1"/>
  <c r="W253" i="1"/>
  <c r="V253" i="1"/>
  <c r="W252" i="1"/>
  <c r="V252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246" i="1"/>
  <c r="V246" i="1"/>
  <c r="W245" i="1"/>
  <c r="V245" i="1"/>
  <c r="W244" i="1"/>
  <c r="V244" i="1"/>
  <c r="W276" i="1"/>
  <c r="V276" i="1"/>
  <c r="W242" i="1"/>
  <c r="V242" i="1"/>
  <c r="W241" i="1"/>
  <c r="V241" i="1"/>
  <c r="W229" i="1"/>
  <c r="V229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49" i="1" l="1"/>
  <c r="AI251" i="1"/>
  <c r="AI266" i="1"/>
  <c r="AI257" i="1"/>
  <c r="AD252" i="1"/>
  <c r="Z252" i="1" s="1"/>
  <c r="AI254" i="1"/>
  <c r="AD253" i="1"/>
  <c r="Z253" i="1" s="1"/>
</calcChain>
</file>

<file path=xl/sharedStrings.xml><?xml version="1.0" encoding="utf-8"?>
<sst xmlns="http://schemas.openxmlformats.org/spreadsheetml/2006/main" count="3227" uniqueCount="806">
  <si>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</si>
  <si>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</si>
  <si>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</si>
  <si>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</si>
  <si>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</si>
  <si>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</si>
  <si>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</si>
  <si>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</si>
  <si>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</si>
  <si>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</si>
  <si>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</si>
  <si>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</si>
  <si>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</si>
  <si>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</si>
  <si>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</si>
  <si>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</si>
  <si>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</si>
  <si>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</si>
  <si>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</si>
  <si>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</si>
  <si>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</si>
  <si>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</si>
  <si>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</si>
  <si>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</si>
  <si>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</si>
  <si>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</si>
  <si>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</si>
  <si>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</si>
  <si>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</si>
  <si>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</si>
  <si>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</si>
  <si>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</si>
  <si>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</si>
  <si>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</si>
  <si>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</si>
  <si>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</si>
  <si>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</si>
  <si>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</si>
  <si>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</si>
  <si>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</si>
  <si>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</si>
  <si>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</si>
  <si>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</si>
  <si>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</si>
  <si>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</si>
  <si>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</si>
  <si>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</si>
  <si>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</si>
  <si>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</si>
  <si>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</si>
  <si>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</si>
  <si>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</si>
  <si>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</si>
  <si>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</si>
  <si>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</si>
  <si>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</si>
  <si>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</si>
  <si>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</si>
  <si>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</si>
  <si>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</si>
  <si>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</si>
  <si>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</si>
  <si>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</si>
  <si>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</si>
  <si>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</si>
  <si>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</si>
  <si>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</si>
  <si>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</si>
  <si>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</si>
  <si>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</si>
  <si>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</si>
  <si>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</si>
  <si>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</si>
  <si>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</si>
  <si>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</si>
  <si>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</si>
  <si>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</si>
  <si>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</si>
  <si>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</si>
  <si>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</si>
  <si>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</si>
  <si>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</si>
  <si>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</si>
  <si>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</si>
  <si>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</si>
  <si>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</si>
  <si>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</si>
  <si>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</si>
  <si>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</si>
  <si>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</si>
  <si>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</si>
  <si>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</si>
  <si>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</si>
  <si>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</si>
  <si>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</si>
  <si>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</si>
  <si>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</si>
  <si>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</si>
  <si>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</si>
  <si>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</si>
  <si>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</si>
  <si>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</si>
  <si>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</si>
  <si>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</si>
  <si>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</si>
  <si>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</si>
  <si>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</si>
  <si>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</si>
  <si>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</si>
  <si>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</si>
  <si>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</si>
  <si>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</si>
  <si>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</si>
  <si>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</si>
  <si>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</si>
  <si>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</si>
  <si>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</si>
  <si>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</si>
  <si>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</si>
  <si>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</si>
  <si>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</si>
  <si>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</si>
  <si>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</si>
  <si>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</si>
  <si>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</si>
  <si>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</si>
  <si>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</si>
  <si>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</si>
  <si>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</si>
  <si>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</si>
  <si>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</si>
  <si>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</si>
  <si>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</si>
  <si>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</si>
  <si>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</si>
  <si>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</si>
  <si>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</si>
  <si>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</si>
  <si>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</si>
  <si>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</si>
  <si>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</si>
  <si>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</si>
  <si>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</si>
  <si>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</si>
  <si>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</si>
  <si>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</si>
  <si>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</si>
  <si>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</si>
  <si>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</si>
  <si>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</si>
  <si>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</si>
  <si>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</si>
  <si>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</si>
  <si>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</si>
  <si>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</si>
  <si>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</si>
  <si>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</si>
  <si>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</si>
  <si>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</si>
  <si>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</si>
  <si>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</si>
  <si>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</si>
  <si>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</si>
  <si>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</si>
  <si>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</si>
  <si>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</si>
  <si>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</si>
  <si>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</si>
  <si>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</si>
  <si>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</si>
  <si>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</si>
  <si>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</si>
  <si>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</si>
  <si>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</si>
  <si>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</si>
  <si>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</si>
  <si>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</si>
  <si>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</si>
  <si>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</si>
  <si>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</si>
  <si>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</si>
  <si>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</si>
  <si>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</si>
  <si>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</si>
  <si>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</si>
  <si>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</si>
  <si>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</si>
  <si>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</si>
  <si>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</si>
  <si>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</si>
  <si>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</si>
  <si>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</si>
  <si>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</si>
  <si>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</si>
  <si>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</si>
  <si>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</si>
  <si>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</si>
  <si>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</si>
  <si>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</si>
  <si>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</si>
  <si>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</si>
  <si>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</si>
  <si>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</si>
  <si>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</si>
  <si>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</si>
  <si>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</si>
  <si>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</si>
  <si>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</si>
  <si>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</si>
  <si>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</si>
  <si>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</si>
  <si>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</si>
  <si>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</si>
  <si>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</si>
  <si>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</si>
  <si>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</si>
  <si>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</si>
  <si>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</si>
  <si>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</si>
  <si>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</si>
  <si>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</si>
  <si>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</si>
  <si>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</si>
  <si>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</si>
  <si>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</si>
  <si>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</si>
  <si>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</si>
  <si>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</si>
  <si>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</si>
  <si>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</si>
  <si>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</si>
  <si>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</si>
  <si>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</si>
  <si>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</si>
  <si>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</si>
  <si>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</si>
  <si>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</si>
  <si>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</si>
  <si>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</si>
  <si>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</si>
  <si>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</si>
  <si>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</si>
  <si>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</si>
  <si>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</si>
  <si>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</si>
  <si>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</si>
  <si>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</si>
  <si>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</si>
  <si>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</si>
  <si>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</si>
  <si>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</si>
  <si>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</si>
  <si>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</si>
  <si>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</si>
  <si>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</si>
  <si>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</si>
  <si>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</si>
  <si>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</si>
  <si>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</si>
  <si>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</si>
  <si>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</si>
  <si>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</si>
  <si>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</si>
  <si>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</si>
  <si>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</si>
  <si>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</si>
  <si>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</si>
  <si>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</si>
  <si>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</si>
  <si>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</si>
  <si>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</si>
  <si>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</si>
  <si>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</si>
  <si>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</si>
  <si>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</si>
  <si>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</si>
  <si>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</si>
  <si>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</si>
  <si>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</si>
  <si>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</si>
  <si>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</si>
  <si>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</si>
  <si>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</si>
  <si>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</si>
  <si>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</si>
  <si>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</si>
  <si>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</si>
  <si>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</si>
  <si>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</si>
  <si>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</si>
  <si>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</si>
  <si>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</si>
  <si>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</si>
  <si>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</si>
  <si>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</si>
  <si>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</si>
  <si>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</si>
  <si>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</si>
  <si>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</si>
  <si>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</si>
  <si>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</si>
  <si>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</si>
  <si>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</si>
  <si>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</si>
  <si>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</si>
  <si>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</si>
  <si>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</si>
  <si>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</si>
  <si>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</si>
  <si>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</si>
  <si>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</si>
  <si>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</si>
  <si>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</si>
  <si>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</si>
  <si>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</si>
  <si>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</si>
  <si>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</si>
  <si>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</si>
  <si>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</si>
  <si>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</si>
  <si>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</si>
  <si>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</si>
  <si>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</si>
  <si>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</si>
  <si>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</si>
  <si>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</si>
  <si>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</si>
  <si>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</si>
  <si>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</si>
  <si>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</si>
  <si>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</si>
  <si>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</si>
  <si>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</si>
  <si>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</si>
  <si>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</si>
  <si>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</si>
  <si>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</si>
  <si>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</si>
  <si>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</si>
  <si>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</si>
  <si>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</si>
  <si>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</si>
  <si>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</si>
  <si>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</si>
  <si>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</si>
  <si>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</si>
  <si>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</si>
  <si>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</si>
  <si>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</si>
  <si>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</si>
  <si>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</si>
  <si>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</si>
  <si>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</si>
  <si>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</si>
  <si>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</si>
  <si>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</si>
  <si>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</si>
  <si>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</si>
  <si>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</si>
  <si>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</si>
  <si>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</si>
  <si>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</si>
  <si>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</si>
  <si>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</si>
  <si>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</si>
  <si>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</si>
  <si>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</si>
  <si>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</si>
  <si>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</si>
  <si>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</si>
  <si>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</si>
  <si>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</si>
  <si>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</si>
  <si>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</si>
  <si>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</si>
  <si>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</si>
  <si>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</si>
  <si>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</si>
  <si>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</si>
  <si>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</si>
  <si>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</si>
  <si>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</si>
  <si>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</si>
  <si>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</si>
  <si>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</si>
  <si>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</si>
  <si>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</si>
  <si>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</si>
  <si>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</si>
  <si>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</si>
  <si>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</si>
  <si>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</si>
  <si>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</si>
  <si>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</si>
  <si>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</si>
  <si>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</si>
  <si>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</si>
  <si>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</si>
  <si>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</si>
  <si>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</si>
  <si>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</si>
  <si>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</si>
  <si>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</si>
  <si>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</si>
  <si>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</si>
  <si>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</si>
  <si>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</si>
  <si>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</si>
  <si>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</si>
  <si>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</si>
  <si>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</si>
  <si>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</si>
  <si>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</si>
  <si>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</si>
  <si>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</si>
  <si>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</si>
  <si>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</si>
  <si>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</si>
  <si>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</si>
  <si>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</si>
  <si>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</si>
  <si>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</si>
  <si>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</si>
  <si>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</si>
  <si>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</si>
  <si>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</si>
  <si>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</si>
  <si>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</si>
  <si>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</si>
  <si>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</si>
  <si>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</si>
  <si>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</si>
  <si>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</si>
  <si>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</si>
  <si>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</si>
  <si>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</si>
  <si>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</si>
  <si>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</si>
  <si>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</si>
  <si>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</si>
  <si>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</si>
  <si>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</si>
  <si>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</si>
  <si>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</si>
  <si>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</si>
  <si>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</si>
  <si>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</si>
  <si>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</si>
  <si>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</si>
  <si>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</si>
  <si>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</si>
  <si>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</si>
  <si>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</si>
  <si>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</si>
  <si>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</si>
  <si>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</si>
  <si>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</si>
  <si>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</si>
  <si>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</si>
  <si>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</si>
  <si>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</si>
  <si>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</si>
  <si>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</si>
  <si>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</si>
  <si>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</si>
  <si>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</si>
  <si>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</si>
  <si>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</si>
  <si>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</si>
  <si>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</si>
  <si>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</si>
  <si>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</si>
  <si>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</si>
  <si>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</si>
  <si>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</si>
  <si>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</si>
  <si>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</si>
  <si>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</si>
  <si>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</si>
  <si>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</si>
  <si>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</si>
  <si>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</si>
  <si>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</si>
  <si>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</si>
  <si>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</si>
  <si>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</si>
  <si>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</si>
  <si>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</si>
  <si>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</si>
  <si>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</si>
  <si>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</si>
  <si>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</si>
  <si>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</si>
  <si>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</si>
  <si>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</si>
  <si>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</si>
  <si>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</si>
  <si>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</si>
  <si>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</si>
  <si>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</si>
  <si>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</si>
  <si>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</si>
  <si>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</si>
  <si>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</si>
  <si>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</si>
  <si>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</si>
  <si>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</si>
  <si>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</si>
  <si>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</si>
  <si>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</si>
  <si>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</si>
  <si>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</si>
  <si>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</si>
  <si>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</si>
  <si>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</si>
  <si>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</si>
  <si>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</si>
  <si>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</si>
  <si>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</si>
  <si>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</si>
  <si>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</si>
  <si>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</si>
  <si>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</si>
  <si>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</si>
  <si>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</si>
  <si>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</si>
  <si>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</si>
  <si>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</si>
  <si>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</si>
  <si>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</si>
  <si>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</si>
  <si>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</si>
  <si>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</si>
  <si>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</si>
  <si>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</si>
  <si>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</si>
  <si>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</si>
  <si>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</si>
  <si>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</si>
  <si>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</si>
  <si>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</si>
  <si>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</si>
  <si>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</si>
  <si>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</si>
  <si>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</si>
  <si>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</si>
  <si>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</si>
  <si>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</si>
  <si>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</si>
  <si>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</si>
  <si>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</si>
  <si>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</si>
  <si>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</si>
  <si>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</si>
  <si>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</si>
  <si>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</si>
  <si>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</si>
  <si>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</si>
  <si>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</si>
  <si>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</si>
  <si>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</si>
  <si>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</si>
  <si>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</si>
  <si>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</si>
  <si>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</si>
  <si>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</si>
  <si>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</si>
  <si>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</si>
  <si>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</si>
  <si>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</si>
  <si>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</si>
  <si>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</si>
  <si>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</si>
  <si>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</si>
  <si>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</si>
  <si>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</si>
  <si>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</si>
  <si>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</si>
  <si>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</si>
  <si>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</si>
  <si>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</si>
  <si>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</si>
  <si>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</si>
  <si>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</si>
  <si>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</si>
  <si>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</si>
  <si>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</si>
  <si>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</si>
  <si>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</si>
  <si>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</si>
  <si>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</si>
  <si>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</si>
  <si>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</si>
  <si>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</si>
  <si>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</si>
  <si>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</si>
  <si>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</si>
  <si>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</si>
  <si>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</si>
  <si>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</si>
  <si>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</si>
  <si>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</si>
  <si>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</si>
  <si>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</si>
  <si>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</si>
  <si>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</si>
  <si>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</si>
  <si>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</si>
  <si>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</si>
  <si>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</si>
  <si>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</si>
  <si>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</si>
  <si>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</si>
  <si>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</si>
  <si>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</si>
  <si>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</si>
  <si>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</si>
  <si>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</si>
  <si>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</si>
  <si>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</si>
  <si>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</si>
  <si>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</si>
  <si>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</si>
  <si>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</si>
  <si>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</si>
  <si>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</si>
  <si>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</si>
  <si>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</si>
  <si>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</si>
  <si>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</si>
  <si>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</si>
  <si>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</si>
  <si>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</si>
  <si>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</si>
  <si>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</si>
  <si>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</si>
  <si>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</si>
  <si>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</si>
  <si>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</si>
  <si>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</si>
  <si>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</si>
  <si>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</si>
  <si>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</si>
  <si>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</si>
  <si>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</si>
  <si>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</si>
  <si>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</si>
  <si>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</si>
  <si>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</si>
  <si>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</si>
  <si>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</si>
  <si>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</si>
  <si>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</si>
  <si>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</si>
  <si>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</si>
  <si>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</si>
  <si>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</si>
  <si>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</si>
  <si>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</si>
  <si>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</si>
  <si>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</si>
  <si>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</si>
  <si>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</si>
  <si>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</si>
  <si>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</si>
  <si>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</si>
  <si>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</si>
  <si>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</si>
  <si>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</si>
  <si>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</si>
  <si>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</si>
  <si>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</si>
  <si>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</si>
  <si>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</si>
  <si>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</si>
  <si>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</si>
  <si>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</si>
  <si>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</si>
  <si>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</si>
  <si>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</si>
  <si>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</si>
  <si>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</si>
  <si>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</si>
  <si>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</si>
  <si>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</si>
  <si>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</si>
  <si>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</si>
  <si>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</si>
  <si>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</si>
  <si>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</si>
  <si>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</si>
  <si>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</si>
  <si>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</si>
  <si>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</si>
  <si>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Scales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</si>
  <si>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</si>
  <si>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</si>
  <si>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</si>
  <si>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</si>
  <si>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</si>
  <si>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</si>
  <si>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</si>
  <si>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</si>
  <si>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</si>
  <si>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</si>
  <si>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</si>
  <si>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</si>
  <si>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</si>
  <si>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</si>
  <si>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</si>
  <si>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10.0.2.21</t>
  </si>
  <si>
    <t>10.0.2.40</t>
  </si>
  <si>
    <t>10.0.2.41</t>
  </si>
  <si>
    <t>10.0.2.42</t>
  </si>
  <si>
    <t>10.0.2.47</t>
  </si>
  <si>
    <t>10.0.2.48</t>
  </si>
  <si>
    <t>10.0.2.50</t>
  </si>
  <si>
    <t>10.0.2.51</t>
  </si>
  <si>
    <t>10.0.2.52</t>
  </si>
  <si>
    <t>10.0.2.53</t>
  </si>
  <si>
    <t>10.0.2.54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</si>
  <si>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</si>
  <si>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</si>
  <si>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</si>
  <si>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</si>
  <si>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</si>
  <si>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</si>
  <si>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</si>
  <si>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</si>
  <si>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</si>
  <si>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</si>
  <si>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</si>
  <si>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</si>
  <si>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</si>
  <si>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</si>
  <si>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</si>
  <si>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</si>
  <si>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</si>
  <si>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</si>
  <si>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</si>
  <si>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</si>
  <si>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</si>
  <si>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</si>
  <si>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</si>
  <si>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</si>
  <si>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</si>
  <si>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</si>
  <si>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</si>
  <si>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</si>
  <si>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</si>
  <si>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</si>
  <si>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</si>
  <si>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</si>
  <si>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</si>
  <si>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</si>
  <si>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</si>
  <si>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</si>
  <si>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</si>
  <si>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</si>
  <si>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</si>
  <si>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</si>
  <si>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</si>
  <si>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</si>
  <si>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</si>
  <si>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</si>
  <si>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</si>
  <si>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</si>
  <si>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</si>
  <si>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</si>
  <si>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</si>
  <si>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</si>
  <si>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</si>
  <si>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</si>
  <si>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</si>
  <si>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</si>
  <si>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</si>
  <si>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</si>
  <si>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</si>
  <si>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</si>
  <si>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</si>
  <si>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</si>
  <si>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</si>
  <si>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</si>
  <si>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</si>
  <si>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 xml:space="preserve"> 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</si>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</sst>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4" totalsRowShown="0" headerRowDxfId="38" dataDxfId="36" headerRowBorderDxfId="37">
  <autoFilter ref="A3:AJ604" xr:uid="{00000000-0009-0000-0100-000002000000}"/>
  <sortState xmlns:xlrd2="http://schemas.microsoft.com/office/spreadsheetml/2017/richdata2" ref="A75:AJ276">
    <sortCondition ref="AH3:AH604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4"/>
  <sheetViews>
    <sheetView tabSelected="1" topLeftCell="A179" zoomScale="122" zoomScaleNormal="122" workbookViewId="0">
      <selection activeCell="B207" sqref="B207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5" t="s">
        <v>207</v>
      </c>
      <c r="R1" s="35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724</v>
      </c>
      <c r="AH1" s="29" t="s">
        <v>724</v>
      </c>
      <c r="AI1" s="21" t="s">
        <v>725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704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703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 t="shared" ref="AI4:AI35" si="2">IF(OR(ISBLANK(AG4), ISBLANK(AH4)), "", _xlfn.CONCAT("[[""mac"", """, AG4, """], [""ip"", """, AH4, """]]"))</f>
        <v/>
      </c>
      <c r="AJ4" s="5" t="s">
        <v>198</v>
      </c>
    </row>
    <row r="5" spans="1:36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 t="shared" si="0"/>
        <v/>
      </c>
      <c r="W5" s="1" t="str">
        <f t="shared" si="1"/>
        <v/>
      </c>
      <c r="AI5" s="28" t="str">
        <f t="shared" si="2"/>
        <v/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 t="shared" si="0"/>
        <v/>
      </c>
      <c r="W6" s="1" t="str">
        <f t="shared" si="1"/>
        <v/>
      </c>
      <c r="AI6" s="28" t="str">
        <f t="shared" si="2"/>
        <v/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 t="shared" si="0"/>
        <v/>
      </c>
      <c r="W7" s="1" t="str">
        <f t="shared" si="1"/>
        <v/>
      </c>
      <c r="AI7" s="28" t="str">
        <f t="shared" si="2"/>
        <v/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 t="shared" si="0"/>
        <v/>
      </c>
      <c r="W8" s="1" t="str">
        <f t="shared" si="1"/>
        <v/>
      </c>
      <c r="AI8" s="28" t="str">
        <f t="shared" si="2"/>
        <v/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 t="shared" si="0"/>
        <v/>
      </c>
      <c r="W9" s="1" t="str">
        <f t="shared" si="1"/>
        <v/>
      </c>
      <c r="AI9" s="28" t="str">
        <f t="shared" si="2"/>
        <v/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 t="shared" si="0"/>
        <v/>
      </c>
      <c r="W10" s="1" t="str">
        <f t="shared" si="1"/>
        <v/>
      </c>
      <c r="AI10" s="28" t="str">
        <f t="shared" si="2"/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 t="shared" si="0"/>
        <v/>
      </c>
      <c r="W11" s="1" t="str">
        <f t="shared" si="1"/>
        <v/>
      </c>
      <c r="AI11" s="28" t="str">
        <f t="shared" si="2"/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 t="shared" si="0"/>
        <v/>
      </c>
      <c r="W12" s="1" t="str">
        <f t="shared" si="1"/>
        <v/>
      </c>
      <c r="AI12" s="28" t="str">
        <f t="shared" si="2"/>
        <v/>
      </c>
      <c r="AJ12" s="5"/>
    </row>
    <row r="13" spans="1:36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 t="shared" si="0"/>
        <v/>
      </c>
      <c r="W13" s="1" t="str">
        <f t="shared" si="1"/>
        <v/>
      </c>
      <c r="AI13" s="28" t="str">
        <f t="shared" si="2"/>
        <v/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 t="shared" si="0"/>
        <v/>
      </c>
      <c r="W14" s="1" t="str">
        <f t="shared" si="1"/>
        <v/>
      </c>
      <c r="AI14" s="28" t="str">
        <f t="shared" si="2"/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28" t="str">
        <f t="shared" si="2"/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28" t="str">
        <f t="shared" si="2"/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28" t="str">
        <f t="shared" si="2"/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28" t="str">
        <f t="shared" si="2"/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28" t="str">
        <f t="shared" si="2"/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28" t="str">
        <f t="shared" si="2"/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28" t="str">
        <f t="shared" si="2"/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28" t="str">
        <f t="shared" si="2"/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28" t="str">
        <f t="shared" si="2"/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 t="shared" si="3"/>
        <v/>
      </c>
      <c r="W24" s="1" t="str">
        <f t="shared" si="4"/>
        <v/>
      </c>
      <c r="AI24" s="28" t="str">
        <f t="shared" si="2"/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 t="shared" si="3"/>
        <v/>
      </c>
      <c r="W25" s="1" t="str">
        <f t="shared" si="4"/>
        <v/>
      </c>
      <c r="AI25" s="28" t="str">
        <f t="shared" si="2"/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 t="shared" si="3"/>
        <v/>
      </c>
      <c r="W26" s="1" t="str">
        <f t="shared" si="4"/>
        <v/>
      </c>
      <c r="AI26" s="28" t="str">
        <f t="shared" si="2"/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 t="shared" si="3"/>
        <v/>
      </c>
      <c r="W27" s="1" t="str">
        <f t="shared" si="4"/>
        <v/>
      </c>
      <c r="AI27" s="28" t="str">
        <f t="shared" si="2"/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 t="shared" si="3"/>
        <v/>
      </c>
      <c r="W28" s="1" t="str">
        <f t="shared" si="4"/>
        <v/>
      </c>
      <c r="AI28" s="28" t="str">
        <f t="shared" si="2"/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 t="shared" si="3"/>
        <v/>
      </c>
      <c r="W29" s="1" t="str">
        <f t="shared" si="4"/>
        <v/>
      </c>
      <c r="AI29" s="28" t="str">
        <f t="shared" si="2"/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 t="shared" si="3"/>
        <v/>
      </c>
      <c r="W30" s="1" t="str">
        <f t="shared" si="4"/>
        <v/>
      </c>
      <c r="AI30" s="28" t="str">
        <f t="shared" si="2"/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 t="shared" si="3"/>
        <v/>
      </c>
      <c r="W31" s="1" t="str">
        <f t="shared" si="4"/>
        <v/>
      </c>
      <c r="AI31" s="28" t="str">
        <f t="shared" si="2"/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 t="shared" si="3"/>
        <v/>
      </c>
      <c r="W32" s="1" t="str">
        <f t="shared" si="4"/>
        <v/>
      </c>
      <c r="AI32" s="28" t="str">
        <f t="shared" si="2"/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 t="shared" si="3"/>
        <v/>
      </c>
      <c r="W33" s="1" t="str">
        <f t="shared" si="4"/>
        <v/>
      </c>
      <c r="AI33" s="28" t="str">
        <f t="shared" si="2"/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28" t="str">
        <f t="shared" si="2"/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28" t="str">
        <f t="shared" si="2"/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28" t="str">
        <f t="shared" ref="AI36:AI67" si="7">IF(OR(ISBLANK(AG36), ISBLANK(AH36)), "", _xlfn.CONCAT("[[""mac"", """, AG36, """], [""ip"", """, AH36, """]]"))</f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 t="shared" si="5"/>
        <v/>
      </c>
      <c r="W37" s="1" t="str">
        <f t="shared" si="6"/>
        <v/>
      </c>
      <c r="AI37" s="28" t="str">
        <f t="shared" si="7"/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 t="shared" si="5"/>
        <v/>
      </c>
      <c r="W38" s="1" t="str">
        <f t="shared" si="6"/>
        <v/>
      </c>
      <c r="AI38" s="28" t="str">
        <f t="shared" si="7"/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 t="shared" si="5"/>
        <v/>
      </c>
      <c r="W39" s="1" t="str">
        <f t="shared" si="6"/>
        <v/>
      </c>
      <c r="AI39" s="28" t="str">
        <f t="shared" si="7"/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 t="shared" si="5"/>
        <v/>
      </c>
      <c r="W40" s="1" t="str">
        <f t="shared" si="6"/>
        <v/>
      </c>
      <c r="AI40" s="28" t="str">
        <f t="shared" si="7"/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 t="shared" si="5"/>
        <v/>
      </c>
      <c r="W41" s="1" t="str">
        <f t="shared" si="6"/>
        <v/>
      </c>
      <c r="AI41" s="28" t="str">
        <f t="shared" si="7"/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 t="shared" si="5"/>
        <v/>
      </c>
      <c r="W42" s="1" t="str">
        <f t="shared" si="6"/>
        <v/>
      </c>
      <c r="AI42" s="28" t="str">
        <f t="shared" si="7"/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 t="shared" si="5"/>
        <v/>
      </c>
      <c r="W43" s="1" t="str">
        <f t="shared" si="6"/>
        <v/>
      </c>
      <c r="AI43" s="28" t="str">
        <f t="shared" si="7"/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 t="shared" si="5"/>
        <v/>
      </c>
      <c r="W44" s="1" t="str">
        <f t="shared" si="6"/>
        <v/>
      </c>
      <c r="AI44" s="28" t="str">
        <f t="shared" si="7"/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28" t="str">
        <f t="shared" si="7"/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 t="shared" ref="V46:V73" si="8">IF(ISBLANK(U46),  "", _xlfn.CONCAT("haas/entity/sensor/", LOWER(C46), "/", E46, "/config"))</f>
        <v/>
      </c>
      <c r="W46" s="1" t="str">
        <f t="shared" ref="W46:W73" si="9">IF(ISBLANK(U46),  "", _xlfn.CONCAT("haas/entity/sensor/", LOWER(C46), "/", E46))</f>
        <v/>
      </c>
      <c r="AI46" s="28" t="str">
        <f t="shared" si="7"/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 t="shared" si="8"/>
        <v/>
      </c>
      <c r="W47" s="1" t="str">
        <f t="shared" si="9"/>
        <v/>
      </c>
      <c r="AI47" s="28" t="str">
        <f t="shared" si="7"/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 t="shared" si="8"/>
        <v/>
      </c>
      <c r="W48" s="1" t="str">
        <f t="shared" si="9"/>
        <v/>
      </c>
      <c r="AI48" s="28" t="str">
        <f t="shared" si="7"/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 t="shared" si="8"/>
        <v/>
      </c>
      <c r="W49" s="1" t="str">
        <f t="shared" si="9"/>
        <v/>
      </c>
      <c r="AI49" s="28" t="str">
        <f t="shared" si="7"/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 t="shared" si="8"/>
        <v/>
      </c>
      <c r="W50" s="1" t="str">
        <f t="shared" si="9"/>
        <v/>
      </c>
      <c r="AI50" s="28" t="str">
        <f t="shared" si="7"/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 t="shared" si="8"/>
        <v/>
      </c>
      <c r="W51" s="1" t="str">
        <f t="shared" si="9"/>
        <v/>
      </c>
      <c r="AI51" s="28" t="str">
        <f t="shared" si="7"/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8"/>
        <v>haas/entity/sensor/weewx/roof_cloud_base/config</v>
      </c>
      <c r="W52" s="1" t="str">
        <f t="shared" si="9"/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28" t="str">
        <f t="shared" si="7"/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8"/>
        <v>haas/entity/sensor/weewx/roof_max_solar_radiation/config</v>
      </c>
      <c r="W53" s="1" t="str">
        <f t="shared" si="9"/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28" t="str">
        <f t="shared" si="7"/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8"/>
        <v>haas/entity/sensor/weewx/roof_barometer_pressure/config</v>
      </c>
      <c r="W54" s="1" t="str">
        <f t="shared" si="9"/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28" t="str">
        <f t="shared" si="7"/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8"/>
        <v>haas/entity/sensor/weewx/roof_pressure/config</v>
      </c>
      <c r="W55" s="1" t="str">
        <f t="shared" si="9"/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28" t="str">
        <f t="shared" si="7"/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8"/>
        <v>haas/entity/sensor/weewx/roof_wind_direction/config</v>
      </c>
      <c r="W56" s="1" t="str">
        <f t="shared" si="9"/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28" t="str">
        <f t="shared" si="7"/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8"/>
        <v>haas/entity/sensor/weewx/roof_wind_gust_direction/config</v>
      </c>
      <c r="W57" s="1" t="str">
        <f t="shared" si="9"/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28" t="str">
        <f t="shared" si="7"/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8"/>
        <v>haas/entity/sensor/weewx/roof_wind_gust_speed/config</v>
      </c>
      <c r="W58" s="1" t="str">
        <f t="shared" si="9"/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28" t="str">
        <f t="shared" si="7"/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8"/>
        <v>haas/entity/sensor/weewx/roof_wind_speed_10min/config</v>
      </c>
      <c r="W59" s="1" t="str">
        <f t="shared" si="9"/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28" t="str">
        <f t="shared" si="7"/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8"/>
        <v>haas/entity/sensor/weewx/roof_wind_samples/config</v>
      </c>
      <c r="W60" s="1" t="str">
        <f t="shared" si="9"/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28" t="str">
        <f t="shared" si="7"/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8"/>
        <v>haas/entity/sensor/weewx/roof_wind_run/config</v>
      </c>
      <c r="W61" s="1" t="str">
        <f t="shared" si="9"/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28" t="str">
        <f t="shared" si="7"/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8"/>
        <v>haas/entity/sensor/weewx/roof_wind_speed/config</v>
      </c>
      <c r="W62" s="1" t="str">
        <f t="shared" si="9"/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28" t="str">
        <f t="shared" si="7"/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8"/>
        <v>haas/entity/sensor/weewx/roof_rain_rate/config</v>
      </c>
      <c r="W63" s="1" t="str">
        <f t="shared" si="9"/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28" t="str">
        <f t="shared" si="7"/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8"/>
        <v>haas/entity/sensor/weewx/roof_hourly_rain/config</v>
      </c>
      <c r="W64" s="1" t="str">
        <f t="shared" si="9"/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28" t="str">
        <f t="shared" si="7"/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8"/>
        <v>haas/entity/sensor/weewx/roof_daily_rain/config</v>
      </c>
      <c r="W65" s="1" t="str">
        <f t="shared" si="9"/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28" t="str">
        <f t="shared" si="7"/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8"/>
        <v>haas/entity/sensor/weewx/roof_24hour_rain/config</v>
      </c>
      <c r="W66" s="1" t="str">
        <f t="shared" si="9"/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28" t="str">
        <f t="shared" si="7"/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8"/>
        <v/>
      </c>
      <c r="W67" s="1" t="str">
        <f t="shared" si="9"/>
        <v/>
      </c>
      <c r="AI67" s="28" t="str">
        <f t="shared" si="7"/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8"/>
        <v>haas/entity/sensor/weewx/roof_monthly_rain/config</v>
      </c>
      <c r="W68" s="1" t="str">
        <f t="shared" si="9"/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28" t="str">
        <f t="shared" ref="AI68:AI99" si="10">IF(OR(ISBLANK(AG68), ISBLANK(AH68)), "", _xlfn.CONCAT("[[""mac"", """, AG68, """], [""ip"", """, AH68, """]]"))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8"/>
        <v>haas/entity/sensor/weewx/roof_yearly_rain/config</v>
      </c>
      <c r="W69" s="1" t="str">
        <f t="shared" si="9"/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28" t="str">
        <f t="shared" si="10"/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8"/>
        <v>haas/entity/sensor/weewx/roof_rain/config</v>
      </c>
      <c r="W70" s="1" t="str">
        <f t="shared" si="9"/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28" t="str">
        <f t="shared" si="10"/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8"/>
        <v>haas/entity/sensor/weewx/roof_storm_rain/config</v>
      </c>
      <c r="W71" s="1" t="str">
        <f t="shared" si="9"/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28" t="str">
        <f t="shared" si="10"/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 t="shared" si="8"/>
        <v/>
      </c>
      <c r="W72" s="1" t="str">
        <f t="shared" si="9"/>
        <v/>
      </c>
      <c r="AI72" s="28" t="str">
        <f t="shared" si="10"/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 t="shared" si="8"/>
        <v/>
      </c>
      <c r="W73" s="1" t="str">
        <f t="shared" si="9"/>
        <v/>
      </c>
      <c r="AI73" s="28" t="str">
        <f t="shared" si="10"/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28" t="str">
        <f t="shared" si="10"/>
        <v/>
      </c>
      <c r="AJ74" s="5"/>
    </row>
    <row r="75" spans="1:36" x14ac:dyDescent="0.2">
      <c r="A75" s="1">
        <v>5000</v>
      </c>
      <c r="B75" s="7" t="s">
        <v>755</v>
      </c>
      <c r="C75" s="1" t="s">
        <v>293</v>
      </c>
      <c r="F75" s="28" t="str">
        <f>IF(ISBLANK(E75), "", Table2[[#This Row],[unique_id]])</f>
        <v/>
      </c>
      <c r="T75" s="2"/>
      <c r="V75" s="1" t="str">
        <f t="shared" ref="V75:V106" si="11">IF(ISBLANK(U75),  "", _xlfn.CONCAT("haas/entity/sensor/", LOWER(C75), "/", E75, "/config"))</f>
        <v/>
      </c>
      <c r="W75" s="1" t="str">
        <f t="shared" ref="W75:W106" si="12">IF(ISBLANK(U75),  "", _xlfn.CONCAT("haas/entity/sensor/", LOWER(C75), "/", E75))</f>
        <v/>
      </c>
      <c r="Z75" s="1" t="s">
        <v>729</v>
      </c>
      <c r="AA75" s="2" t="s">
        <v>733</v>
      </c>
      <c r="AB75" s="1" t="s">
        <v>742</v>
      </c>
      <c r="AC75" s="1" t="s">
        <v>738</v>
      </c>
      <c r="AD75" s="1" t="s">
        <v>293</v>
      </c>
      <c r="AE75" s="1" t="s">
        <v>30</v>
      </c>
      <c r="AF75" s="1" t="s">
        <v>727</v>
      </c>
      <c r="AG75" s="1" t="s">
        <v>749</v>
      </c>
      <c r="AH75" s="1" t="s">
        <v>745</v>
      </c>
      <c r="AI75" s="28" t="str">
        <f t="shared" si="10"/>
        <v>[["mac", "74:ac:b9:1c:15:f1"], ["ip", "10.0.0.1"]]</v>
      </c>
    </row>
    <row r="76" spans="1:36" x14ac:dyDescent="0.2">
      <c r="A76" s="1">
        <v>5001</v>
      </c>
      <c r="B76" s="7" t="s">
        <v>28</v>
      </c>
      <c r="C76" s="1" t="s">
        <v>293</v>
      </c>
      <c r="F76" s="28" t="str">
        <f>IF(ISBLANK(E76), "", Table2[[#This Row],[unique_id]])</f>
        <v/>
      </c>
      <c r="T76" s="2"/>
      <c r="V76" s="1" t="str">
        <f t="shared" si="11"/>
        <v/>
      </c>
      <c r="W76" s="1" t="str">
        <f t="shared" si="12"/>
        <v/>
      </c>
      <c r="Z76" s="1" t="s">
        <v>730</v>
      </c>
      <c r="AA76" s="2" t="s">
        <v>734</v>
      </c>
      <c r="AB76" s="1" t="s">
        <v>744</v>
      </c>
      <c r="AC76" s="1" t="s">
        <v>739</v>
      </c>
      <c r="AD76" s="1" t="s">
        <v>293</v>
      </c>
      <c r="AE76" s="1" t="s">
        <v>736</v>
      </c>
      <c r="AF76" s="1" t="s">
        <v>727</v>
      </c>
      <c r="AG76" s="1" t="s">
        <v>750</v>
      </c>
      <c r="AH76" s="1" t="s">
        <v>746</v>
      </c>
      <c r="AI76" s="28" t="str">
        <f t="shared" si="10"/>
        <v>[["mac", "b4:fb:e4:e3:83:32"], ["ip", "10.0.0.2"]]</v>
      </c>
    </row>
    <row r="77" spans="1:36" x14ac:dyDescent="0.2">
      <c r="A77" s="1">
        <v>5002</v>
      </c>
      <c r="B77" s="7" t="s">
        <v>28</v>
      </c>
      <c r="C77" s="1" t="s">
        <v>293</v>
      </c>
      <c r="F77" s="28" t="str">
        <f>IF(ISBLANK(E77), "", Table2[[#This Row],[unique_id]])</f>
        <v/>
      </c>
      <c r="T77" s="2"/>
      <c r="V77" s="1" t="str">
        <f t="shared" si="11"/>
        <v/>
      </c>
      <c r="W77" s="1" t="str">
        <f t="shared" si="12"/>
        <v/>
      </c>
      <c r="Z77" s="1" t="s">
        <v>731</v>
      </c>
      <c r="AA77" s="2" t="s">
        <v>735</v>
      </c>
      <c r="AB77" s="1" t="s">
        <v>743</v>
      </c>
      <c r="AC77" s="1" t="s">
        <v>740</v>
      </c>
      <c r="AD77" s="1" t="s">
        <v>293</v>
      </c>
      <c r="AE77" s="1" t="s">
        <v>608</v>
      </c>
      <c r="AF77" s="1" t="s">
        <v>727</v>
      </c>
      <c r="AG77" s="1" t="s">
        <v>751</v>
      </c>
      <c r="AH77" s="1" t="s">
        <v>747</v>
      </c>
      <c r="AI77" s="28" t="str">
        <f t="shared" si="10"/>
        <v>[["mac", "78:8a:20:70:d3:79"], ["ip", "10.0.0.3"]]</v>
      </c>
    </row>
    <row r="78" spans="1:36" x14ac:dyDescent="0.2">
      <c r="A78" s="1">
        <v>5003</v>
      </c>
      <c r="B78" s="7" t="s">
        <v>28</v>
      </c>
      <c r="C78" s="1" t="s">
        <v>293</v>
      </c>
      <c r="F78" s="28" t="str">
        <f>IF(ISBLANK(E78), "", Table2[[#This Row],[unique_id]])</f>
        <v/>
      </c>
      <c r="T78" s="2"/>
      <c r="V78" s="1" t="str">
        <f t="shared" si="11"/>
        <v/>
      </c>
      <c r="W78" s="1" t="str">
        <f t="shared" si="12"/>
        <v/>
      </c>
      <c r="Z78" s="1" t="s">
        <v>732</v>
      </c>
      <c r="AA78" s="2" t="s">
        <v>735</v>
      </c>
      <c r="AB78" s="1" t="s">
        <v>743</v>
      </c>
      <c r="AC78" s="1" t="s">
        <v>741</v>
      </c>
      <c r="AD78" s="1" t="s">
        <v>293</v>
      </c>
      <c r="AE78" s="1" t="s">
        <v>737</v>
      </c>
      <c r="AF78" s="1" t="s">
        <v>727</v>
      </c>
      <c r="AG78" s="1" t="s">
        <v>752</v>
      </c>
      <c r="AH78" s="1" t="s">
        <v>748</v>
      </c>
      <c r="AI78" s="28" t="str">
        <f t="shared" si="10"/>
        <v>[["mac", "f0:9f:c2:fc:b0:f7"], ["ip", "10.0.0.4"]]</v>
      </c>
    </row>
    <row r="79" spans="1:36" x14ac:dyDescent="0.2">
      <c r="A79" s="1">
        <v>5005</v>
      </c>
      <c r="B79" s="7" t="s">
        <v>28</v>
      </c>
      <c r="C79" s="7" t="s">
        <v>658</v>
      </c>
      <c r="D79" s="7"/>
      <c r="E79" s="7"/>
      <c r="G79" s="7"/>
      <c r="H79" s="7"/>
      <c r="I79" s="7"/>
      <c r="J79" s="7"/>
      <c r="K79" s="7"/>
      <c r="T79" s="2"/>
      <c r="V79" s="1" t="str">
        <f t="shared" si="11"/>
        <v/>
      </c>
      <c r="W79" s="1" t="str">
        <f t="shared" si="12"/>
        <v/>
      </c>
      <c r="Z79" s="1" t="s">
        <v>657</v>
      </c>
      <c r="AA79" s="2" t="s">
        <v>661</v>
      </c>
      <c r="AB79" s="1" t="s">
        <v>662</v>
      </c>
      <c r="AC79" s="1" t="s">
        <v>665</v>
      </c>
      <c r="AD79" s="1" t="s">
        <v>375</v>
      </c>
      <c r="AE79" s="1" t="s">
        <v>30</v>
      </c>
      <c r="AF79" s="1" t="s">
        <v>728</v>
      </c>
      <c r="AG79" s="1" t="s">
        <v>669</v>
      </c>
      <c r="AH79" s="1" t="s">
        <v>707</v>
      </c>
      <c r="AI79" s="28" t="str">
        <f t="shared" si="10"/>
        <v>[["mac", "00:e0:4c:68:06:a1"], ["ip", "10.0.2.11"]]</v>
      </c>
      <c r="AJ79" s="1"/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797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 t="shared" si="11"/>
        <v/>
      </c>
      <c r="W80" s="1" t="str">
        <f t="shared" si="12"/>
        <v/>
      </c>
      <c r="AI80" s="28" t="str">
        <f t="shared" si="10"/>
        <v/>
      </c>
    </row>
    <row r="81" spans="1:36" x14ac:dyDescent="0.2">
      <c r="A81" s="1">
        <v>5006</v>
      </c>
      <c r="B81" s="7" t="s">
        <v>28</v>
      </c>
      <c r="C81" s="7" t="s">
        <v>658</v>
      </c>
      <c r="D81" s="7"/>
      <c r="E81" s="7"/>
      <c r="G81" s="7"/>
      <c r="H81" s="7"/>
      <c r="I81" s="7"/>
      <c r="T81" s="2"/>
      <c r="V81" s="1" t="str">
        <f t="shared" si="11"/>
        <v/>
      </c>
      <c r="W81" s="1" t="str">
        <f t="shared" si="12"/>
        <v/>
      </c>
      <c r="Z81" s="1" t="s">
        <v>659</v>
      </c>
      <c r="AA81" s="2" t="s">
        <v>661</v>
      </c>
      <c r="AB81" s="1" t="s">
        <v>663</v>
      </c>
      <c r="AC81" s="1" t="s">
        <v>666</v>
      </c>
      <c r="AD81" s="1" t="s">
        <v>375</v>
      </c>
      <c r="AE81" s="1" t="s">
        <v>30</v>
      </c>
      <c r="AF81" s="1" t="s">
        <v>728</v>
      </c>
      <c r="AG81" s="1" t="s">
        <v>667</v>
      </c>
      <c r="AH81" s="1" t="s">
        <v>708</v>
      </c>
      <c r="AI81" s="28" t="str">
        <f t="shared" si="10"/>
        <v>[["mac", "00:e0:4c:68:04:21"], ["ip", "10.0.2.12"]]</v>
      </c>
      <c r="AJ81" s="1"/>
    </row>
    <row r="82" spans="1:36" x14ac:dyDescent="0.2">
      <c r="A82" s="1">
        <v>5007</v>
      </c>
      <c r="B82" s="7" t="s">
        <v>28</v>
      </c>
      <c r="C82" s="7" t="s">
        <v>658</v>
      </c>
      <c r="D82" s="7"/>
      <c r="E82" s="7"/>
      <c r="G82" s="7"/>
      <c r="H82" s="7"/>
      <c r="I82" s="7"/>
      <c r="T82" s="2"/>
      <c r="V82" s="1" t="str">
        <f t="shared" si="11"/>
        <v/>
      </c>
      <c r="W82" s="1" t="str">
        <f t="shared" si="12"/>
        <v/>
      </c>
      <c r="Z82" s="1" t="s">
        <v>660</v>
      </c>
      <c r="AA82" s="2" t="s">
        <v>661</v>
      </c>
      <c r="AB82" s="1" t="s">
        <v>664</v>
      </c>
      <c r="AC82" s="1" t="s">
        <v>666</v>
      </c>
      <c r="AD82" s="1" t="s">
        <v>375</v>
      </c>
      <c r="AE82" s="1" t="s">
        <v>30</v>
      </c>
      <c r="AF82" s="1" t="s">
        <v>728</v>
      </c>
      <c r="AG82" s="1" t="s">
        <v>668</v>
      </c>
      <c r="AH82" s="12" t="s">
        <v>726</v>
      </c>
      <c r="AI82" s="28" t="str">
        <f t="shared" si="10"/>
        <v>[["mac", "c8:2a:14:55:c7:0c"], ["ip", "10.0.2.13"]]</v>
      </c>
      <c r="AJ82" s="1"/>
    </row>
    <row r="83" spans="1:36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 t="shared" si="11"/>
        <v/>
      </c>
      <c r="W83" s="1" t="str">
        <f t="shared" si="12"/>
        <v/>
      </c>
      <c r="AI83" s="28" t="str">
        <f t="shared" si="10"/>
        <v/>
      </c>
    </row>
    <row r="84" spans="1:36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793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 t="shared" si="11"/>
        <v/>
      </c>
      <c r="W84" s="1" t="str">
        <f t="shared" si="12"/>
        <v/>
      </c>
      <c r="AI84" s="28" t="str">
        <f t="shared" si="10"/>
        <v/>
      </c>
    </row>
    <row r="85" spans="1:36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 t="shared" si="11"/>
        <v/>
      </c>
      <c r="W85" s="1" t="str">
        <f t="shared" si="12"/>
        <v/>
      </c>
      <c r="AI85" s="28" t="str">
        <f t="shared" si="10"/>
        <v/>
      </c>
    </row>
    <row r="86" spans="1:36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 t="shared" si="11"/>
        <v/>
      </c>
      <c r="W86" s="1" t="str">
        <f t="shared" si="12"/>
        <v/>
      </c>
      <c r="AI86" s="28" t="str">
        <f t="shared" si="10"/>
        <v/>
      </c>
    </row>
    <row r="87" spans="1:36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 t="shared" si="11"/>
        <v/>
      </c>
      <c r="W87" s="1" t="str">
        <f t="shared" si="12"/>
        <v/>
      </c>
      <c r="AI87" s="28" t="str">
        <f t="shared" si="10"/>
        <v/>
      </c>
    </row>
    <row r="88" spans="1:36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 t="shared" si="11"/>
        <v/>
      </c>
      <c r="W88" s="1" t="str">
        <f t="shared" si="12"/>
        <v/>
      </c>
      <c r="AI88" s="28" t="str">
        <f t="shared" si="10"/>
        <v/>
      </c>
    </row>
    <row r="89" spans="1:36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794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 t="shared" si="11"/>
        <v/>
      </c>
      <c r="W89" s="1" t="str">
        <f t="shared" si="12"/>
        <v/>
      </c>
      <c r="AI89" s="28" t="str">
        <f t="shared" si="10"/>
        <v/>
      </c>
    </row>
    <row r="90" spans="1:36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777</v>
      </c>
      <c r="F90" s="1" t="str">
        <f>IF(ISBLANK(E90), "", Table2[[#This Row],[unique_id]])</f>
        <v>edwin_night_light</v>
      </c>
      <c r="G90" s="1" t="s">
        <v>776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 t="shared" si="11"/>
        <v/>
      </c>
      <c r="W90" s="1" t="str">
        <f t="shared" si="12"/>
        <v/>
      </c>
      <c r="AI90" s="28" t="str">
        <f t="shared" si="10"/>
        <v/>
      </c>
    </row>
    <row r="91" spans="1:36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776</v>
      </c>
      <c r="H91" s="1" t="s">
        <v>141</v>
      </c>
      <c r="I91" s="1" t="s">
        <v>134</v>
      </c>
      <c r="T91" s="2"/>
      <c r="V91" s="1" t="str">
        <f t="shared" si="11"/>
        <v/>
      </c>
      <c r="W91" s="1" t="str">
        <f t="shared" si="12"/>
        <v/>
      </c>
      <c r="AI91" s="28" t="str">
        <f t="shared" si="10"/>
        <v/>
      </c>
    </row>
    <row r="92" spans="1:36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 t="shared" si="11"/>
        <v/>
      </c>
      <c r="W92" s="1" t="str">
        <f t="shared" si="12"/>
        <v/>
      </c>
      <c r="AI92" s="28" t="str">
        <f t="shared" si="10"/>
        <v/>
      </c>
    </row>
    <row r="93" spans="1:36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 t="shared" si="11"/>
        <v/>
      </c>
      <c r="W93" s="1" t="str">
        <f t="shared" si="12"/>
        <v/>
      </c>
      <c r="AI93" s="28" t="str">
        <f t="shared" si="10"/>
        <v/>
      </c>
    </row>
    <row r="94" spans="1:36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 t="shared" si="11"/>
        <v/>
      </c>
      <c r="W94" s="1" t="str">
        <f t="shared" si="12"/>
        <v/>
      </c>
      <c r="AI94" s="28" t="str">
        <f t="shared" si="10"/>
        <v/>
      </c>
    </row>
    <row r="95" spans="1:36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 t="shared" si="11"/>
        <v/>
      </c>
      <c r="W95" s="1" t="str">
        <f t="shared" si="12"/>
        <v/>
      </c>
      <c r="AI95" s="28" t="str">
        <f t="shared" si="10"/>
        <v/>
      </c>
    </row>
    <row r="96" spans="1:36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 t="shared" si="11"/>
        <v/>
      </c>
      <c r="W96" s="1" t="str">
        <f t="shared" si="12"/>
        <v/>
      </c>
      <c r="AI96" s="28" t="str">
        <f t="shared" si="10"/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 t="shared" si="11"/>
        <v/>
      </c>
      <c r="W97" s="1" t="str">
        <f t="shared" si="12"/>
        <v/>
      </c>
      <c r="AI97" s="28" t="str">
        <f t="shared" si="10"/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 t="shared" si="11"/>
        <v/>
      </c>
      <c r="W98" s="1" t="str">
        <f t="shared" si="12"/>
        <v/>
      </c>
      <c r="AI98" s="28" t="str">
        <f t="shared" si="10"/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 t="shared" si="11"/>
        <v/>
      </c>
      <c r="W99" s="1" t="str">
        <f t="shared" si="12"/>
        <v/>
      </c>
      <c r="AI99" s="28" t="str">
        <f t="shared" si="10"/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 t="shared" si="11"/>
        <v/>
      </c>
      <c r="W100" s="1" t="str">
        <f t="shared" si="12"/>
        <v/>
      </c>
      <c r="AI100" s="28" t="str">
        <f t="shared" ref="AI100:AI131" si="13">IF(OR(ISBLANK(AG100), ISBLANK(AH100)), "", _xlfn.CONCAT("[[""mac"", """, AG100, """], [""ip"", """, AH100, """]]"))</f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 t="shared" si="11"/>
        <v/>
      </c>
      <c r="W101" s="1" t="str">
        <f t="shared" si="12"/>
        <v/>
      </c>
      <c r="AI101" s="28" t="str">
        <f t="shared" si="13"/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 t="shared" si="11"/>
        <v/>
      </c>
      <c r="W102" s="1" t="str">
        <f t="shared" si="12"/>
        <v/>
      </c>
      <c r="AI102" s="28" t="str">
        <f t="shared" si="13"/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 t="shared" si="11"/>
        <v/>
      </c>
      <c r="W103" s="1" t="str">
        <f t="shared" si="12"/>
        <v/>
      </c>
      <c r="AI103" s="28" t="str">
        <f t="shared" si="13"/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 t="shared" si="11"/>
        <v/>
      </c>
      <c r="W104" s="1" t="str">
        <f t="shared" si="12"/>
        <v/>
      </c>
      <c r="AI104" s="28" t="str">
        <f t="shared" si="13"/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 t="shared" si="11"/>
        <v/>
      </c>
      <c r="W105" s="1" t="str">
        <f t="shared" si="12"/>
        <v/>
      </c>
      <c r="AI105" s="28" t="str">
        <f t="shared" si="13"/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 t="shared" si="11"/>
        <v/>
      </c>
      <c r="W106" s="1" t="str">
        <f t="shared" si="12"/>
        <v/>
      </c>
      <c r="AI106" s="28" t="str">
        <f t="shared" si="13"/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 t="shared" ref="V107:V138" si="14">IF(ISBLANK(U107),  "", _xlfn.CONCAT("haas/entity/sensor/", LOWER(C107), "/", E107, "/config"))</f>
        <v/>
      </c>
      <c r="W107" s="1" t="str">
        <f t="shared" ref="W107:W130" si="15">IF(ISBLANK(U107),  "", _xlfn.CONCAT("haas/entity/sensor/", LOWER(C107), "/", E107))</f>
        <v/>
      </c>
      <c r="AI107" s="28" t="str">
        <f t="shared" si="13"/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796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 t="shared" si="14"/>
        <v/>
      </c>
      <c r="W108" s="1" t="str">
        <f t="shared" si="15"/>
        <v/>
      </c>
      <c r="AI108" s="28" t="str">
        <f t="shared" si="13"/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 t="shared" si="14"/>
        <v/>
      </c>
      <c r="W109" s="1" t="str">
        <f t="shared" si="15"/>
        <v/>
      </c>
      <c r="AI109" s="28" t="str">
        <f t="shared" si="13"/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 t="shared" si="14"/>
        <v/>
      </c>
      <c r="W110" s="1" t="str">
        <f t="shared" si="15"/>
        <v/>
      </c>
      <c r="AI110" s="28" t="str">
        <f t="shared" si="13"/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 t="shared" si="14"/>
        <v/>
      </c>
      <c r="W111" s="1" t="str">
        <f t="shared" si="15"/>
        <v/>
      </c>
      <c r="AI111" s="28" t="str">
        <f t="shared" si="13"/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 t="shared" si="14"/>
        <v/>
      </c>
      <c r="W112" s="1" t="str">
        <f t="shared" si="15"/>
        <v/>
      </c>
      <c r="AI112" s="28" t="str">
        <f t="shared" si="13"/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 t="shared" si="14"/>
        <v/>
      </c>
      <c r="W113" s="1" t="str">
        <f t="shared" si="15"/>
        <v/>
      </c>
      <c r="AI113" s="28" t="str">
        <f t="shared" si="13"/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 t="shared" si="14"/>
        <v/>
      </c>
      <c r="W114" s="1" t="str">
        <f t="shared" si="15"/>
        <v/>
      </c>
      <c r="AI114" s="28" t="str">
        <f t="shared" si="13"/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 t="shared" si="14"/>
        <v/>
      </c>
      <c r="W115" s="1" t="str">
        <f t="shared" si="15"/>
        <v/>
      </c>
      <c r="AI115" s="28" t="str">
        <f t="shared" si="13"/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 t="shared" si="14"/>
        <v/>
      </c>
      <c r="W116" s="1" t="str">
        <f t="shared" si="15"/>
        <v/>
      </c>
      <c r="AI116" s="28" t="str">
        <f t="shared" si="13"/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 t="shared" si="14"/>
        <v/>
      </c>
      <c r="W117" s="1" t="str">
        <f t="shared" si="15"/>
        <v/>
      </c>
      <c r="AI117" s="28" t="str">
        <f t="shared" si="13"/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 t="shared" si="14"/>
        <v/>
      </c>
      <c r="W118" s="1" t="str">
        <f t="shared" si="15"/>
        <v/>
      </c>
      <c r="AI118" s="28" t="str">
        <f t="shared" si="13"/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 t="shared" si="14"/>
        <v/>
      </c>
      <c r="W119" s="1" t="str">
        <f t="shared" si="15"/>
        <v/>
      </c>
      <c r="AI119" s="28" t="str">
        <f t="shared" si="13"/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 t="shared" si="14"/>
        <v/>
      </c>
      <c r="W120" s="1" t="str">
        <f t="shared" si="15"/>
        <v/>
      </c>
      <c r="AI120" s="28" t="str">
        <f t="shared" si="13"/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 t="shared" si="14"/>
        <v/>
      </c>
      <c r="W121" s="1" t="str">
        <f t="shared" si="15"/>
        <v/>
      </c>
      <c r="AI121" s="28" t="str">
        <f t="shared" si="13"/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 t="shared" si="14"/>
        <v/>
      </c>
      <c r="W122" s="1" t="str">
        <f t="shared" si="15"/>
        <v/>
      </c>
      <c r="AI122" s="28" t="str">
        <f t="shared" si="13"/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 t="shared" si="14"/>
        <v/>
      </c>
      <c r="W123" s="1" t="str">
        <f t="shared" si="15"/>
        <v/>
      </c>
      <c r="AI123" s="28" t="str">
        <f t="shared" si="13"/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 t="shared" si="14"/>
        <v/>
      </c>
      <c r="W124" s="1" t="str">
        <f t="shared" si="15"/>
        <v/>
      </c>
      <c r="AI124" s="28" t="str">
        <f t="shared" si="13"/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 t="shared" si="14"/>
        <v/>
      </c>
      <c r="W125" s="1" t="str">
        <f t="shared" si="15"/>
        <v/>
      </c>
      <c r="AI125" s="28" t="str">
        <f t="shared" si="13"/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 t="shared" si="14"/>
        <v/>
      </c>
      <c r="W126" s="1" t="str">
        <f t="shared" si="15"/>
        <v/>
      </c>
      <c r="AI126" s="28" t="str">
        <f t="shared" si="13"/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 t="shared" si="14"/>
        <v/>
      </c>
      <c r="W127" s="1" t="str">
        <f t="shared" si="15"/>
        <v/>
      </c>
      <c r="AI127" s="28" t="str">
        <f t="shared" si="13"/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 t="shared" si="14"/>
        <v/>
      </c>
      <c r="W128" s="1" t="str">
        <f t="shared" si="15"/>
        <v/>
      </c>
      <c r="AI128" s="28" t="str">
        <f t="shared" si="13"/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 t="shared" si="14"/>
        <v/>
      </c>
      <c r="W129" s="1" t="str">
        <f t="shared" si="15"/>
        <v/>
      </c>
      <c r="AI129" s="28" t="str">
        <f t="shared" si="13"/>
        <v/>
      </c>
    </row>
    <row r="130" spans="1:35" x14ac:dyDescent="0.2">
      <c r="A130" s="1">
        <v>5008</v>
      </c>
      <c r="B130" s="1" t="s">
        <v>28</v>
      </c>
      <c r="C130" s="1" t="s">
        <v>292</v>
      </c>
      <c r="E130" s="7"/>
      <c r="F130" s="28"/>
      <c r="I130" s="7"/>
      <c r="T130" s="2"/>
      <c r="V130" s="1" t="str">
        <f t="shared" si="14"/>
        <v/>
      </c>
      <c r="W130" s="1" t="str">
        <f t="shared" si="15"/>
        <v/>
      </c>
      <c r="Z130" s="1" t="s">
        <v>654</v>
      </c>
      <c r="AA130" s="2" t="s">
        <v>652</v>
      </c>
      <c r="AB130" s="1" t="s">
        <v>775</v>
      </c>
      <c r="AC130" s="1" t="s">
        <v>653</v>
      </c>
      <c r="AD130" s="1" t="s">
        <v>655</v>
      </c>
      <c r="AE130" s="1" t="s">
        <v>30</v>
      </c>
      <c r="AF130" s="1" t="s">
        <v>728</v>
      </c>
      <c r="AG130" s="1" t="s">
        <v>656</v>
      </c>
      <c r="AH130" s="1" t="s">
        <v>709</v>
      </c>
      <c r="AI130" s="28" t="str">
        <f t="shared" si="13"/>
        <v>[["mac", "ec:b5:fa:03:5d:88"], ["ip", "10.0.2.20"]]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28" t="str">
        <f t="shared" si="13"/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 t="shared" ref="V132:V165" si="16">IF(ISBLANK(U132),  "", _xlfn.CONCAT("haas/entity/sensor/", LOWER(C132), "/", E132, "/config"))</f>
        <v/>
      </c>
      <c r="W132" s="1" t="str">
        <f t="shared" ref="W132:W165" si="17">IF(ISBLANK(U132),  "", _xlfn.CONCAT("haas/entity/sensor/", LOWER(C132), "/", E132))</f>
        <v/>
      </c>
      <c r="AI132" s="28" t="str">
        <f t="shared" ref="AI132:AI163" si="18">IF(OR(ISBLANK(AG132), ISBLANK(AH132)), "", _xlfn.CONCAT("[[""mac"", """, AG132, """], [""ip"", """, AH132, """]]"))</f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 t="shared" si="16"/>
        <v/>
      </c>
      <c r="W133" s="1" t="str">
        <f t="shared" si="17"/>
        <v/>
      </c>
      <c r="AI133" s="28" t="str">
        <f t="shared" si="18"/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 t="shared" si="16"/>
        <v/>
      </c>
      <c r="W134" s="1" t="str">
        <f t="shared" si="17"/>
        <v/>
      </c>
      <c r="AI134" s="28" t="str">
        <f t="shared" si="18"/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 t="shared" si="16"/>
        <v/>
      </c>
      <c r="W135" s="1" t="str">
        <f t="shared" si="17"/>
        <v/>
      </c>
      <c r="AI135" s="28" t="str">
        <f t="shared" si="18"/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 t="shared" si="16"/>
        <v/>
      </c>
      <c r="W136" s="1" t="str">
        <f t="shared" si="17"/>
        <v/>
      </c>
      <c r="AI136" s="28" t="str">
        <f t="shared" si="18"/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 t="shared" si="16"/>
        <v/>
      </c>
      <c r="W137" s="1" t="str">
        <f t="shared" si="17"/>
        <v/>
      </c>
      <c r="AI137" s="28" t="str">
        <f t="shared" si="18"/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 t="shared" si="16"/>
        <v/>
      </c>
      <c r="W138" s="1" t="str">
        <f t="shared" si="17"/>
        <v/>
      </c>
      <c r="AI138" s="28" t="str">
        <f t="shared" si="18"/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 t="shared" si="16"/>
        <v/>
      </c>
      <c r="W139" s="1" t="str">
        <f t="shared" si="17"/>
        <v/>
      </c>
      <c r="AI139" s="28" t="str">
        <f t="shared" si="18"/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 t="shared" si="16"/>
        <v/>
      </c>
      <c r="W140" s="1" t="str">
        <f t="shared" si="17"/>
        <v/>
      </c>
      <c r="AI140" s="28" t="str">
        <f t="shared" si="18"/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 t="shared" si="16"/>
        <v/>
      </c>
      <c r="W141" s="1" t="str">
        <f t="shared" si="17"/>
        <v/>
      </c>
      <c r="AI141" s="28" t="str">
        <f t="shared" si="18"/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 t="shared" si="16"/>
        <v/>
      </c>
      <c r="W142" s="1" t="str">
        <f t="shared" si="17"/>
        <v/>
      </c>
      <c r="AI142" s="28" t="str">
        <f t="shared" si="18"/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 t="shared" si="16"/>
        <v/>
      </c>
      <c r="W143" s="1" t="str">
        <f t="shared" si="17"/>
        <v/>
      </c>
      <c r="AI143" s="28" t="str">
        <f t="shared" si="18"/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 t="shared" si="16"/>
        <v/>
      </c>
      <c r="W144" s="1" t="str">
        <f t="shared" si="17"/>
        <v/>
      </c>
      <c r="AI144" s="28" t="str">
        <f t="shared" si="18"/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 t="shared" si="16"/>
        <v/>
      </c>
      <c r="W145" s="1" t="str">
        <f t="shared" si="17"/>
        <v/>
      </c>
      <c r="AI145" s="28" t="str">
        <f t="shared" si="18"/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 t="shared" si="16"/>
        <v/>
      </c>
      <c r="W146" s="1" t="str">
        <f t="shared" si="17"/>
        <v/>
      </c>
      <c r="AI146" s="28" t="str">
        <f t="shared" si="18"/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 t="shared" si="16"/>
        <v/>
      </c>
      <c r="W147" s="1" t="str">
        <f t="shared" si="17"/>
        <v/>
      </c>
      <c r="AI147" s="28"/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 t="shared" si="16"/>
        <v/>
      </c>
      <c r="W148" s="1" t="str">
        <f t="shared" si="17"/>
        <v/>
      </c>
      <c r="AI148" s="28"/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 t="shared" si="16"/>
        <v/>
      </c>
      <c r="W149" s="1" t="str">
        <f t="shared" si="17"/>
        <v/>
      </c>
      <c r="AI149" s="28"/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 t="shared" si="16"/>
        <v/>
      </c>
      <c r="W150" s="1" t="str">
        <f t="shared" si="17"/>
        <v/>
      </c>
      <c r="AC150" s="4"/>
      <c r="AI150" s="28" t="str">
        <f>IF(OR(ISBLANK(AG150), ISBLANK(AH150)), "", _xlfn.CONCAT("[[""mac"", """, AG150, """], [""ip"", """, AH150, """]]"))</f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 t="shared" si="16"/>
        <v/>
      </c>
      <c r="W151" s="1" t="str">
        <f t="shared" si="17"/>
        <v/>
      </c>
      <c r="AI151" s="28" t="str">
        <f>IF(OR(ISBLANK(AG151), ISBLANK(AH151)), "", _xlfn.CONCAT("[[""mac"", """, AG151, """], [""ip"", """, AH151, """]]"))</f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 t="shared" si="16"/>
        <v/>
      </c>
      <c r="W152" s="1" t="str">
        <f t="shared" si="17"/>
        <v/>
      </c>
      <c r="AI152" s="28" t="str">
        <f>IF(OR(ISBLANK(AG152), ISBLANK(AH152)), "", _xlfn.CONCAT("[[""mac"", """, AG152, """], [""ip"", """, AH152, """]]"))</f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 t="shared" si="16"/>
        <v/>
      </c>
      <c r="W153" s="1" t="str">
        <f t="shared" si="17"/>
        <v/>
      </c>
      <c r="AI153" s="28" t="str">
        <f>IF(OR(ISBLANK(AG153), ISBLANK(AH153)), "", _xlfn.CONCAT("[[""mac"", """, AG153, """], [""ip"", """, AH153, """]]"))</f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 t="shared" si="16"/>
        <v/>
      </c>
      <c r="W154" s="1" t="str">
        <f t="shared" si="17"/>
        <v/>
      </c>
      <c r="AI154" s="28"/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 t="shared" si="16"/>
        <v/>
      </c>
      <c r="W155" s="1" t="str">
        <f t="shared" si="17"/>
        <v/>
      </c>
      <c r="AI155" s="28"/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 t="shared" si="16"/>
        <v/>
      </c>
      <c r="W156" s="1" t="str">
        <f t="shared" si="17"/>
        <v/>
      </c>
      <c r="AI156" s="28"/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 t="shared" si="16"/>
        <v/>
      </c>
      <c r="W157" s="1" t="str">
        <f t="shared" si="17"/>
        <v/>
      </c>
      <c r="AI157" s="28"/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 t="shared" si="16"/>
        <v/>
      </c>
      <c r="W158" s="1" t="str">
        <f t="shared" si="17"/>
        <v/>
      </c>
      <c r="AI158" s="28"/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 t="shared" si="16"/>
        <v/>
      </c>
      <c r="W159" s="1" t="str">
        <f t="shared" si="17"/>
        <v/>
      </c>
      <c r="AI159" s="28"/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 t="shared" si="16"/>
        <v/>
      </c>
      <c r="W160" s="1" t="str">
        <f t="shared" si="17"/>
        <v/>
      </c>
      <c r="AI160" s="28"/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 t="shared" si="16"/>
        <v/>
      </c>
      <c r="W161" s="1" t="str">
        <f t="shared" si="17"/>
        <v/>
      </c>
      <c r="AI161" s="28"/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 t="shared" si="16"/>
        <v/>
      </c>
      <c r="W162" s="1" t="str">
        <f t="shared" si="17"/>
        <v/>
      </c>
      <c r="AI162" s="28"/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 t="shared" si="16"/>
        <v/>
      </c>
      <c r="W163" s="1" t="str">
        <f t="shared" si="17"/>
        <v/>
      </c>
      <c r="AI163" s="28"/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 t="shared" si="16"/>
        <v/>
      </c>
      <c r="W164" s="1" t="str">
        <f t="shared" si="17"/>
        <v/>
      </c>
      <c r="AI164" s="28"/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 t="shared" si="16"/>
        <v/>
      </c>
      <c r="W165" s="1" t="str">
        <f t="shared" si="17"/>
        <v/>
      </c>
      <c r="AC165" s="4"/>
      <c r="AI165" s="28" t="str">
        <f>IF(OR(ISBLANK(AG165), ISBLANK(AH165)), "", _xlfn.CONCAT("[[""mac"", """, AG165, """], [""ip"", """, AH165, """]]"))</f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28" t="str">
        <f>IF(OR(ISBLANK(AG166), ISBLANK(AH166)), "", _xlfn.CONCAT("[[""mac"", """, AG166, """], [""ip"", """, AH166, """]]"))</f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28"/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28"/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/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791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28"/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28" t="str">
        <f t="shared" ref="AI171:AI234" si="19">IF(OR(ISBLANK(AG171), ISBLANK(AH171)), "", _xlfn.CONCAT("[[""mac"", """, AG171, """], [""ip"", """, AH171, """]]"))</f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 t="shared" ref="V172:V196" si="20">IF(ISBLANK(U172),  "", _xlfn.CONCAT("haas/entity/sensor/", LOWER(C172), "/", E172, "/config"))</f>
        <v/>
      </c>
      <c r="W172" s="1" t="str">
        <f t="shared" ref="W172:W196" si="21">IF(ISBLANK(U172),  "", _xlfn.CONCAT("haas/entity/sensor/", LOWER(C172), "/", E172))</f>
        <v/>
      </c>
      <c r="AI172" s="28" t="str">
        <f t="shared" si="19"/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 t="shared" si="20"/>
        <v/>
      </c>
      <c r="W173" s="1" t="str">
        <f t="shared" si="21"/>
        <v/>
      </c>
      <c r="AI173" s="28" t="str">
        <f t="shared" si="19"/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 t="shared" si="20"/>
        <v/>
      </c>
      <c r="W174" s="1" t="str">
        <f t="shared" si="21"/>
        <v/>
      </c>
      <c r="AI174" s="28" t="str">
        <f t="shared" si="19"/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 t="shared" si="20"/>
        <v/>
      </c>
      <c r="W175" s="1" t="str">
        <f t="shared" si="21"/>
        <v/>
      </c>
      <c r="AI175" s="28" t="str">
        <f t="shared" si="19"/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 t="shared" si="20"/>
        <v/>
      </c>
      <c r="W176" s="1" t="str">
        <f t="shared" si="21"/>
        <v/>
      </c>
      <c r="AI176" s="28" t="str">
        <f t="shared" si="19"/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 t="shared" si="20"/>
        <v/>
      </c>
      <c r="W177" s="1" t="str">
        <f t="shared" si="21"/>
        <v/>
      </c>
      <c r="AI177" s="28" t="str">
        <f t="shared" si="19"/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 t="shared" si="20"/>
        <v/>
      </c>
      <c r="W178" s="1" t="str">
        <f t="shared" si="21"/>
        <v/>
      </c>
      <c r="AI178" s="28" t="str">
        <f t="shared" si="19"/>
        <v/>
      </c>
    </row>
    <row r="179" spans="1:35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 t="shared" si="20"/>
        <v/>
      </c>
      <c r="W179" s="1" t="str">
        <f t="shared" si="21"/>
        <v/>
      </c>
      <c r="AI179" s="28" t="str">
        <f t="shared" si="19"/>
        <v/>
      </c>
    </row>
    <row r="180" spans="1:35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 t="shared" si="20"/>
        <v/>
      </c>
      <c r="W180" s="1" t="str">
        <f t="shared" si="21"/>
        <v/>
      </c>
      <c r="AI180" s="28" t="str">
        <f t="shared" si="19"/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 t="shared" si="20"/>
        <v/>
      </c>
      <c r="W181" s="1" t="str">
        <f t="shared" si="21"/>
        <v/>
      </c>
      <c r="AI181" s="28" t="str">
        <f t="shared" si="19"/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 t="shared" si="20"/>
        <v/>
      </c>
      <c r="W182" s="1" t="str">
        <f t="shared" si="21"/>
        <v/>
      </c>
      <c r="AI182" s="28" t="str">
        <f t="shared" si="19"/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 t="shared" si="20"/>
        <v/>
      </c>
      <c r="W183" s="1" t="str">
        <f t="shared" si="21"/>
        <v/>
      </c>
      <c r="AI183" s="28" t="str">
        <f t="shared" si="19"/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 t="shared" si="20"/>
        <v/>
      </c>
      <c r="W184" s="1" t="str">
        <f t="shared" si="21"/>
        <v/>
      </c>
      <c r="AI184" s="28" t="str">
        <f t="shared" si="19"/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 t="shared" si="20"/>
        <v/>
      </c>
      <c r="W185" s="1" t="str">
        <f t="shared" si="21"/>
        <v/>
      </c>
      <c r="AI185" s="28" t="str">
        <f t="shared" si="19"/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 t="shared" si="20"/>
        <v/>
      </c>
      <c r="W186" s="1" t="str">
        <f t="shared" si="21"/>
        <v/>
      </c>
      <c r="AI186" s="28" t="str">
        <f t="shared" si="19"/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 t="shared" si="20"/>
        <v/>
      </c>
      <c r="W187" s="1" t="str">
        <f t="shared" si="21"/>
        <v/>
      </c>
      <c r="AI187" s="28" t="str">
        <f t="shared" si="19"/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 t="shared" si="20"/>
        <v/>
      </c>
      <c r="W188" s="1" t="str">
        <f t="shared" si="21"/>
        <v/>
      </c>
      <c r="AI188" s="28" t="str">
        <f t="shared" si="19"/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 t="shared" si="20"/>
        <v/>
      </c>
      <c r="W189" s="1" t="str">
        <f t="shared" si="21"/>
        <v/>
      </c>
      <c r="AI189" s="28" t="str">
        <f t="shared" si="19"/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 t="shared" si="20"/>
        <v/>
      </c>
      <c r="W190" s="1" t="str">
        <f t="shared" si="21"/>
        <v/>
      </c>
      <c r="AI190" s="28" t="str">
        <f t="shared" si="19"/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 t="shared" si="20"/>
        <v/>
      </c>
      <c r="W191" s="1" t="str">
        <f t="shared" si="21"/>
        <v/>
      </c>
      <c r="AI191" s="28" t="str">
        <f t="shared" si="19"/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792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 t="shared" si="20"/>
        <v/>
      </c>
      <c r="W192" s="1" t="str">
        <f t="shared" si="21"/>
        <v/>
      </c>
      <c r="AI192" s="28" t="str">
        <f t="shared" si="19"/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788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 t="shared" si="20"/>
        <v/>
      </c>
      <c r="W193" s="1" t="str">
        <f t="shared" si="21"/>
        <v/>
      </c>
      <c r="AI193" s="28" t="str">
        <f t="shared" si="19"/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 t="shared" si="20"/>
        <v/>
      </c>
      <c r="W194" s="1" t="str">
        <f t="shared" si="21"/>
        <v/>
      </c>
      <c r="AI194" s="28" t="str">
        <f t="shared" si="19"/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789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 t="shared" si="20"/>
        <v/>
      </c>
      <c r="W195" s="1" t="str">
        <f t="shared" si="21"/>
        <v/>
      </c>
      <c r="AI195" s="28" t="str">
        <f t="shared" si="19"/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790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 t="shared" si="20"/>
        <v/>
      </c>
      <c r="W196" s="1" t="str">
        <f t="shared" si="21"/>
        <v/>
      </c>
      <c r="AI196" s="28" t="str">
        <f t="shared" si="19"/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28" t="str">
        <f t="shared" si="19"/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 t="shared" ref="V198:V210" si="22">IF(ISBLANK(U198),  "", _xlfn.CONCAT("haas/entity/sensor/", LOWER(C198), "/", E198, "/config"))</f>
        <v/>
      </c>
      <c r="W198" s="1" t="str">
        <f t="shared" ref="W198:W210" si="23">IF(ISBLANK(U198),  "", _xlfn.CONCAT("haas/entity/sensor/", LOWER(C198), "/", E198))</f>
        <v/>
      </c>
      <c r="AI198" s="28" t="str">
        <f t="shared" si="19"/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 t="shared" si="22"/>
        <v/>
      </c>
      <c r="W199" s="1" t="str">
        <f t="shared" si="23"/>
        <v/>
      </c>
      <c r="AI199" s="28" t="str">
        <f t="shared" si="19"/>
        <v/>
      </c>
    </row>
    <row r="200" spans="1:36" x14ac:dyDescent="0.2">
      <c r="A200" s="1">
        <v>2250</v>
      </c>
      <c r="B200" s="1" t="s">
        <v>266</v>
      </c>
      <c r="C200" s="1" t="s">
        <v>156</v>
      </c>
      <c r="D200" s="1" t="s">
        <v>29</v>
      </c>
      <c r="E200" s="1" t="s">
        <v>555</v>
      </c>
      <c r="F200" s="1" t="str">
        <f>IF(ISBLANK(E200), "", Table2[[#This Row],[unique_id]])</f>
        <v>home_peak_energy_monthly</v>
      </c>
      <c r="G200" s="1" t="s">
        <v>544</v>
      </c>
      <c r="H200" s="1" t="s">
        <v>325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 t="shared" si="22"/>
        <v/>
      </c>
      <c r="W200" s="1" t="str">
        <f t="shared" si="23"/>
        <v/>
      </c>
      <c r="AI200" s="28" t="str">
        <f t="shared" si="19"/>
        <v/>
      </c>
    </row>
    <row r="201" spans="1:36" x14ac:dyDescent="0.2">
      <c r="A201" s="1">
        <v>2251</v>
      </c>
      <c r="B201" s="1" t="s">
        <v>266</v>
      </c>
      <c r="C201" s="1" t="s">
        <v>156</v>
      </c>
      <c r="D201" s="1" t="s">
        <v>29</v>
      </c>
      <c r="E201" s="1" t="s">
        <v>554</v>
      </c>
      <c r="F201" s="1" t="str">
        <f>IF(ISBLANK(E201), "", Table2[[#This Row],[unique_id]])</f>
        <v>home_base_energy_monthly</v>
      </c>
      <c r="G201" s="1" t="s">
        <v>543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 t="shared" si="22"/>
        <v/>
      </c>
      <c r="W201" s="1" t="str">
        <f t="shared" si="23"/>
        <v/>
      </c>
      <c r="AI201" s="28" t="str">
        <f t="shared" si="19"/>
        <v/>
      </c>
    </row>
    <row r="202" spans="1:36" x14ac:dyDescent="0.2">
      <c r="A202" s="1">
        <v>2252</v>
      </c>
      <c r="B202" s="1" t="s">
        <v>266</v>
      </c>
      <c r="C202" s="1" t="s">
        <v>156</v>
      </c>
      <c r="D202" s="1" t="s">
        <v>29</v>
      </c>
      <c r="E202" s="1" t="s">
        <v>324</v>
      </c>
      <c r="F202" s="1" t="str">
        <f>IF(ISBLANK(E202), "", Table2[[#This Row],[unique_id]])</f>
        <v>home_energy_monthly</v>
      </c>
      <c r="G202" s="1" t="s">
        <v>545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 t="shared" si="22"/>
        <v/>
      </c>
      <c r="W202" s="1" t="str">
        <f t="shared" si="23"/>
        <v/>
      </c>
      <c r="AI202" s="28" t="str">
        <f t="shared" si="19"/>
        <v/>
      </c>
    </row>
    <row r="203" spans="1:36" x14ac:dyDescent="0.2">
      <c r="A203" s="1">
        <v>2300</v>
      </c>
      <c r="B203" s="1" t="s">
        <v>266</v>
      </c>
      <c r="C203" s="1" t="s">
        <v>156</v>
      </c>
      <c r="D203" s="1" t="s">
        <v>29</v>
      </c>
      <c r="E203" s="1" t="s">
        <v>553</v>
      </c>
      <c r="F203" s="1" t="str">
        <f>IF(ISBLANK(E203), "", Table2[[#This Row],[unique_id]])</f>
        <v>home_peak_energy_yearly</v>
      </c>
      <c r="G203" s="1" t="s">
        <v>544</v>
      </c>
      <c r="H203" s="1" t="s">
        <v>327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 t="shared" si="22"/>
        <v/>
      </c>
      <c r="W203" s="1" t="str">
        <f t="shared" si="23"/>
        <v/>
      </c>
      <c r="AI203" s="28" t="str">
        <f t="shared" si="19"/>
        <v/>
      </c>
    </row>
    <row r="204" spans="1:36" x14ac:dyDescent="0.2">
      <c r="A204" s="1">
        <v>2301</v>
      </c>
      <c r="B204" s="1" t="s">
        <v>266</v>
      </c>
      <c r="C204" s="1" t="s">
        <v>156</v>
      </c>
      <c r="D204" s="1" t="s">
        <v>29</v>
      </c>
      <c r="E204" s="1" t="s">
        <v>552</v>
      </c>
      <c r="F204" s="1" t="str">
        <f>IF(ISBLANK(E204), "", Table2[[#This Row],[unique_id]])</f>
        <v>home_base_energy_yearly</v>
      </c>
      <c r="G204" s="1" t="s">
        <v>543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 t="shared" si="22"/>
        <v/>
      </c>
      <c r="W204" s="1" t="str">
        <f t="shared" si="23"/>
        <v/>
      </c>
      <c r="AI204" s="28" t="str">
        <f t="shared" si="19"/>
        <v/>
      </c>
    </row>
    <row r="205" spans="1:36" x14ac:dyDescent="0.2">
      <c r="A205" s="1">
        <v>2302</v>
      </c>
      <c r="B205" s="1" t="s">
        <v>266</v>
      </c>
      <c r="C205" s="1" t="s">
        <v>156</v>
      </c>
      <c r="D205" s="1" t="s">
        <v>29</v>
      </c>
      <c r="E205" s="1" t="s">
        <v>326</v>
      </c>
      <c r="F205" s="1" t="str">
        <f>IF(ISBLANK(E205), "", Table2[[#This Row],[unique_id]])</f>
        <v>home_energy_yearly</v>
      </c>
      <c r="G205" s="1" t="s">
        <v>545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 t="shared" si="22"/>
        <v/>
      </c>
      <c r="W205" s="1" t="str">
        <f t="shared" si="23"/>
        <v/>
      </c>
      <c r="AI205" s="28" t="str">
        <f t="shared" si="19"/>
        <v/>
      </c>
    </row>
    <row r="206" spans="1:36" x14ac:dyDescent="0.2">
      <c r="A206" s="1">
        <v>2400</v>
      </c>
      <c r="B206" s="1" t="s">
        <v>266</v>
      </c>
      <c r="C206" s="1" t="s">
        <v>195</v>
      </c>
      <c r="D206" s="1" t="s">
        <v>29</v>
      </c>
      <c r="E206" s="1" t="s">
        <v>145</v>
      </c>
      <c r="F206" s="1" t="str">
        <f>IF(ISBLANK(E206), "", Table2[[#This Row],[unique_id]])</f>
        <v>withings_weight_kg_graham</v>
      </c>
      <c r="G206" s="1" t="s">
        <v>447</v>
      </c>
      <c r="H206" s="1" t="s">
        <v>448</v>
      </c>
      <c r="I206" s="1" t="s">
        <v>146</v>
      </c>
      <c r="K206" s="1" t="s">
        <v>138</v>
      </c>
      <c r="T206" s="2"/>
      <c r="V206" s="1" t="str">
        <f t="shared" si="22"/>
        <v/>
      </c>
      <c r="W206" s="1" t="str">
        <f t="shared" si="23"/>
        <v/>
      </c>
      <c r="AI206" s="28" t="str">
        <f t="shared" si="19"/>
        <v/>
      </c>
    </row>
    <row r="207" spans="1:36" x14ac:dyDescent="0.2">
      <c r="A207" s="1">
        <v>2500</v>
      </c>
      <c r="B207" s="1" t="s">
        <v>266</v>
      </c>
      <c r="C207" s="1" t="s">
        <v>422</v>
      </c>
      <c r="D207" s="1" t="s">
        <v>29</v>
      </c>
      <c r="E207" s="1" t="s">
        <v>411</v>
      </c>
      <c r="F207" s="1" t="str">
        <f>IF(ISBLANK(E207), "", Table2[[#This Row],[unique_id]])</f>
        <v>network_internet_uptime</v>
      </c>
      <c r="G207" s="1" t="s">
        <v>432</v>
      </c>
      <c r="H207" s="1" t="s">
        <v>422</v>
      </c>
      <c r="I207" s="1" t="s">
        <v>437</v>
      </c>
      <c r="K207" s="1" t="s">
        <v>138</v>
      </c>
      <c r="O207" s="1" t="s">
        <v>33</v>
      </c>
      <c r="P207" s="1" t="s">
        <v>413</v>
      </c>
      <c r="R207" s="1" t="s">
        <v>434</v>
      </c>
      <c r="S207" s="1">
        <v>200</v>
      </c>
      <c r="T207" s="2" t="s">
        <v>36</v>
      </c>
      <c r="U207" s="1" t="s">
        <v>418</v>
      </c>
      <c r="V207" s="1" t="str">
        <f t="shared" si="22"/>
        <v>haas/entity/sensor/internet/network_internet_uptime/config</v>
      </c>
      <c r="W207" s="1" t="str">
        <f t="shared" si="23"/>
        <v>haas/entity/sensor/internet/network_internet_uptime</v>
      </c>
      <c r="X207" s="1" t="s">
        <v>450</v>
      </c>
      <c r="Y207" s="1">
        <v>1</v>
      </c>
      <c r="Z207" s="1" t="s">
        <v>651</v>
      </c>
      <c r="AD207" s="1" t="s">
        <v>416</v>
      </c>
      <c r="AE207" s="1" t="s">
        <v>178</v>
      </c>
      <c r="AI207" s="28" t="str">
        <f t="shared" si="19"/>
        <v/>
      </c>
      <c r="AJ207" s="5" t="s">
        <v>417</v>
      </c>
    </row>
    <row r="208" spans="1:36" x14ac:dyDescent="0.2">
      <c r="A208" s="1">
        <v>2501</v>
      </c>
      <c r="B208" s="1" t="s">
        <v>266</v>
      </c>
      <c r="C208" s="1" t="s">
        <v>422</v>
      </c>
      <c r="D208" s="1" t="s">
        <v>29</v>
      </c>
      <c r="E208" s="1" t="s">
        <v>401</v>
      </c>
      <c r="F208" s="1" t="str">
        <f>IF(ISBLANK(E208), "", Table2[[#This Row],[unique_id]])</f>
        <v>network_internet_ping</v>
      </c>
      <c r="G208" s="1" t="s">
        <v>402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414</v>
      </c>
      <c r="R208" s="1" t="s">
        <v>433</v>
      </c>
      <c r="S208" s="1">
        <v>200</v>
      </c>
      <c r="T208" s="2" t="s">
        <v>36</v>
      </c>
      <c r="U208" s="1" t="s">
        <v>419</v>
      </c>
      <c r="V208" s="1" t="str">
        <f t="shared" si="22"/>
        <v>haas/entity/sensor/internet/network_internet_ping/config</v>
      </c>
      <c r="W208" s="1" t="str">
        <f t="shared" si="23"/>
        <v>haas/entity/sensor/internet/network_internet_ping</v>
      </c>
      <c r="X208" s="7" t="s">
        <v>452</v>
      </c>
      <c r="Y208" s="1">
        <v>1</v>
      </c>
      <c r="Z208" s="1" t="s">
        <v>651</v>
      </c>
      <c r="AD208" s="1" t="s">
        <v>416</v>
      </c>
      <c r="AE208" s="1" t="s">
        <v>178</v>
      </c>
      <c r="AI208" s="28" t="str">
        <f t="shared" si="19"/>
        <v/>
      </c>
      <c r="AJ208" s="5" t="s">
        <v>417</v>
      </c>
    </row>
    <row r="209" spans="1:36" x14ac:dyDescent="0.2">
      <c r="A209" s="1">
        <v>2502</v>
      </c>
      <c r="B209" s="1" t="s">
        <v>266</v>
      </c>
      <c r="C209" s="1" t="s">
        <v>422</v>
      </c>
      <c r="D209" s="1" t="s">
        <v>29</v>
      </c>
      <c r="E209" s="1" t="s">
        <v>399</v>
      </c>
      <c r="F209" s="1" t="str">
        <f>IF(ISBLANK(E209), "", Table2[[#This Row],[unique_id]])</f>
        <v>network_internet_upload</v>
      </c>
      <c r="G209" s="1" t="s">
        <v>403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415</v>
      </c>
      <c r="R209" s="1" t="s">
        <v>435</v>
      </c>
      <c r="S209" s="1">
        <v>200</v>
      </c>
      <c r="T209" s="2" t="s">
        <v>36</v>
      </c>
      <c r="U209" s="1" t="s">
        <v>420</v>
      </c>
      <c r="V209" s="1" t="str">
        <f t="shared" si="22"/>
        <v>haas/entity/sensor/internet/network_internet_upload/config</v>
      </c>
      <c r="W209" s="1" t="str">
        <f t="shared" si="23"/>
        <v>haas/entity/sensor/internet/network_internet_upload</v>
      </c>
      <c r="X209" s="7" t="s">
        <v>454</v>
      </c>
      <c r="Y209" s="1">
        <v>1</v>
      </c>
      <c r="Z209" s="1" t="s">
        <v>651</v>
      </c>
      <c r="AD209" s="1" t="s">
        <v>416</v>
      </c>
      <c r="AE209" s="1" t="s">
        <v>178</v>
      </c>
      <c r="AI209" s="28" t="str">
        <f t="shared" si="19"/>
        <v/>
      </c>
      <c r="AJ209" s="5" t="s">
        <v>417</v>
      </c>
    </row>
    <row r="210" spans="1:36" x14ac:dyDescent="0.2">
      <c r="A210" s="1">
        <v>2503</v>
      </c>
      <c r="B210" s="1" t="s">
        <v>266</v>
      </c>
      <c r="C210" s="1" t="s">
        <v>422</v>
      </c>
      <c r="D210" s="1" t="s">
        <v>29</v>
      </c>
      <c r="E210" s="1" t="s">
        <v>400</v>
      </c>
      <c r="F210" s="1" t="str">
        <f>IF(ISBLANK(E210), "", Table2[[#This Row],[unique_id]])</f>
        <v>network_internet_download</v>
      </c>
      <c r="G210" s="1" t="s">
        <v>404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436</v>
      </c>
      <c r="S210" s="1">
        <v>200</v>
      </c>
      <c r="T210" s="2" t="s">
        <v>36</v>
      </c>
      <c r="U210" s="1" t="s">
        <v>421</v>
      </c>
      <c r="V210" s="1" t="str">
        <f t="shared" si="22"/>
        <v>haas/entity/sensor/internet/network_internet_download/config</v>
      </c>
      <c r="W210" s="1" t="str">
        <f t="shared" si="23"/>
        <v>haas/entity/sensor/internet/network_internet_download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28" t="str">
        <f t="shared" si="19"/>
        <v/>
      </c>
      <c r="AJ210" s="5" t="s">
        <v>417</v>
      </c>
    </row>
    <row r="211" spans="1:36" x14ac:dyDescent="0.2">
      <c r="A211" s="1">
        <v>2504</v>
      </c>
      <c r="B211" s="1" t="s">
        <v>28</v>
      </c>
      <c r="C211" s="1" t="s">
        <v>560</v>
      </c>
      <c r="D211" s="1" t="s">
        <v>565</v>
      </c>
      <c r="E211" s="1" t="s">
        <v>564</v>
      </c>
      <c r="F211" s="1" t="str">
        <f>IF(ISBLANK(E211), "", Table2[[#This Row],[unique_id]])</f>
        <v>column_break</v>
      </c>
      <c r="G211" s="1" t="s">
        <v>561</v>
      </c>
      <c r="H211" s="1" t="s">
        <v>422</v>
      </c>
      <c r="I211" s="1" t="s">
        <v>437</v>
      </c>
      <c r="K211" s="1" t="s">
        <v>562</v>
      </c>
      <c r="L211" s="1" t="s">
        <v>563</v>
      </c>
      <c r="T211" s="2"/>
      <c r="X211" s="7"/>
      <c r="AI211" s="28" t="str">
        <f t="shared" si="19"/>
        <v/>
      </c>
      <c r="AJ211" s="5"/>
    </row>
    <row r="212" spans="1:36" x14ac:dyDescent="0.2">
      <c r="A212" s="1">
        <v>5009</v>
      </c>
      <c r="B212" s="1" t="s">
        <v>266</v>
      </c>
      <c r="C212" s="1" t="s">
        <v>694</v>
      </c>
      <c r="E212" s="7"/>
      <c r="F212" s="28" t="str">
        <f>IF(ISBLANK(E212), "", Table2[[#This Row],[unique_id]])</f>
        <v/>
      </c>
      <c r="I212" s="7"/>
      <c r="T212" s="2"/>
      <c r="V212" s="1" t="str">
        <f t="shared" ref="V212:V229" si="24">IF(ISBLANK(U212),  "", _xlfn.CONCAT("haas/entity/sensor/", LOWER(C212), "/", E212, "/config"))</f>
        <v/>
      </c>
      <c r="W212" s="1" t="str">
        <f t="shared" ref="W212:W229" si="25">IF(ISBLANK(U212),  "", _xlfn.CONCAT("haas/entity/sensor/", LOWER(C212), "/", E212))</f>
        <v/>
      </c>
      <c r="Z212" s="1" t="s">
        <v>695</v>
      </c>
      <c r="AA212" s="2" t="s">
        <v>698</v>
      </c>
      <c r="AB212" s="1" t="s">
        <v>697</v>
      </c>
      <c r="AC212" s="1" t="s">
        <v>699</v>
      </c>
      <c r="AD212" s="1" t="s">
        <v>195</v>
      </c>
      <c r="AE212" s="1" t="s">
        <v>696</v>
      </c>
      <c r="AF212" s="1" t="s">
        <v>728</v>
      </c>
      <c r="AG212" s="31" t="s">
        <v>690</v>
      </c>
      <c r="AH212" s="33" t="s">
        <v>710</v>
      </c>
      <c r="AI212" s="28" t="str">
        <f t="shared" si="19"/>
        <v>[["mac", "00:00:00:00:00:00"], ["ip", "10.0.2.21"]]</v>
      </c>
    </row>
    <row r="213" spans="1:36" x14ac:dyDescent="0.2">
      <c r="A213" s="1">
        <v>2605</v>
      </c>
      <c r="B213" s="1" t="s">
        <v>28</v>
      </c>
      <c r="C213" s="1" t="s">
        <v>196</v>
      </c>
      <c r="D213" s="1" t="s">
        <v>149</v>
      </c>
      <c r="E213" s="1" t="s">
        <v>378</v>
      </c>
      <c r="F213" s="1" t="str">
        <f>IF(ISBLANK(E213), "", Table2[[#This Row],[unique_id]])</f>
        <v>parents_speaker</v>
      </c>
      <c r="G213" s="1" t="s">
        <v>370</v>
      </c>
      <c r="H213" s="1" t="s">
        <v>386</v>
      </c>
      <c r="I213" s="1" t="s">
        <v>148</v>
      </c>
      <c r="K213" s="1" t="s">
        <v>138</v>
      </c>
      <c r="L213" s="1" t="s">
        <v>385</v>
      </c>
      <c r="T213" s="2"/>
      <c r="V213" s="1" t="str">
        <f t="shared" si="24"/>
        <v/>
      </c>
      <c r="W213" s="1" t="str">
        <f t="shared" si="25"/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sonos-parents-speaker</v>
      </c>
      <c r="AA213" s="2" t="s">
        <v>626</v>
      </c>
      <c r="AB213" s="1" t="s">
        <v>627</v>
      </c>
      <c r="AC213" s="1" t="s">
        <v>629</v>
      </c>
      <c r="AD213" s="1" t="str">
        <f>IF(OR(ISBLANK(AG213), ISBLANK(AH213)), "", Table2[[#This Row],[device_via_device]])</f>
        <v>Sonos</v>
      </c>
      <c r="AE213" s="1" t="s">
        <v>239</v>
      </c>
      <c r="AF213" s="1" t="s">
        <v>728</v>
      </c>
      <c r="AG213" s="1" t="s">
        <v>631</v>
      </c>
      <c r="AH213" s="34" t="s">
        <v>711</v>
      </c>
      <c r="AI213" s="28" t="str">
        <f t="shared" si="19"/>
        <v>[["mac", "5c:aa:fd:d1:23:be"], ["ip", "10.0.2.40"]]</v>
      </c>
    </row>
    <row r="214" spans="1:36" x14ac:dyDescent="0.2">
      <c r="A214" s="1">
        <v>2607</v>
      </c>
      <c r="B214" s="1" t="s">
        <v>28</v>
      </c>
      <c r="C214" s="1" t="s">
        <v>196</v>
      </c>
      <c r="D214" s="1" t="s">
        <v>149</v>
      </c>
      <c r="E214" s="1" t="s">
        <v>372</v>
      </c>
      <c r="F214" s="1" t="str">
        <f>IF(ISBLANK(E214), "", Table2[[#This Row],[unique_id]])</f>
        <v>kitchen_home</v>
      </c>
      <c r="G214" s="1" t="s">
        <v>371</v>
      </c>
      <c r="H214" s="1" t="s">
        <v>386</v>
      </c>
      <c r="I214" s="1" t="s">
        <v>148</v>
      </c>
      <c r="K214" s="1" t="s">
        <v>138</v>
      </c>
      <c r="L214" s="1" t="s">
        <v>385</v>
      </c>
      <c r="T214" s="2"/>
      <c r="V214" s="1" t="str">
        <f t="shared" si="24"/>
        <v/>
      </c>
      <c r="W214" s="1" t="str">
        <f t="shared" si="25"/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sonos-kitchen-home</v>
      </c>
      <c r="AA214" s="2" t="s">
        <v>626</v>
      </c>
      <c r="AB214" s="1" t="s">
        <v>628</v>
      </c>
      <c r="AC214" s="4" t="s">
        <v>629</v>
      </c>
      <c r="AD214" s="1" t="str">
        <f>IF(OR(ISBLANK(AG214), ISBLANK(AH214)), "", Table2[[#This Row],[device_via_device]])</f>
        <v>Sonos</v>
      </c>
      <c r="AE214" s="1" t="s">
        <v>253</v>
      </c>
      <c r="AF214" s="1" t="s">
        <v>728</v>
      </c>
      <c r="AG214" s="1" t="s">
        <v>633</v>
      </c>
      <c r="AH214" s="34" t="s">
        <v>712</v>
      </c>
      <c r="AI214" s="28" t="str">
        <f t="shared" si="19"/>
        <v>[["mac", "48:a6:b8:e2:50:40"], ["ip", "10.0.2.41"]]</v>
      </c>
    </row>
    <row r="215" spans="1:36" x14ac:dyDescent="0.2">
      <c r="A215" s="1">
        <v>2608</v>
      </c>
      <c r="B215" s="1" t="s">
        <v>28</v>
      </c>
      <c r="C215" s="1" t="s">
        <v>196</v>
      </c>
      <c r="D215" s="1" t="s">
        <v>149</v>
      </c>
      <c r="E215" s="1" t="s">
        <v>151</v>
      </c>
      <c r="F215" s="1" t="str">
        <f>IF(ISBLANK(E215), "", Table2[[#This Row],[unique_id]])</f>
        <v>kitchen_speaker</v>
      </c>
      <c r="G215" s="1" t="s">
        <v>204</v>
      </c>
      <c r="H215" s="1" t="s">
        <v>386</v>
      </c>
      <c r="I215" s="1" t="s">
        <v>148</v>
      </c>
      <c r="K215" s="1" t="s">
        <v>138</v>
      </c>
      <c r="L215" s="1" t="s">
        <v>385</v>
      </c>
      <c r="T215" s="2"/>
      <c r="V215" s="1" t="str">
        <f t="shared" si="24"/>
        <v/>
      </c>
      <c r="W215" s="1" t="str">
        <f t="shared" si="25"/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sonos-kitchen-speaker</v>
      </c>
      <c r="AA215" s="2" t="s">
        <v>626</v>
      </c>
      <c r="AB215" s="1" t="s">
        <v>627</v>
      </c>
      <c r="AC215" s="1" t="s">
        <v>630</v>
      </c>
      <c r="AD215" s="1" t="str">
        <f>IF(OR(ISBLANK(AG215), ISBLANK(AH215)), "", Table2[[#This Row],[device_via_device]])</f>
        <v>Sonos</v>
      </c>
      <c r="AE215" s="1" t="s">
        <v>253</v>
      </c>
      <c r="AF215" s="1" t="s">
        <v>728</v>
      </c>
      <c r="AG215" s="1" t="s">
        <v>632</v>
      </c>
      <c r="AH215" s="34" t="s">
        <v>713</v>
      </c>
      <c r="AI215" s="28" t="str">
        <f t="shared" si="19"/>
        <v>[["mac", "5c:aa:fd:f1:a3:d4"], ["ip", "10.0.2.42"]]</v>
      </c>
    </row>
    <row r="216" spans="1:36" x14ac:dyDescent="0.2">
      <c r="A216" s="1">
        <v>2612</v>
      </c>
      <c r="B216" s="1" t="s">
        <v>28</v>
      </c>
      <c r="C216" s="1" t="s">
        <v>375</v>
      </c>
      <c r="D216" s="1" t="s">
        <v>149</v>
      </c>
      <c r="E216" s="1" t="s">
        <v>193</v>
      </c>
      <c r="F216" s="1" t="str">
        <f>IF(ISBLANK(E216), "", Table2[[#This Row],[unique_id]])</f>
        <v>lounge_tv</v>
      </c>
      <c r="G216" s="1" t="s">
        <v>194</v>
      </c>
      <c r="H216" s="1" t="s">
        <v>386</v>
      </c>
      <c r="I216" s="1" t="s">
        <v>148</v>
      </c>
      <c r="K216" s="1" t="s">
        <v>138</v>
      </c>
      <c r="L216" s="1" t="s">
        <v>385</v>
      </c>
      <c r="T216" s="2"/>
      <c r="V216" s="1" t="str">
        <f t="shared" si="24"/>
        <v/>
      </c>
      <c r="W216" s="1" t="str">
        <f t="shared" si="25"/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apple-lounge-tv</v>
      </c>
      <c r="AA216" s="2" t="s">
        <v>701</v>
      </c>
      <c r="AB216" s="1" t="s">
        <v>620</v>
      </c>
      <c r="AC216" s="4" t="s">
        <v>702</v>
      </c>
      <c r="AD216" s="1" t="s">
        <v>375</v>
      </c>
      <c r="AE216" s="1" t="s">
        <v>241</v>
      </c>
      <c r="AF216" s="1" t="s">
        <v>728</v>
      </c>
      <c r="AG216" s="32" t="s">
        <v>705</v>
      </c>
      <c r="AH216" s="34" t="s">
        <v>714</v>
      </c>
      <c r="AI216" s="28" t="str">
        <f t="shared" si="19"/>
        <v>[["mac", "90:dd:5d:ce:1e:96"], ["ip", "10.0.2.47"]]</v>
      </c>
    </row>
    <row r="217" spans="1:36" x14ac:dyDescent="0.2">
      <c r="A217" s="1">
        <v>2611</v>
      </c>
      <c r="B217" s="1" t="s">
        <v>28</v>
      </c>
      <c r="C217" s="1" t="s">
        <v>375</v>
      </c>
      <c r="D217" s="1" t="s">
        <v>149</v>
      </c>
      <c r="E217" s="1" t="s">
        <v>376</v>
      </c>
      <c r="F217" s="1" t="str">
        <f>IF(ISBLANK(E217), "", Table2[[#This Row],[unique_id]])</f>
        <v>lounge_speaker</v>
      </c>
      <c r="G217" s="1" t="s">
        <v>373</v>
      </c>
      <c r="H217" s="1" t="s">
        <v>386</v>
      </c>
      <c r="I217" s="1" t="s">
        <v>148</v>
      </c>
      <c r="K217" s="1" t="s">
        <v>138</v>
      </c>
      <c r="L217" s="1" t="s">
        <v>385</v>
      </c>
      <c r="T217" s="2"/>
      <c r="V217" s="1" t="str">
        <f t="shared" si="24"/>
        <v/>
      </c>
      <c r="W217" s="1" t="str">
        <f t="shared" si="25"/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apple-lounge-speaker</v>
      </c>
      <c r="AA217" s="2" t="s">
        <v>701</v>
      </c>
      <c r="AB217" s="1" t="s">
        <v>627</v>
      </c>
      <c r="AC217" s="4" t="s">
        <v>700</v>
      </c>
      <c r="AD217" s="1" t="s">
        <v>375</v>
      </c>
      <c r="AE217" s="1" t="s">
        <v>241</v>
      </c>
      <c r="AF217" s="1" t="s">
        <v>728</v>
      </c>
      <c r="AG217" s="32" t="s">
        <v>706</v>
      </c>
      <c r="AH217" s="34" t="s">
        <v>715</v>
      </c>
      <c r="AI217" s="28" t="str">
        <f t="shared" si="19"/>
        <v>[["mac", "d4:a3:3d:5c:8c:28"], ["ip", "10.0.2.48"]]</v>
      </c>
    </row>
    <row r="218" spans="1:36" x14ac:dyDescent="0.2">
      <c r="A218" s="1">
        <v>2600</v>
      </c>
      <c r="B218" s="1" t="s">
        <v>266</v>
      </c>
      <c r="C218" s="1" t="s">
        <v>294</v>
      </c>
      <c r="D218" s="1" t="s">
        <v>149</v>
      </c>
      <c r="E218" s="1" t="s">
        <v>150</v>
      </c>
      <c r="F218" s="1" t="str">
        <f>IF(ISBLANK(E218), "", Table2[[#This Row],[unique_id]])</f>
        <v>ada_home</v>
      </c>
      <c r="G218" s="1" t="s">
        <v>203</v>
      </c>
      <c r="H218" s="1" t="s">
        <v>386</v>
      </c>
      <c r="I218" s="1" t="s">
        <v>148</v>
      </c>
      <c r="K218" s="1" t="s">
        <v>138</v>
      </c>
      <c r="L218" s="1" t="s">
        <v>385</v>
      </c>
      <c r="T218" s="2"/>
      <c r="V218" s="1" t="str">
        <f t="shared" si="24"/>
        <v/>
      </c>
      <c r="W218" s="1" t="str">
        <f t="shared" si="25"/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google-ada-home</v>
      </c>
      <c r="AA218" s="2" t="s">
        <v>693</v>
      </c>
      <c r="AB218" s="1" t="s">
        <v>628</v>
      </c>
      <c r="AC218" s="4" t="s">
        <v>691</v>
      </c>
      <c r="AD218" s="1" t="s">
        <v>294</v>
      </c>
      <c r="AE218" s="1" t="s">
        <v>132</v>
      </c>
      <c r="AF218" s="1" t="s">
        <v>728</v>
      </c>
      <c r="AG218" s="31" t="s">
        <v>690</v>
      </c>
      <c r="AH218" s="34" t="s">
        <v>716</v>
      </c>
      <c r="AI218" s="28" t="str">
        <f t="shared" si="19"/>
        <v>[["mac", "00:00:00:00:00:00"], ["ip", "10.0.2.50"]]</v>
      </c>
    </row>
    <row r="219" spans="1:36" x14ac:dyDescent="0.2">
      <c r="A219" s="1">
        <v>2601</v>
      </c>
      <c r="B219" s="1" t="s">
        <v>266</v>
      </c>
      <c r="C219" s="1" t="s">
        <v>294</v>
      </c>
      <c r="D219" s="1" t="s">
        <v>149</v>
      </c>
      <c r="E219" s="1" t="s">
        <v>365</v>
      </c>
      <c r="F219" s="1" t="str">
        <f>IF(ISBLANK(E219), "", Table2[[#This Row],[unique_id]])</f>
        <v>edwin_home</v>
      </c>
      <c r="G219" s="1" t="s">
        <v>367</v>
      </c>
      <c r="H219" s="1" t="s">
        <v>386</v>
      </c>
      <c r="I219" s="1" t="s">
        <v>148</v>
      </c>
      <c r="K219" s="1" t="s">
        <v>138</v>
      </c>
      <c r="L219" s="1" t="s">
        <v>385</v>
      </c>
      <c r="T219" s="2"/>
      <c r="V219" s="1" t="str">
        <f t="shared" si="24"/>
        <v/>
      </c>
      <c r="W219" s="1" t="str">
        <f t="shared" si="25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google-edwin-home</v>
      </c>
      <c r="AA219" s="2" t="s">
        <v>693</v>
      </c>
      <c r="AB219" s="1" t="s">
        <v>628</v>
      </c>
      <c r="AC219" s="1" t="s">
        <v>691</v>
      </c>
      <c r="AD219" s="1" t="s">
        <v>294</v>
      </c>
      <c r="AE219" s="1" t="s">
        <v>129</v>
      </c>
      <c r="AF219" s="1" t="s">
        <v>728</v>
      </c>
      <c r="AG219" s="31" t="s">
        <v>690</v>
      </c>
      <c r="AH219" s="34" t="s">
        <v>717</v>
      </c>
      <c r="AI219" s="28" t="str">
        <f t="shared" si="19"/>
        <v>[["mac", "00:00:00:00:00:00"], ["ip", "10.0.2.51"]]</v>
      </c>
    </row>
    <row r="220" spans="1:36" x14ac:dyDescent="0.2">
      <c r="A220" s="1">
        <v>2603</v>
      </c>
      <c r="B220" s="1" t="s">
        <v>266</v>
      </c>
      <c r="C220" s="1" t="s">
        <v>294</v>
      </c>
      <c r="D220" s="1" t="s">
        <v>149</v>
      </c>
      <c r="E220" s="1" t="s">
        <v>379</v>
      </c>
      <c r="F220" s="1" t="str">
        <f>IF(ISBLANK(E220), "", Table2[[#This Row],[unique_id]])</f>
        <v>parents_home</v>
      </c>
      <c r="G220" s="1" t="s">
        <v>369</v>
      </c>
      <c r="H220" s="1" t="s">
        <v>386</v>
      </c>
      <c r="I220" s="1" t="s">
        <v>148</v>
      </c>
      <c r="K220" s="1" t="s">
        <v>138</v>
      </c>
      <c r="L220" s="1" t="s">
        <v>385</v>
      </c>
      <c r="T220" s="2"/>
      <c r="V220" s="1" t="str">
        <f t="shared" si="24"/>
        <v/>
      </c>
      <c r="W220" s="1" t="str">
        <f t="shared" si="25"/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google-parents-home</v>
      </c>
      <c r="AA220" s="2" t="s">
        <v>693</v>
      </c>
      <c r="AB220" s="1" t="s">
        <v>628</v>
      </c>
      <c r="AC220" s="1" t="s">
        <v>691</v>
      </c>
      <c r="AD220" s="1" t="s">
        <v>294</v>
      </c>
      <c r="AE220" s="1" t="s">
        <v>239</v>
      </c>
      <c r="AF220" s="1" t="s">
        <v>728</v>
      </c>
      <c r="AG220" s="31" t="s">
        <v>690</v>
      </c>
      <c r="AH220" s="34" t="s">
        <v>718</v>
      </c>
      <c r="AI220" s="28" t="str">
        <f t="shared" si="19"/>
        <v>[["mac", "00:00:00:00:00:00"], ["ip", "10.0.2.52"]]</v>
      </c>
    </row>
    <row r="221" spans="1:36" x14ac:dyDescent="0.2">
      <c r="A221" s="1">
        <v>2514</v>
      </c>
      <c r="B221" s="1" t="s">
        <v>266</v>
      </c>
      <c r="C221" s="1" t="s">
        <v>575</v>
      </c>
      <c r="D221" s="1" t="s">
        <v>136</v>
      </c>
      <c r="E221" s="1" t="s">
        <v>576</v>
      </c>
      <c r="F221" s="1" t="str">
        <f>IF(ISBLANK(E221), "", Table2[[#This Row],[unique_id]])</f>
        <v>pool_filter</v>
      </c>
      <c r="G221" s="1" t="s">
        <v>539</v>
      </c>
      <c r="H221" s="1" t="s">
        <v>438</v>
      </c>
      <c r="I221" s="1" t="s">
        <v>437</v>
      </c>
      <c r="K221" s="1" t="s">
        <v>364</v>
      </c>
      <c r="R221" s="1" t="s">
        <v>356</v>
      </c>
      <c r="T221" s="2"/>
      <c r="V221" s="1" t="str">
        <f t="shared" si="24"/>
        <v/>
      </c>
      <c r="W221" s="1" t="str">
        <f t="shared" si="25"/>
        <v/>
      </c>
      <c r="AI221" s="28" t="str">
        <f t="shared" si="19"/>
        <v/>
      </c>
    </row>
    <row r="222" spans="1:36" x14ac:dyDescent="0.2">
      <c r="A222" s="1">
        <v>2514</v>
      </c>
      <c r="B222" s="1" t="s">
        <v>266</v>
      </c>
      <c r="C222" s="1" t="s">
        <v>575</v>
      </c>
      <c r="D222" s="1" t="s">
        <v>136</v>
      </c>
      <c r="E222" s="1" t="s">
        <v>577</v>
      </c>
      <c r="F222" s="1" t="str">
        <f>IF(ISBLANK(E222), "", Table2[[#This Row],[unique_id]])</f>
        <v>roof_water_heater_booster</v>
      </c>
      <c r="G222" s="1" t="s">
        <v>300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 t="shared" si="24"/>
        <v/>
      </c>
      <c r="W222" s="1" t="str">
        <f t="shared" si="25"/>
        <v/>
      </c>
      <c r="AI222" s="28" t="str">
        <f t="shared" si="19"/>
        <v/>
      </c>
    </row>
    <row r="223" spans="1:36" x14ac:dyDescent="0.2">
      <c r="A223" s="1">
        <v>2604</v>
      </c>
      <c r="B223" s="1" t="s">
        <v>266</v>
      </c>
      <c r="C223" s="1" t="s">
        <v>294</v>
      </c>
      <c r="D223" s="1" t="s">
        <v>149</v>
      </c>
      <c r="E223" s="1" t="s">
        <v>377</v>
      </c>
      <c r="F223" s="1" t="str">
        <f>IF(ISBLANK(E223), "", Table2[[#This Row],[unique_id]])</f>
        <v>parents_tv</v>
      </c>
      <c r="G223" s="1" t="s">
        <v>374</v>
      </c>
      <c r="H223" s="1" t="s">
        <v>386</v>
      </c>
      <c r="I223" s="1" t="s">
        <v>148</v>
      </c>
      <c r="K223" s="1" t="s">
        <v>138</v>
      </c>
      <c r="L223" s="1" t="s">
        <v>385</v>
      </c>
      <c r="T223" s="2"/>
      <c r="V223" s="1" t="str">
        <f t="shared" si="24"/>
        <v/>
      </c>
      <c r="W223" s="1" t="str">
        <f t="shared" si="25"/>
        <v/>
      </c>
      <c r="Z223" s="1" t="str">
        <f>IF(OR(ISBLANK(AG223), ISBLANK(AH223)), "", LOWER(_xlfn.CONCAT(Table2[[#This Row],[device_manufacturer]], "-",Table2[[#This Row],[device_suggested_area]], "-", Table2[[#This Row],[device_identifiers]])))</f>
        <v>google-parents-tv</v>
      </c>
      <c r="AA223" s="2" t="s">
        <v>693</v>
      </c>
      <c r="AB223" s="1" t="s">
        <v>620</v>
      </c>
      <c r="AC223" s="1" t="s">
        <v>692</v>
      </c>
      <c r="AD223" s="1" t="s">
        <v>294</v>
      </c>
      <c r="AE223" s="1" t="s">
        <v>239</v>
      </c>
      <c r="AF223" s="1" t="s">
        <v>728</v>
      </c>
      <c r="AG223" s="31" t="s">
        <v>690</v>
      </c>
      <c r="AH223" s="34" t="s">
        <v>719</v>
      </c>
      <c r="AI223" s="28" t="str">
        <f t="shared" si="19"/>
        <v>[["mac", "00:00:00:00:00:00"], ["ip", "10.0.2.53"]]</v>
      </c>
    </row>
    <row r="224" spans="1:36" x14ac:dyDescent="0.2">
      <c r="A224" s="1">
        <v>2610</v>
      </c>
      <c r="B224" s="1" t="s">
        <v>266</v>
      </c>
      <c r="C224" s="1" t="s">
        <v>294</v>
      </c>
      <c r="D224" s="1" t="s">
        <v>149</v>
      </c>
      <c r="E224" s="1" t="s">
        <v>366</v>
      </c>
      <c r="F224" s="1" t="str">
        <f>IF(ISBLANK(E224), "", Table2[[#This Row],[unique_id]])</f>
        <v>lounge_home</v>
      </c>
      <c r="G224" s="1" t="s">
        <v>368</v>
      </c>
      <c r="H224" s="1" t="s">
        <v>386</v>
      </c>
      <c r="I224" s="1" t="s">
        <v>148</v>
      </c>
      <c r="K224" s="1" t="s">
        <v>138</v>
      </c>
      <c r="L224" s="1" t="s">
        <v>385</v>
      </c>
      <c r="T224" s="2"/>
      <c r="V224" s="1" t="str">
        <f t="shared" si="24"/>
        <v/>
      </c>
      <c r="W224" s="1" t="str">
        <f t="shared" si="25"/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google-lounge-home</v>
      </c>
      <c r="AA224" s="2" t="s">
        <v>693</v>
      </c>
      <c r="AB224" s="1" t="s">
        <v>628</v>
      </c>
      <c r="AC224" s="4" t="s">
        <v>691</v>
      </c>
      <c r="AD224" s="1" t="s">
        <v>294</v>
      </c>
      <c r="AE224" s="1" t="s">
        <v>241</v>
      </c>
      <c r="AF224" s="1" t="s">
        <v>728</v>
      </c>
      <c r="AG224" s="31" t="s">
        <v>690</v>
      </c>
      <c r="AH224" s="34" t="s">
        <v>720</v>
      </c>
      <c r="AI224" s="28" t="str">
        <f t="shared" si="19"/>
        <v>[["mac", "00:00:00:00:00:00"], ["ip", "10.0.2.54"]]</v>
      </c>
    </row>
    <row r="225" spans="1:36" x14ac:dyDescent="0.2">
      <c r="A225" s="1">
        <v>5004</v>
      </c>
      <c r="B225" s="7" t="s">
        <v>266</v>
      </c>
      <c r="C225" s="7" t="s">
        <v>684</v>
      </c>
      <c r="D225" s="7"/>
      <c r="E225" s="7"/>
      <c r="G225" s="7"/>
      <c r="H225" s="7"/>
      <c r="I225" s="7"/>
      <c r="J225" s="7"/>
      <c r="K225" s="7"/>
      <c r="T225" s="2"/>
      <c r="V225" s="1" t="str">
        <f t="shared" si="24"/>
        <v/>
      </c>
      <c r="W225" s="1" t="str">
        <f t="shared" si="25"/>
        <v/>
      </c>
      <c r="Z225" s="1" t="s">
        <v>685</v>
      </c>
      <c r="AA225" s="2" t="s">
        <v>687</v>
      </c>
      <c r="AB225" s="1" t="s">
        <v>689</v>
      </c>
      <c r="AC225" s="4" t="s">
        <v>686</v>
      </c>
      <c r="AD225" s="1" t="s">
        <v>688</v>
      </c>
      <c r="AE225" s="1" t="s">
        <v>30</v>
      </c>
      <c r="AF225" s="1" t="s">
        <v>753</v>
      </c>
      <c r="AG225" s="31" t="s">
        <v>690</v>
      </c>
      <c r="AH225" s="33" t="s">
        <v>754</v>
      </c>
      <c r="AI225" s="28" t="str">
        <f t="shared" si="19"/>
        <v>[["mac", "00:00:00:00:00:00"], ["ip", "10.0.4.10"]]</v>
      </c>
      <c r="AJ225" s="1"/>
    </row>
    <row r="226" spans="1:36" x14ac:dyDescent="0.2">
      <c r="A226" s="1">
        <v>5010</v>
      </c>
      <c r="B226" s="1" t="s">
        <v>28</v>
      </c>
      <c r="C226" s="1" t="s">
        <v>676</v>
      </c>
      <c r="E226" s="7"/>
      <c r="I226" s="7"/>
      <c r="T226" s="2"/>
      <c r="V226" s="1" t="str">
        <f t="shared" si="24"/>
        <v/>
      </c>
      <c r="W226" s="1" t="str">
        <f t="shared" si="25"/>
        <v/>
      </c>
      <c r="Z226" s="1" t="s">
        <v>675</v>
      </c>
      <c r="AA226" s="2" t="s">
        <v>674</v>
      </c>
      <c r="AB226" s="1" t="s">
        <v>672</v>
      </c>
      <c r="AC226" s="1" t="s">
        <v>673</v>
      </c>
      <c r="AD226" s="1" t="s">
        <v>671</v>
      </c>
      <c r="AE226" s="1" t="s">
        <v>30</v>
      </c>
      <c r="AF226" s="1" t="s">
        <v>774</v>
      </c>
      <c r="AG226" s="1" t="s">
        <v>670</v>
      </c>
      <c r="AH226" s="33" t="s">
        <v>721</v>
      </c>
      <c r="AI226" s="28" t="str">
        <f t="shared" si="19"/>
        <v>[["mac", "30:05:5c:8a:ff:10"], ["ip", "10.0.6.10"]]</v>
      </c>
      <c r="AJ226" s="1"/>
    </row>
    <row r="227" spans="1:36" x14ac:dyDescent="0.2">
      <c r="A227" s="1">
        <v>2700</v>
      </c>
      <c r="B227" s="1" t="s">
        <v>28</v>
      </c>
      <c r="C227" s="1" t="s">
        <v>293</v>
      </c>
      <c r="D227" s="1" t="s">
        <v>152</v>
      </c>
      <c r="E227" s="1" t="s">
        <v>153</v>
      </c>
      <c r="F227" s="1" t="str">
        <f>IF(ISBLANK(E227), "", Table2[[#This Row],[unique_id]])</f>
        <v>uvc_ada_medium</v>
      </c>
      <c r="G227" s="1" t="s">
        <v>132</v>
      </c>
      <c r="H227" s="1" t="s">
        <v>566</v>
      </c>
      <c r="I227" s="1" t="s">
        <v>257</v>
      </c>
      <c r="K227" s="1" t="s">
        <v>138</v>
      </c>
      <c r="L227" s="1" t="s">
        <v>387</v>
      </c>
      <c r="T227" s="2"/>
      <c r="V227" s="1" t="str">
        <f t="shared" si="24"/>
        <v/>
      </c>
      <c r="W227" s="1" t="str">
        <f t="shared" si="25"/>
        <v/>
      </c>
      <c r="Z227" s="1" t="s">
        <v>680</v>
      </c>
      <c r="AA227" s="2" t="s">
        <v>682</v>
      </c>
      <c r="AB227" s="1" t="s">
        <v>683</v>
      </c>
      <c r="AC227" s="1" t="s">
        <v>679</v>
      </c>
      <c r="AD227" s="1" t="s">
        <v>293</v>
      </c>
      <c r="AE227" s="1" t="s">
        <v>132</v>
      </c>
      <c r="AF227" s="1" t="s">
        <v>774</v>
      </c>
      <c r="AG227" s="1" t="s">
        <v>677</v>
      </c>
      <c r="AH227" s="1" t="s">
        <v>722</v>
      </c>
      <c r="AI227" s="28" t="str">
        <f t="shared" si="19"/>
        <v>[["mac", "74:83:c2:3f:6c:4c"], ["ip", "10.0.6.20"]]</v>
      </c>
      <c r="AJ227" s="1"/>
    </row>
    <row r="228" spans="1:36" x14ac:dyDescent="0.2">
      <c r="A228" s="1">
        <v>2703</v>
      </c>
      <c r="B228" s="1" t="s">
        <v>28</v>
      </c>
      <c r="C228" s="1" t="s">
        <v>293</v>
      </c>
      <c r="D228" s="1" t="s">
        <v>152</v>
      </c>
      <c r="E228" s="1" t="s">
        <v>255</v>
      </c>
      <c r="F228" s="1" t="str">
        <f>IF(ISBLANK(E228), "", Table2[[#This Row],[unique_id]])</f>
        <v>uvc_edwin_medium</v>
      </c>
      <c r="G228" s="1" t="s">
        <v>129</v>
      </c>
      <c r="H228" s="1" t="s">
        <v>567</v>
      </c>
      <c r="I228" s="1" t="s">
        <v>257</v>
      </c>
      <c r="K228" s="1" t="s">
        <v>138</v>
      </c>
      <c r="L228" s="1" t="s">
        <v>387</v>
      </c>
      <c r="T228" s="2"/>
      <c r="V228" s="1" t="str">
        <f t="shared" si="24"/>
        <v/>
      </c>
      <c r="W228" s="1" t="str">
        <f t="shared" si="25"/>
        <v/>
      </c>
      <c r="Z228" s="1" t="s">
        <v>681</v>
      </c>
      <c r="AA228" s="2" t="s">
        <v>682</v>
      </c>
      <c r="AB228" s="1" t="s">
        <v>683</v>
      </c>
      <c r="AC228" s="1" t="s">
        <v>679</v>
      </c>
      <c r="AD228" s="1" t="s">
        <v>293</v>
      </c>
      <c r="AE228" s="1" t="s">
        <v>129</v>
      </c>
      <c r="AF228" s="1" t="s">
        <v>774</v>
      </c>
      <c r="AG228" s="1" t="s">
        <v>678</v>
      </c>
      <c r="AH228" s="1" t="s">
        <v>723</v>
      </c>
      <c r="AI228" s="28" t="str">
        <f t="shared" si="19"/>
        <v>[["mac", "74:83:c2:3f:6e:5c"], ["ip", "10.0.6.21"]]</v>
      </c>
      <c r="AJ228" s="1"/>
    </row>
    <row r="229" spans="1:36" x14ac:dyDescent="0.2">
      <c r="A229" s="1">
        <v>1450</v>
      </c>
      <c r="B229" s="1" t="s">
        <v>28</v>
      </c>
      <c r="C229" s="1" t="s">
        <v>135</v>
      </c>
      <c r="D229" s="1" t="s">
        <v>131</v>
      </c>
      <c r="E229" s="1" t="s">
        <v>793</v>
      </c>
      <c r="F229" s="1" t="str">
        <f>IF(ISBLANK(E229), "", Table2[[#This Row],[unique_id]])</f>
        <v>ada_fan</v>
      </c>
      <c r="G229" s="1" t="s">
        <v>132</v>
      </c>
      <c r="H229" s="1" t="s">
        <v>133</v>
      </c>
      <c r="I229" s="1" t="s">
        <v>134</v>
      </c>
      <c r="K229" s="1" t="s">
        <v>138</v>
      </c>
      <c r="R229" s="1" t="s">
        <v>334</v>
      </c>
      <c r="T229" s="2"/>
      <c r="V229" s="1" t="str">
        <f t="shared" si="24"/>
        <v/>
      </c>
      <c r="W229" s="1" t="str">
        <f t="shared" si="25"/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senseme-ada-fan</v>
      </c>
      <c r="AA229" s="2" t="s">
        <v>634</v>
      </c>
      <c r="AB229" s="1" t="s">
        <v>131</v>
      </c>
      <c r="AC229" s="4" t="s">
        <v>635</v>
      </c>
      <c r="AD229" s="1" t="str">
        <f>IF(OR(ISBLANK(AG229), ISBLANK(AH229)), "", Table2[[#This Row],[device_via_device]])</f>
        <v>SenseMe</v>
      </c>
      <c r="AE229" s="1" t="s">
        <v>132</v>
      </c>
      <c r="AF229" s="1" t="s">
        <v>774</v>
      </c>
      <c r="AG229" s="1" t="s">
        <v>636</v>
      </c>
      <c r="AH229" s="1" t="s">
        <v>778</v>
      </c>
      <c r="AI229" s="28" t="str">
        <f t="shared" si="19"/>
        <v>[["mac", "20:f8:5e:d7:19:e0"], ["ip", "10.0.6.60"]]</v>
      </c>
    </row>
    <row r="230" spans="1:36" x14ac:dyDescent="0.2">
      <c r="A230" s="1">
        <v>2522</v>
      </c>
      <c r="B230" s="1" t="s">
        <v>28</v>
      </c>
      <c r="C230" s="1" t="s">
        <v>560</v>
      </c>
      <c r="D230" s="1" t="s">
        <v>565</v>
      </c>
      <c r="E230" s="1" t="s">
        <v>564</v>
      </c>
      <c r="F230" s="1" t="str">
        <f>IF(ISBLANK(E230), "", Table2[[#This Row],[unique_id]])</f>
        <v>column_break</v>
      </c>
      <c r="G230" s="1" t="s">
        <v>561</v>
      </c>
      <c r="H230" s="1" t="s">
        <v>439</v>
      </c>
      <c r="I230" s="1" t="s">
        <v>437</v>
      </c>
      <c r="K230" s="1" t="s">
        <v>562</v>
      </c>
      <c r="L230" s="1" t="s">
        <v>563</v>
      </c>
      <c r="T230" s="2"/>
      <c r="AI230" s="28" t="str">
        <f t="shared" si="19"/>
        <v/>
      </c>
    </row>
    <row r="231" spans="1:36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389</v>
      </c>
      <c r="F231" s="1" t="str">
        <f>IF(ISBLANK(E231), "", Table2[[#This Row],[unique_id]])</f>
        <v>netatmo_bertram_2_office_pantry_battery_percent</v>
      </c>
      <c r="G231" s="1" t="s">
        <v>259</v>
      </c>
      <c r="H231" s="1" t="s">
        <v>408</v>
      </c>
      <c r="I231" s="1" t="s">
        <v>437</v>
      </c>
      <c r="K231" s="1" t="s">
        <v>138</v>
      </c>
      <c r="R231" s="1" t="s">
        <v>394</v>
      </c>
      <c r="T231" s="2"/>
      <c r="V231" s="1" t="str">
        <f t="shared" ref="V231:V237" si="26">IF(ISBLANK(U231),  "", _xlfn.CONCAT("haas/entity/sensor/", LOWER(C231), "/", E231, "/config"))</f>
        <v/>
      </c>
      <c r="W231" s="1" t="str">
        <f t="shared" ref="W231:W237" si="27">IF(ISBLANK(U231),  "", _xlfn.CONCAT("haas/entity/sensor/", LOWER(C231), "/", E231))</f>
        <v/>
      </c>
      <c r="AI231" s="28" t="str">
        <f t="shared" si="19"/>
        <v/>
      </c>
    </row>
    <row r="232" spans="1:36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390</v>
      </c>
      <c r="F232" s="1" t="str">
        <f>IF(ISBLANK(E232), "", Table2[[#This Row],[unique_id]])</f>
        <v>netatmo_bertram_2_office_lounge_battery_percent</v>
      </c>
      <c r="G232" s="1" t="s">
        <v>241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 t="shared" si="26"/>
        <v/>
      </c>
      <c r="W232" s="1" t="str">
        <f t="shared" si="27"/>
        <v/>
      </c>
      <c r="AI232" s="28" t="str">
        <f t="shared" si="19"/>
        <v/>
      </c>
    </row>
    <row r="233" spans="1:36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391</v>
      </c>
      <c r="F233" s="1" t="str">
        <f>IF(ISBLANK(E233), "", Table2[[#This Row],[unique_id]])</f>
        <v>netatmo_bertram_2_office_dining_battery_percent</v>
      </c>
      <c r="G233" s="1" t="s">
        <v>240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 t="shared" si="26"/>
        <v/>
      </c>
      <c r="W233" s="1" t="str">
        <f t="shared" si="27"/>
        <v/>
      </c>
      <c r="X233" s="4"/>
      <c r="AI233" s="28" t="str">
        <f t="shared" si="19"/>
        <v/>
      </c>
    </row>
    <row r="234" spans="1:36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392</v>
      </c>
      <c r="F234" s="1" t="str">
        <f>IF(ISBLANK(E234), "", Table2[[#This Row],[unique_id]])</f>
        <v>netatmo_bertram_2_office_basement_battery_percent</v>
      </c>
      <c r="G234" s="1" t="s">
        <v>258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 t="shared" si="26"/>
        <v/>
      </c>
      <c r="W234" s="1" t="str">
        <f t="shared" si="27"/>
        <v/>
      </c>
      <c r="X234" s="4"/>
      <c r="AI234" s="28" t="str">
        <f t="shared" si="19"/>
        <v/>
      </c>
    </row>
    <row r="235" spans="1:36" x14ac:dyDescent="0.2">
      <c r="A235" s="1">
        <v>2527</v>
      </c>
      <c r="B235" s="1" t="s">
        <v>28</v>
      </c>
      <c r="C235" s="1" t="s">
        <v>196</v>
      </c>
      <c r="D235" s="1" t="s">
        <v>29</v>
      </c>
      <c r="E235" s="1" t="s">
        <v>147</v>
      </c>
      <c r="F235" s="1" t="str">
        <f>IF(ISBLANK(E235), "", Table2[[#This Row],[unique_id]])</f>
        <v>parents_speaker_battery</v>
      </c>
      <c r="G235" s="1" t="s">
        <v>239</v>
      </c>
      <c r="H235" s="1" t="s">
        <v>409</v>
      </c>
      <c r="I235" s="1" t="s">
        <v>437</v>
      </c>
      <c r="K235" s="1" t="s">
        <v>138</v>
      </c>
      <c r="R235" s="1" t="s">
        <v>394</v>
      </c>
      <c r="T235" s="2"/>
      <c r="V235" s="1" t="str">
        <f t="shared" si="26"/>
        <v/>
      </c>
      <c r="W235" s="1" t="str">
        <f t="shared" si="27"/>
        <v/>
      </c>
      <c r="X235" s="4"/>
      <c r="AI235" s="28" t="str">
        <f t="shared" ref="AI235:AI298" si="28">IF(OR(ISBLANK(AG235), ISBLANK(AH235)), "", _xlfn.CONCAT("[[""mac"", """, AG235, """], [""ip"", """, AH235, """]]"))</f>
        <v/>
      </c>
    </row>
    <row r="236" spans="1:36" x14ac:dyDescent="0.2">
      <c r="A236" s="1">
        <v>2528</v>
      </c>
      <c r="B236" s="1" t="s">
        <v>28</v>
      </c>
      <c r="C236" s="1" t="s">
        <v>196</v>
      </c>
      <c r="D236" s="1" t="s">
        <v>29</v>
      </c>
      <c r="E236" s="1" t="s">
        <v>393</v>
      </c>
      <c r="F236" s="1" t="str">
        <f>IF(ISBLANK(E236), "", Table2[[#This Row],[unique_id]])</f>
        <v>kitchen_home_battery</v>
      </c>
      <c r="G236" s="1" t="s">
        <v>253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 t="shared" si="26"/>
        <v/>
      </c>
      <c r="W236" s="1" t="str">
        <f t="shared" si="27"/>
        <v/>
      </c>
      <c r="AI236" s="28" t="str">
        <f t="shared" si="28"/>
        <v/>
      </c>
    </row>
    <row r="237" spans="1:36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183</v>
      </c>
      <c r="F237" s="1" t="str">
        <f>IF(ISBLANK(E237), "", Table2[[#This Row],[unique_id]])</f>
        <v>weatherstation_console_battery_voltage</v>
      </c>
      <c r="G237" s="1" t="s">
        <v>405</v>
      </c>
      <c r="H237" s="1" t="s">
        <v>410</v>
      </c>
      <c r="I237" s="1" t="s">
        <v>437</v>
      </c>
      <c r="K237" s="1" t="s">
        <v>138</v>
      </c>
      <c r="O237" s="1" t="s">
        <v>33</v>
      </c>
      <c r="P237" s="1" t="s">
        <v>85</v>
      </c>
      <c r="Q237" s="1" t="s">
        <v>86</v>
      </c>
      <c r="R237" s="1" t="s">
        <v>394</v>
      </c>
      <c r="S237" s="1">
        <v>300</v>
      </c>
      <c r="T237" s="2" t="s">
        <v>36</v>
      </c>
      <c r="U237" s="1" t="s">
        <v>87</v>
      </c>
      <c r="V237" s="1" t="str">
        <f t="shared" si="26"/>
        <v>haas/entity/sensor/weewx/weatherstation_console_battery_voltage/config</v>
      </c>
      <c r="W237" s="1" t="str">
        <f t="shared" si="27"/>
        <v>haas/entity/sensor/weewx/weatherstation_console_battery_voltage</v>
      </c>
      <c r="X237" s="7" t="s">
        <v>451</v>
      </c>
      <c r="Y237" s="1">
        <v>1</v>
      </c>
      <c r="Z237" s="1" t="s">
        <v>642</v>
      </c>
      <c r="AA237" s="2">
        <v>3.15</v>
      </c>
      <c r="AB237" s="1" t="s">
        <v>615</v>
      </c>
      <c r="AC237" s="1" t="s">
        <v>38</v>
      </c>
      <c r="AD237" s="1" t="s">
        <v>39</v>
      </c>
      <c r="AE237" s="1" t="s">
        <v>30</v>
      </c>
      <c r="AI237" s="28" t="str">
        <f t="shared" si="28"/>
        <v/>
      </c>
      <c r="AJ237" s="5" t="s">
        <v>198</v>
      </c>
    </row>
    <row r="238" spans="1:36" x14ac:dyDescent="0.2">
      <c r="A238" s="1">
        <v>2530</v>
      </c>
      <c r="B238" s="1" t="s">
        <v>28</v>
      </c>
      <c r="C238" s="1" t="s">
        <v>560</v>
      </c>
      <c r="D238" s="1" t="s">
        <v>565</v>
      </c>
      <c r="E238" s="1" t="s">
        <v>564</v>
      </c>
      <c r="F238" s="1" t="str">
        <f>IF(ISBLANK(E238), "", Table2[[#This Row],[unique_id]])</f>
        <v>column_break</v>
      </c>
      <c r="G238" s="1" t="s">
        <v>561</v>
      </c>
      <c r="H238" s="1" t="s">
        <v>410</v>
      </c>
      <c r="I238" s="1" t="s">
        <v>437</v>
      </c>
      <c r="K238" s="1" t="s">
        <v>562</v>
      </c>
      <c r="L238" s="1" t="s">
        <v>563</v>
      </c>
      <c r="T238" s="2"/>
      <c r="X238" s="7"/>
      <c r="AI238" s="28" t="str">
        <f t="shared" si="28"/>
        <v/>
      </c>
      <c r="AJ238" s="5"/>
    </row>
    <row r="239" spans="1:36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396</v>
      </c>
      <c r="F239" s="1" t="str">
        <f>IF(ISBLANK(E239), "", Table2[[#This Row],[unique_id]])</f>
        <v>weatherstation_sample_period</v>
      </c>
      <c r="G239" s="1" t="s">
        <v>407</v>
      </c>
      <c r="H239" s="1" t="s">
        <v>398</v>
      </c>
      <c r="I239" s="1" t="s">
        <v>437</v>
      </c>
      <c r="K239" s="1" t="s">
        <v>138</v>
      </c>
      <c r="O239" s="1" t="s">
        <v>33</v>
      </c>
      <c r="P239" s="1" t="s">
        <v>395</v>
      </c>
      <c r="R239" s="1" t="s">
        <v>397</v>
      </c>
      <c r="S239" s="1">
        <v>300</v>
      </c>
      <c r="T239" s="2" t="s">
        <v>36</v>
      </c>
      <c r="U239" s="1" t="s">
        <v>412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452</v>
      </c>
      <c r="Y239" s="1">
        <v>1</v>
      </c>
      <c r="Z239" s="1" t="s">
        <v>642</v>
      </c>
      <c r="AA239" s="2">
        <v>3.15</v>
      </c>
      <c r="AB239" s="1" t="s">
        <v>615</v>
      </c>
      <c r="AC239" s="1" t="s">
        <v>38</v>
      </c>
      <c r="AD239" s="1" t="s">
        <v>39</v>
      </c>
      <c r="AE239" s="1" t="s">
        <v>30</v>
      </c>
      <c r="AI239" s="28" t="str">
        <f t="shared" si="28"/>
        <v/>
      </c>
      <c r="AJ239" s="5" t="s">
        <v>198</v>
      </c>
    </row>
    <row r="240" spans="1:36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184</v>
      </c>
      <c r="F240" s="1" t="str">
        <f>IF(ISBLANK(E240), "", Table2[[#This Row],[unique_id]])</f>
        <v>weatherstation_coms_signal_quality</v>
      </c>
      <c r="G240" s="1" t="s">
        <v>406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34</v>
      </c>
      <c r="R240" s="1" t="s">
        <v>202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452</v>
      </c>
      <c r="Y240" s="1">
        <v>1</v>
      </c>
      <c r="Z240" s="1" t="s">
        <v>642</v>
      </c>
      <c r="AA240" s="2">
        <v>3.15</v>
      </c>
      <c r="AB240" s="1" t="s">
        <v>615</v>
      </c>
      <c r="AC240" s="1" t="s">
        <v>38</v>
      </c>
      <c r="AD240" s="1" t="s">
        <v>39</v>
      </c>
      <c r="AE240" s="1" t="s">
        <v>30</v>
      </c>
      <c r="AI240" s="28" t="str">
        <f t="shared" si="28"/>
        <v/>
      </c>
      <c r="AJ240" s="5" t="s">
        <v>198</v>
      </c>
    </row>
    <row r="241" spans="1:36" x14ac:dyDescent="0.2">
      <c r="A241" s="1">
        <v>1451</v>
      </c>
      <c r="B241" s="1" t="s">
        <v>28</v>
      </c>
      <c r="C241" s="1" t="s">
        <v>135</v>
      </c>
      <c r="D241" s="1" t="s">
        <v>131</v>
      </c>
      <c r="E241" s="1" t="s">
        <v>794</v>
      </c>
      <c r="F241" s="1" t="str">
        <f>IF(ISBLANK(E241), "", Table2[[#This Row],[unique_id]])</f>
        <v>edwin_fan</v>
      </c>
      <c r="G241" s="1" t="s">
        <v>129</v>
      </c>
      <c r="H241" s="1" t="s">
        <v>133</v>
      </c>
      <c r="I241" s="1" t="s">
        <v>134</v>
      </c>
      <c r="K241" s="1" t="s">
        <v>138</v>
      </c>
      <c r="R241" s="1" t="s">
        <v>334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tr">
        <f>IF(OR(ISBLANK(AG241), ISBLANK(AH241)), "", LOWER(_xlfn.CONCAT(Table2[[#This Row],[device_manufacturer]], "-",Table2[[#This Row],[device_suggested_area]], "-", Table2[[#This Row],[device_identifiers]])))</f>
        <v>senseme-edwin-fan</v>
      </c>
      <c r="AA241" s="2" t="s">
        <v>634</v>
      </c>
      <c r="AB241" s="1" t="s">
        <v>131</v>
      </c>
      <c r="AC241" s="1" t="s">
        <v>635</v>
      </c>
      <c r="AD241" s="1" t="str">
        <f>IF(OR(ISBLANK(AG241), ISBLANK(AH241)), "", Table2[[#This Row],[device_via_device]])</f>
        <v>SenseMe</v>
      </c>
      <c r="AE241" s="1" t="s">
        <v>129</v>
      </c>
      <c r="AF241" s="1" t="s">
        <v>774</v>
      </c>
      <c r="AG241" s="1" t="s">
        <v>637</v>
      </c>
      <c r="AH241" s="1" t="s">
        <v>779</v>
      </c>
      <c r="AI241" s="28" t="str">
        <f t="shared" si="28"/>
        <v>[["mac", "20:f8:5e:d7:26:1c"], ["ip", "10.0.6.61"]]</v>
      </c>
    </row>
    <row r="242" spans="1:36" x14ac:dyDescent="0.2">
      <c r="A242" s="1">
        <v>1452</v>
      </c>
      <c r="B242" s="1" t="s">
        <v>28</v>
      </c>
      <c r="C242" s="1" t="s">
        <v>135</v>
      </c>
      <c r="D242" s="1" t="s">
        <v>131</v>
      </c>
      <c r="E242" s="1" t="s">
        <v>795</v>
      </c>
      <c r="F242" s="1" t="str">
        <f>IF(ISBLANK(E242), "", Table2[[#This Row],[unique_id]])</f>
        <v>parents_fan</v>
      </c>
      <c r="G242" s="1" t="s">
        <v>239</v>
      </c>
      <c r="H242" s="1" t="s">
        <v>133</v>
      </c>
      <c r="I242" s="1" t="s">
        <v>134</v>
      </c>
      <c r="K242" s="1" t="s">
        <v>138</v>
      </c>
      <c r="R242" s="1" t="s">
        <v>334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senseme-parents-fan</v>
      </c>
      <c r="AA242" s="2" t="s">
        <v>634</v>
      </c>
      <c r="AB242" s="1" t="s">
        <v>131</v>
      </c>
      <c r="AC242" s="1" t="s">
        <v>635</v>
      </c>
      <c r="AD242" s="1" t="str">
        <f>IF(OR(ISBLANK(AG242), ISBLANK(AH242)), "", Table2[[#This Row],[device_via_device]])</f>
        <v>SenseMe</v>
      </c>
      <c r="AE242" s="1" t="s">
        <v>239</v>
      </c>
      <c r="AF242" s="1" t="s">
        <v>774</v>
      </c>
      <c r="AG242" s="1" t="s">
        <v>640</v>
      </c>
      <c r="AH242" s="1" t="s">
        <v>780</v>
      </c>
      <c r="AI242" s="28" t="str">
        <f t="shared" si="28"/>
        <v>[["mac", "20:f8:5e:d8:a5:6b"], ["ip", "10.0.6.62"]]</v>
      </c>
    </row>
    <row r="243" spans="1:36" x14ac:dyDescent="0.2">
      <c r="A243" s="1">
        <v>2602</v>
      </c>
      <c r="B243" s="1" t="s">
        <v>28</v>
      </c>
      <c r="C243" s="1" t="s">
        <v>560</v>
      </c>
      <c r="D243" s="1" t="s">
        <v>565</v>
      </c>
      <c r="E243" s="1" t="s">
        <v>564</v>
      </c>
      <c r="F243" s="1" t="str">
        <f>IF(ISBLANK(E243), "", Table2[[#This Row],[unique_id]])</f>
        <v>column_break</v>
      </c>
      <c r="G243" s="1" t="s">
        <v>561</v>
      </c>
      <c r="H243" s="1" t="s">
        <v>386</v>
      </c>
      <c r="I243" s="1" t="s">
        <v>148</v>
      </c>
      <c r="K243" s="1" t="s">
        <v>562</v>
      </c>
      <c r="L243" s="1" t="s">
        <v>563</v>
      </c>
      <c r="T243" s="2"/>
      <c r="AI243" s="28" t="str">
        <f t="shared" si="28"/>
        <v/>
      </c>
    </row>
    <row r="244" spans="1:36" x14ac:dyDescent="0.2">
      <c r="A244" s="1">
        <v>1454</v>
      </c>
      <c r="B244" s="1" t="s">
        <v>28</v>
      </c>
      <c r="C244" s="1" t="s">
        <v>135</v>
      </c>
      <c r="D244" s="1" t="s">
        <v>131</v>
      </c>
      <c r="E244" s="1" t="s">
        <v>796</v>
      </c>
      <c r="F244" s="1" t="str">
        <f>IF(ISBLANK(E244), "", Table2[[#This Row],[unique_id]])</f>
        <v>lounge_fan</v>
      </c>
      <c r="G244" s="1" t="s">
        <v>241</v>
      </c>
      <c r="H244" s="1" t="s">
        <v>133</v>
      </c>
      <c r="I244" s="1" t="s">
        <v>134</v>
      </c>
      <c r="K244" s="1" t="s">
        <v>138</v>
      </c>
      <c r="R244" s="1" t="s">
        <v>334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senseme-lounge-fan</v>
      </c>
      <c r="AA244" s="2" t="s">
        <v>634</v>
      </c>
      <c r="AB244" s="1" t="s">
        <v>131</v>
      </c>
      <c r="AC244" s="1" t="s">
        <v>635</v>
      </c>
      <c r="AD244" s="1" t="str">
        <f>IF(OR(ISBLANK(AG244), ISBLANK(AH244)), "", Table2[[#This Row],[device_via_device]])</f>
        <v>SenseMe</v>
      </c>
      <c r="AE244" s="1" t="s">
        <v>241</v>
      </c>
      <c r="AF244" s="1" t="s">
        <v>774</v>
      </c>
      <c r="AG244" s="1" t="s">
        <v>641</v>
      </c>
      <c r="AH244" s="1" t="s">
        <v>781</v>
      </c>
      <c r="AI244" s="28" t="str">
        <f t="shared" si="28"/>
        <v>[["mac", "20:f8:5e:d9:11:77"], ["ip", "10.0.6.63"]]</v>
      </c>
    </row>
    <row r="245" spans="1:36" x14ac:dyDescent="0.2">
      <c r="A245" s="1">
        <v>1456</v>
      </c>
      <c r="B245" s="1" t="s">
        <v>28</v>
      </c>
      <c r="C245" s="1" t="s">
        <v>135</v>
      </c>
      <c r="D245" s="1" t="s">
        <v>131</v>
      </c>
      <c r="E245" s="1" t="s">
        <v>798</v>
      </c>
      <c r="F245" s="1" t="str">
        <f>IF(ISBLANK(E245), "", Table2[[#This Row],[unique_id]])</f>
        <v>deck_east_fan</v>
      </c>
      <c r="G245" s="1" t="s">
        <v>263</v>
      </c>
      <c r="H245" s="1" t="s">
        <v>133</v>
      </c>
      <c r="I245" s="1" t="s">
        <v>134</v>
      </c>
      <c r="R245" s="1" t="s">
        <v>334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senseme-deck-east-fan</v>
      </c>
      <c r="AA245" s="2" t="s">
        <v>634</v>
      </c>
      <c r="AB245" s="1" t="s">
        <v>643</v>
      </c>
      <c r="AC245" s="1" t="s">
        <v>635</v>
      </c>
      <c r="AD245" s="1" t="str">
        <f>IF(OR(ISBLANK(AG245), ISBLANK(AH245)), "", Table2[[#This Row],[device_via_device]])</f>
        <v>SenseMe</v>
      </c>
      <c r="AE245" s="1" t="s">
        <v>608</v>
      </c>
      <c r="AF245" s="1" t="s">
        <v>774</v>
      </c>
      <c r="AG245" s="1" t="s">
        <v>638</v>
      </c>
      <c r="AH245" s="1" t="s">
        <v>782</v>
      </c>
      <c r="AI245" s="28" t="str">
        <f t="shared" si="28"/>
        <v>[["mac", "20:f8:5e:1e:ea:a0"], ["ip", "10.0.6.64"]]</v>
      </c>
    </row>
    <row r="246" spans="1:36" x14ac:dyDescent="0.2">
      <c r="A246" s="1">
        <v>1457</v>
      </c>
      <c r="B246" s="1" t="s">
        <v>28</v>
      </c>
      <c r="C246" s="1" t="s">
        <v>135</v>
      </c>
      <c r="D246" s="1" t="s">
        <v>131</v>
      </c>
      <c r="E246" s="1" t="s">
        <v>799</v>
      </c>
      <c r="F246" s="1" t="str">
        <f>IF(ISBLANK(E246), "", Table2[[#This Row],[unique_id]])</f>
        <v>deck_west_fan</v>
      </c>
      <c r="G246" s="1" t="s">
        <v>262</v>
      </c>
      <c r="H246" s="1" t="s">
        <v>133</v>
      </c>
      <c r="I246" s="1" t="s">
        <v>134</v>
      </c>
      <c r="R246" s="1" t="s">
        <v>334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senseme-deck-west-fan</v>
      </c>
      <c r="AA246" s="2" t="s">
        <v>634</v>
      </c>
      <c r="AB246" s="1" t="s">
        <v>644</v>
      </c>
      <c r="AC246" s="1" t="s">
        <v>635</v>
      </c>
      <c r="AD246" s="1" t="str">
        <f>IF(OR(ISBLANK(AG246), ISBLANK(AH246)), "", Table2[[#This Row],[device_via_device]])</f>
        <v>SenseMe</v>
      </c>
      <c r="AE246" s="1" t="s">
        <v>608</v>
      </c>
      <c r="AF246" s="1" t="s">
        <v>774</v>
      </c>
      <c r="AG246" s="1" t="s">
        <v>639</v>
      </c>
      <c r="AH246" s="7" t="s">
        <v>783</v>
      </c>
      <c r="AI246" s="28" t="str">
        <f t="shared" si="28"/>
        <v>[["mac", "20:f8:5e:1e:da:35"], ["ip", "10.0.6.65"]]</v>
      </c>
    </row>
    <row r="247" spans="1:36" x14ac:dyDescent="0.2">
      <c r="A247" s="1">
        <v>2606</v>
      </c>
      <c r="B247" s="1" t="s">
        <v>28</v>
      </c>
      <c r="C247" s="1" t="s">
        <v>560</v>
      </c>
      <c r="D247" s="1" t="s">
        <v>565</v>
      </c>
      <c r="E247" s="1" t="s">
        <v>564</v>
      </c>
      <c r="F247" s="1" t="str">
        <f>IF(ISBLANK(E247), "", Table2[[#This Row],[unique_id]])</f>
        <v>column_break</v>
      </c>
      <c r="G247" s="1" t="s">
        <v>561</v>
      </c>
      <c r="H247" s="1" t="s">
        <v>386</v>
      </c>
      <c r="I247" s="1" t="s">
        <v>148</v>
      </c>
      <c r="K247" s="1" t="s">
        <v>562</v>
      </c>
      <c r="L247" s="1" t="s">
        <v>563</v>
      </c>
      <c r="T247" s="2"/>
      <c r="AI247" s="28" t="str">
        <f t="shared" si="28"/>
        <v/>
      </c>
    </row>
    <row r="248" spans="1:36" x14ac:dyDescent="0.2">
      <c r="A248" s="1">
        <v>2505</v>
      </c>
      <c r="B248" s="1" t="s">
        <v>28</v>
      </c>
      <c r="C248" s="1" t="s">
        <v>291</v>
      </c>
      <c r="D248" s="1" t="s">
        <v>136</v>
      </c>
      <c r="E248" s="1" t="s">
        <v>348</v>
      </c>
      <c r="F248" s="1" t="str">
        <f>IF(ISBLANK(E248), "", Table2[[#This Row],[unique_id]])</f>
        <v>various_adhoc_outlet</v>
      </c>
      <c r="G248" s="1" t="s">
        <v>285</v>
      </c>
      <c r="H248" s="1" t="s">
        <v>438</v>
      </c>
      <c r="I248" s="1" t="s">
        <v>437</v>
      </c>
      <c r="K248" s="1" t="s">
        <v>364</v>
      </c>
      <c r="R248" s="1" t="s">
        <v>357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tplink-various-adhoc-outlet</v>
      </c>
      <c r="AA248" s="2" t="s">
        <v>612</v>
      </c>
      <c r="AB248" s="1" t="s">
        <v>645</v>
      </c>
      <c r="AC248" s="7" t="s">
        <v>611</v>
      </c>
      <c r="AD248" s="1" t="str">
        <f>IF(OR(ISBLANK(AG248), ISBLANK(AH248)), "", Table2[[#This Row],[device_via_device]])</f>
        <v>TPLink</v>
      </c>
      <c r="AE248" s="1" t="s">
        <v>606</v>
      </c>
      <c r="AF248" s="1" t="s">
        <v>774</v>
      </c>
      <c r="AG248" s="1" t="s">
        <v>589</v>
      </c>
      <c r="AH248" s="4" t="s">
        <v>756</v>
      </c>
      <c r="AI248" s="28" t="str">
        <f t="shared" si="28"/>
        <v>[["mac", "10:27:f5:31:f2:2b"], ["ip", "10.0.6.70"]]</v>
      </c>
    </row>
    <row r="249" spans="1:36" x14ac:dyDescent="0.2">
      <c r="A249" s="1">
        <v>2516</v>
      </c>
      <c r="B249" s="1" t="s">
        <v>28</v>
      </c>
      <c r="C249" s="1" t="s">
        <v>291</v>
      </c>
      <c r="D249" s="1" t="s">
        <v>136</v>
      </c>
      <c r="E249" s="1" t="s">
        <v>346</v>
      </c>
      <c r="F249" s="1" t="str">
        <f>IF(ISBLANK(E249), "", Table2[[#This Row],[unique_id]])</f>
        <v>study_battery_charger</v>
      </c>
      <c r="G249" s="1" t="s">
        <v>284</v>
      </c>
      <c r="H249" s="1" t="s">
        <v>438</v>
      </c>
      <c r="I249" s="1" t="s">
        <v>437</v>
      </c>
      <c r="K249" s="1" t="s">
        <v>364</v>
      </c>
      <c r="R249" s="1" t="s">
        <v>361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tplink-study-battery-charger</v>
      </c>
      <c r="AA249" s="2" t="s">
        <v>612</v>
      </c>
      <c r="AB249" s="1" t="s">
        <v>646</v>
      </c>
      <c r="AC249" s="7" t="s">
        <v>611</v>
      </c>
      <c r="AD249" s="1" t="str">
        <f>IF(OR(ISBLANK(AG249), ISBLANK(AH249)), "", Table2[[#This Row],[device_via_device]])</f>
        <v>TPLink</v>
      </c>
      <c r="AE249" s="1" t="s">
        <v>607</v>
      </c>
      <c r="AF249" s="1" t="s">
        <v>774</v>
      </c>
      <c r="AG249" s="1" t="s">
        <v>590</v>
      </c>
      <c r="AH249" s="1" t="s">
        <v>757</v>
      </c>
      <c r="AI249" s="28" t="str">
        <f t="shared" si="28"/>
        <v>[["mac", "5c:a6:e6:25:64:e9"], ["ip", "10.0.6.71"]]</v>
      </c>
    </row>
    <row r="250" spans="1:36" x14ac:dyDescent="0.2">
      <c r="A250" s="1">
        <v>2609</v>
      </c>
      <c r="B250" s="1" t="s">
        <v>28</v>
      </c>
      <c r="C250" s="1" t="s">
        <v>560</v>
      </c>
      <c r="D250" s="1" t="s">
        <v>565</v>
      </c>
      <c r="E250" s="1" t="s">
        <v>564</v>
      </c>
      <c r="F250" s="1" t="str">
        <f>IF(ISBLANK(E250), "", Table2[[#This Row],[unique_id]])</f>
        <v>column_break</v>
      </c>
      <c r="G250" s="1" t="s">
        <v>561</v>
      </c>
      <c r="H250" s="1" t="s">
        <v>386</v>
      </c>
      <c r="I250" s="1" t="s">
        <v>148</v>
      </c>
      <c r="K250" s="1" t="s">
        <v>562</v>
      </c>
      <c r="L250" s="1" t="s">
        <v>563</v>
      </c>
      <c r="T250" s="2"/>
      <c r="AH250" s="4"/>
      <c r="AI250" s="28" t="str">
        <f t="shared" si="28"/>
        <v/>
      </c>
    </row>
    <row r="251" spans="1:36" x14ac:dyDescent="0.2">
      <c r="A251" s="1">
        <v>2517</v>
      </c>
      <c r="B251" s="1" t="s">
        <v>28</v>
      </c>
      <c r="C251" s="1" t="s">
        <v>291</v>
      </c>
      <c r="D251" s="1" t="s">
        <v>136</v>
      </c>
      <c r="E251" s="1" t="s">
        <v>347</v>
      </c>
      <c r="F251" s="1" t="str">
        <f>IF(ISBLANK(E251), "", Table2[[#This Row],[unique_id]])</f>
        <v>laundry_vacuum_charger</v>
      </c>
      <c r="G251" s="1" t="s">
        <v>283</v>
      </c>
      <c r="H251" s="1" t="s">
        <v>438</v>
      </c>
      <c r="I251" s="1" t="s">
        <v>437</v>
      </c>
      <c r="K251" s="1" t="s">
        <v>364</v>
      </c>
      <c r="R251" s="1" t="s">
        <v>361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tplink-laundry-vacuum-charger</v>
      </c>
      <c r="AA251" s="2" t="s">
        <v>612</v>
      </c>
      <c r="AB251" s="1" t="s">
        <v>647</v>
      </c>
      <c r="AC251" s="7" t="s">
        <v>611</v>
      </c>
      <c r="AD251" s="1" t="str">
        <f>IF(OR(ISBLANK(AG251), ISBLANK(AH251)), "", Table2[[#This Row],[device_via_device]])</f>
        <v>TPLink</v>
      </c>
      <c r="AE251" s="1" t="s">
        <v>261</v>
      </c>
      <c r="AF251" s="1" t="s">
        <v>774</v>
      </c>
      <c r="AG251" s="1" t="s">
        <v>591</v>
      </c>
      <c r="AH251" s="4" t="s">
        <v>758</v>
      </c>
      <c r="AI251" s="28" t="str">
        <f t="shared" si="28"/>
        <v>[["mac", "5c:a6:e6:25:57:fd"], ["ip", "10.0.6.72"]]</v>
      </c>
    </row>
    <row r="252" spans="1:36" x14ac:dyDescent="0.2">
      <c r="A252" s="1">
        <v>2508</v>
      </c>
      <c r="B252" s="1" t="s">
        <v>28</v>
      </c>
      <c r="C252" s="1" t="s">
        <v>291</v>
      </c>
      <c r="D252" s="1" t="s">
        <v>136</v>
      </c>
      <c r="E252" s="1" t="s">
        <v>335</v>
      </c>
      <c r="F252" s="1" t="str">
        <f>IF(ISBLANK(E252), "", Table2[[#This Row],[unique_id]])</f>
        <v>kitchen_dish_washer</v>
      </c>
      <c r="G252" s="1" t="s">
        <v>281</v>
      </c>
      <c r="H252" s="1" t="s">
        <v>438</v>
      </c>
      <c r="I252" s="1" t="s">
        <v>437</v>
      </c>
      <c r="K252" s="1" t="s">
        <v>364</v>
      </c>
      <c r="R252" s="1" t="s">
        <v>349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tplink-kitchen-dish_washer</v>
      </c>
      <c r="AA252" s="2" t="s">
        <v>612</v>
      </c>
      <c r="AB252" s="1" t="s">
        <v>624</v>
      </c>
      <c r="AC252" s="7" t="s">
        <v>611</v>
      </c>
      <c r="AD252" s="1" t="str">
        <f>IF(OR(ISBLANK(AG252), ISBLANK(AH252)), "", Table2[[#This Row],[device_via_device]])</f>
        <v>TPLink</v>
      </c>
      <c r="AE252" s="1" t="s">
        <v>253</v>
      </c>
      <c r="AF252" s="1" t="s">
        <v>774</v>
      </c>
      <c r="AG252" s="1" t="s">
        <v>592</v>
      </c>
      <c r="AH252" s="1" t="s">
        <v>759</v>
      </c>
      <c r="AI252" s="28" t="str">
        <f t="shared" si="28"/>
        <v>[["mac", "5c:a6:e6:25:55:f7"], ["ip", "10.0.6.73"]]</v>
      </c>
    </row>
    <row r="253" spans="1:36" x14ac:dyDescent="0.2">
      <c r="A253" s="1">
        <v>2509</v>
      </c>
      <c r="B253" s="1" t="s">
        <v>28</v>
      </c>
      <c r="C253" s="1" t="s">
        <v>291</v>
      </c>
      <c r="D253" s="1" t="s">
        <v>136</v>
      </c>
      <c r="E253" s="1" t="s">
        <v>336</v>
      </c>
      <c r="F253" s="1" t="str">
        <f>IF(ISBLANK(E253), "", Table2[[#This Row],[unique_id]])</f>
        <v>laundry_clothes_dryer</v>
      </c>
      <c r="G253" s="1" t="s">
        <v>282</v>
      </c>
      <c r="H253" s="1" t="s">
        <v>438</v>
      </c>
      <c r="I253" s="1" t="s">
        <v>437</v>
      </c>
      <c r="K253" s="1" t="s">
        <v>364</v>
      </c>
      <c r="R253" s="1" t="s">
        <v>350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tplink-laundry-clothes-dryer</v>
      </c>
      <c r="AA253" s="2" t="s">
        <v>612</v>
      </c>
      <c r="AB253" s="1" t="s">
        <v>648</v>
      </c>
      <c r="AC253" s="7" t="s">
        <v>611</v>
      </c>
      <c r="AD253" s="1" t="str">
        <f>IF(OR(ISBLANK(AG253), ISBLANK(AH253)), "", Table2[[#This Row],[device_via_device]])</f>
        <v>TPLink</v>
      </c>
      <c r="AE253" s="1" t="s">
        <v>261</v>
      </c>
      <c r="AF253" s="1" t="s">
        <v>774</v>
      </c>
      <c r="AG253" s="1" t="s">
        <v>593</v>
      </c>
      <c r="AH253" s="4" t="s">
        <v>760</v>
      </c>
      <c r="AI253" s="28" t="str">
        <f t="shared" si="28"/>
        <v>[["mac", "5c:a6:e6:25:55:f0"], ["ip", "10.0.6.74"]]</v>
      </c>
    </row>
    <row r="254" spans="1:36" x14ac:dyDescent="0.2">
      <c r="A254" s="1">
        <v>2510</v>
      </c>
      <c r="B254" s="1" t="s">
        <v>28</v>
      </c>
      <c r="C254" s="1" t="s">
        <v>291</v>
      </c>
      <c r="D254" s="1" t="s">
        <v>136</v>
      </c>
      <c r="E254" s="1" t="s">
        <v>337</v>
      </c>
      <c r="F254" s="1" t="str">
        <f>IF(ISBLANK(E254), "", Table2[[#This Row],[unique_id]])</f>
        <v>laundry_washing_machine</v>
      </c>
      <c r="G254" s="1" t="s">
        <v>280</v>
      </c>
      <c r="H254" s="1" t="s">
        <v>438</v>
      </c>
      <c r="I254" s="1" t="s">
        <v>437</v>
      </c>
      <c r="K254" s="1" t="s">
        <v>364</v>
      </c>
      <c r="R254" s="1" t="s">
        <v>351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tplink-laundry-washing-machine</v>
      </c>
      <c r="AA254" s="2" t="s">
        <v>612</v>
      </c>
      <c r="AB254" s="1" t="s">
        <v>649</v>
      </c>
      <c r="AC254" s="7" t="s">
        <v>611</v>
      </c>
      <c r="AD254" s="1" t="str">
        <f>IF(OR(ISBLANK(AG254), ISBLANK(AH254)), "", Table2[[#This Row],[device_via_device]])</f>
        <v>TPLink</v>
      </c>
      <c r="AE254" s="1" t="s">
        <v>261</v>
      </c>
      <c r="AF254" s="1" t="s">
        <v>774</v>
      </c>
      <c r="AG254" s="1" t="s">
        <v>594</v>
      </c>
      <c r="AH254" s="4" t="s">
        <v>761</v>
      </c>
      <c r="AI254" s="28" t="str">
        <f t="shared" si="28"/>
        <v>[["mac", "5c:a6:e6:25:5a:a3"], ["ip", "10.0.6.75"]]</v>
      </c>
    </row>
    <row r="255" spans="1:36" x14ac:dyDescent="0.2">
      <c r="A255" s="1">
        <v>2701</v>
      </c>
      <c r="B255" s="1" t="s">
        <v>28</v>
      </c>
      <c r="C255" s="1" t="s">
        <v>293</v>
      </c>
      <c r="D255" s="1" t="s">
        <v>154</v>
      </c>
      <c r="E255" s="1" t="s">
        <v>155</v>
      </c>
      <c r="F255" s="1" t="str">
        <f>IF(ISBLANK(E255), "", Table2[[#This Row],[unique_id]])</f>
        <v>uvc_ada_motion</v>
      </c>
      <c r="G255" s="1" t="s">
        <v>132</v>
      </c>
      <c r="H255" s="1" t="s">
        <v>568</v>
      </c>
      <c r="I255" s="1" t="s">
        <v>257</v>
      </c>
      <c r="K255" s="1" t="s">
        <v>138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 t="shared" si="28"/>
        <v/>
      </c>
      <c r="AJ255" s="1"/>
    </row>
    <row r="256" spans="1:36" x14ac:dyDescent="0.2">
      <c r="A256" s="1">
        <v>2702</v>
      </c>
      <c r="B256" s="1" t="s">
        <v>28</v>
      </c>
      <c r="C256" s="1" t="s">
        <v>560</v>
      </c>
      <c r="D256" s="1" t="s">
        <v>565</v>
      </c>
      <c r="E256" s="1" t="s">
        <v>564</v>
      </c>
      <c r="F256" s="1" t="str">
        <f>IF(ISBLANK(E256), "", Table2[[#This Row],[unique_id]])</f>
        <v>column_break</v>
      </c>
      <c r="G256" s="1" t="s">
        <v>561</v>
      </c>
      <c r="H256" s="1" t="s">
        <v>568</v>
      </c>
      <c r="I256" s="1" t="s">
        <v>257</v>
      </c>
      <c r="K256" s="1" t="s">
        <v>562</v>
      </c>
      <c r="L256" s="1" t="s">
        <v>563</v>
      </c>
      <c r="T256" s="2"/>
      <c r="AI256" s="28" t="str">
        <f t="shared" si="28"/>
        <v/>
      </c>
      <c r="AJ256" s="1"/>
    </row>
    <row r="257" spans="1:36" x14ac:dyDescent="0.2">
      <c r="A257" s="1">
        <v>2511</v>
      </c>
      <c r="B257" s="1" t="s">
        <v>28</v>
      </c>
      <c r="C257" s="1" t="s">
        <v>291</v>
      </c>
      <c r="D257" s="1" t="s">
        <v>136</v>
      </c>
      <c r="E257" s="1" t="s">
        <v>338</v>
      </c>
      <c r="F257" s="1" t="str">
        <f>IF(ISBLANK(E257), "", Table2[[#This Row],[unique_id]])</f>
        <v>kitchen_coffee_machine</v>
      </c>
      <c r="G257" s="1" t="s">
        <v>137</v>
      </c>
      <c r="H257" s="1" t="s">
        <v>438</v>
      </c>
      <c r="I257" s="1" t="s">
        <v>437</v>
      </c>
      <c r="K257" s="1" t="s">
        <v>364</v>
      </c>
      <c r="R257" s="1" t="s">
        <v>352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X257" s="4"/>
      <c r="Z257" s="1" t="str">
        <f>IF(OR(ISBLANK(AG257), ISBLANK(AH257)), "", LOWER(_xlfn.CONCAT(Table2[[#This Row],[device_manufacturer]], "-",Table2[[#This Row],[device_suggested_area]], "-", Table2[[#This Row],[device_identifiers]])))</f>
        <v>tplink-kitchen-coffee-machine</v>
      </c>
      <c r="AA257" s="2" t="s">
        <v>612</v>
      </c>
      <c r="AB257" s="1" t="s">
        <v>650</v>
      </c>
      <c r="AC257" s="1" t="s">
        <v>611</v>
      </c>
      <c r="AD257" s="1" t="str">
        <f>IF(OR(ISBLANK(AG257), ISBLANK(AH257)), "", Table2[[#This Row],[device_via_device]])</f>
        <v>TPLink</v>
      </c>
      <c r="AE257" s="1" t="s">
        <v>253</v>
      </c>
      <c r="AF257" s="1" t="s">
        <v>774</v>
      </c>
      <c r="AG257" s="1" t="s">
        <v>595</v>
      </c>
      <c r="AH257" s="1" t="s">
        <v>762</v>
      </c>
      <c r="AI257" s="28" t="str">
        <f t="shared" si="28"/>
        <v>[["mac", "60:a4:b7:1f:71:0a"], ["ip", "10.0.6.76"]]</v>
      </c>
    </row>
    <row r="258" spans="1:36" x14ac:dyDescent="0.2">
      <c r="A258" s="1">
        <v>2704</v>
      </c>
      <c r="B258" s="1" t="s">
        <v>28</v>
      </c>
      <c r="C258" s="1" t="s">
        <v>293</v>
      </c>
      <c r="D258" s="1" t="s">
        <v>154</v>
      </c>
      <c r="E258" s="1" t="s">
        <v>256</v>
      </c>
      <c r="F258" s="1" t="str">
        <f>IF(ISBLANK(E258), "", Table2[[#This Row],[unique_id]])</f>
        <v>uvc_edwin_motion</v>
      </c>
      <c r="G258" s="1" t="s">
        <v>129</v>
      </c>
      <c r="H258" s="1" t="s">
        <v>569</v>
      </c>
      <c r="I258" s="1" t="s">
        <v>257</v>
      </c>
      <c r="K258" s="1" t="s">
        <v>138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 t="shared" si="28"/>
        <v/>
      </c>
      <c r="AJ258" s="1"/>
    </row>
    <row r="259" spans="1:36" x14ac:dyDescent="0.2">
      <c r="A259" s="1">
        <v>2705</v>
      </c>
      <c r="B259" s="1" t="s">
        <v>28</v>
      </c>
      <c r="C259" s="1" t="s">
        <v>560</v>
      </c>
      <c r="D259" s="1" t="s">
        <v>565</v>
      </c>
      <c r="E259" s="1" t="s">
        <v>564</v>
      </c>
      <c r="F259" s="1" t="str">
        <f>IF(ISBLANK(E259), "", Table2[[#This Row],[unique_id]])</f>
        <v>column_break</v>
      </c>
      <c r="G259" s="1" t="s">
        <v>561</v>
      </c>
      <c r="H259" s="1" t="s">
        <v>569</v>
      </c>
      <c r="I259" s="1" t="s">
        <v>257</v>
      </c>
      <c r="K259" s="1" t="s">
        <v>562</v>
      </c>
      <c r="L259" s="1" t="s">
        <v>563</v>
      </c>
      <c r="T259" s="2"/>
      <c r="AI259" s="28" t="str">
        <f t="shared" si="28"/>
        <v/>
      </c>
      <c r="AJ259" s="1"/>
    </row>
    <row r="260" spans="1:36" x14ac:dyDescent="0.2">
      <c r="A260" s="1">
        <v>2706</v>
      </c>
      <c r="B260" s="1" t="s">
        <v>28</v>
      </c>
      <c r="C260" s="1" t="s">
        <v>135</v>
      </c>
      <c r="D260" s="1" t="s">
        <v>154</v>
      </c>
      <c r="E260" s="1" t="s">
        <v>800</v>
      </c>
      <c r="F260" s="1" t="str">
        <f>IF(ISBLANK(E260), "", Table2[[#This Row],[unique_id]])</f>
        <v>ada_fan_occupancy</v>
      </c>
      <c r="G260" s="1" t="s">
        <v>132</v>
      </c>
      <c r="H260" s="1" t="s">
        <v>388</v>
      </c>
      <c r="I260" s="1" t="s">
        <v>257</v>
      </c>
      <c r="K260" s="1" t="s">
        <v>138</v>
      </c>
      <c r="T260" s="2"/>
      <c r="V260" s="1" t="str">
        <f t="shared" ref="V260:V323" si="29">IF(ISBLANK(U260),  "", _xlfn.CONCAT("haas/entity/sensor/", LOWER(C260), "/", E260, "/config"))</f>
        <v/>
      </c>
      <c r="W260" s="1" t="str">
        <f t="shared" ref="W260:W323" si="30">IF(ISBLANK(U260),  "", _xlfn.CONCAT("haas/entity/sensor/", LOWER(C260), "/", E260))</f>
        <v/>
      </c>
      <c r="X260" s="4"/>
      <c r="AI260" s="28" t="str">
        <f t="shared" si="28"/>
        <v/>
      </c>
      <c r="AJ260" s="1"/>
    </row>
    <row r="261" spans="1:36" x14ac:dyDescent="0.2">
      <c r="A261" s="1">
        <v>2707</v>
      </c>
      <c r="B261" s="1" t="s">
        <v>28</v>
      </c>
      <c r="C261" s="1" t="s">
        <v>135</v>
      </c>
      <c r="D261" s="1" t="s">
        <v>154</v>
      </c>
      <c r="E261" s="1" t="s">
        <v>801</v>
      </c>
      <c r="F261" s="1" t="str">
        <f>IF(ISBLANK(E261), "", Table2[[#This Row],[unique_id]])</f>
        <v>edwin_fan_occupancy</v>
      </c>
      <c r="G261" s="1" t="s">
        <v>129</v>
      </c>
      <c r="H261" s="1" t="s">
        <v>388</v>
      </c>
      <c r="I261" s="1" t="s">
        <v>257</v>
      </c>
      <c r="K261" s="1" t="s">
        <v>138</v>
      </c>
      <c r="T261" s="2"/>
      <c r="V261" s="1" t="str">
        <f t="shared" si="29"/>
        <v/>
      </c>
      <c r="W261" s="1" t="str">
        <f t="shared" si="30"/>
        <v/>
      </c>
      <c r="AI261" s="28" t="str">
        <f t="shared" si="28"/>
        <v/>
      </c>
      <c r="AJ261" s="1"/>
    </row>
    <row r="262" spans="1:36" x14ac:dyDescent="0.2">
      <c r="A262" s="1">
        <v>2708</v>
      </c>
      <c r="B262" s="1" t="s">
        <v>28</v>
      </c>
      <c r="C262" s="1" t="s">
        <v>135</v>
      </c>
      <c r="D262" s="1" t="s">
        <v>154</v>
      </c>
      <c r="E262" s="1" t="s">
        <v>802</v>
      </c>
      <c r="F262" s="1" t="str">
        <f>IF(ISBLANK(E262), "", Table2[[#This Row],[unique_id]])</f>
        <v>parents_fan_occupancy</v>
      </c>
      <c r="G262" s="1" t="s">
        <v>239</v>
      </c>
      <c r="H262" s="1" t="s">
        <v>388</v>
      </c>
      <c r="I262" s="1" t="s">
        <v>257</v>
      </c>
      <c r="K262" s="1" t="s">
        <v>138</v>
      </c>
      <c r="T262" s="2"/>
      <c r="V262" s="1" t="str">
        <f t="shared" si="29"/>
        <v/>
      </c>
      <c r="W262" s="1" t="str">
        <f t="shared" si="30"/>
        <v/>
      </c>
      <c r="AI262" s="28" t="str">
        <f t="shared" si="28"/>
        <v/>
      </c>
      <c r="AJ262" s="1"/>
    </row>
    <row r="263" spans="1:36" x14ac:dyDescent="0.2">
      <c r="A263" s="1">
        <v>2709</v>
      </c>
      <c r="B263" s="1" t="s">
        <v>28</v>
      </c>
      <c r="C263" s="1" t="s">
        <v>135</v>
      </c>
      <c r="D263" s="1" t="s">
        <v>154</v>
      </c>
      <c r="E263" s="1" t="s">
        <v>803</v>
      </c>
      <c r="F263" s="1" t="str">
        <f>IF(ISBLANK(E263), "", Table2[[#This Row],[unique_id]])</f>
        <v>lounge_fan_occupancy</v>
      </c>
      <c r="G263" s="1" t="s">
        <v>241</v>
      </c>
      <c r="H263" s="1" t="s">
        <v>388</v>
      </c>
      <c r="I263" s="1" t="s">
        <v>257</v>
      </c>
      <c r="K263" s="1" t="s">
        <v>138</v>
      </c>
      <c r="T263" s="2"/>
      <c r="V263" s="1" t="str">
        <f t="shared" si="29"/>
        <v/>
      </c>
      <c r="W263" s="1" t="str">
        <f t="shared" si="30"/>
        <v/>
      </c>
      <c r="X263" s="4"/>
      <c r="AI263" s="28" t="str">
        <f t="shared" si="28"/>
        <v/>
      </c>
      <c r="AJ263" s="1"/>
    </row>
    <row r="264" spans="1:36" x14ac:dyDescent="0.2">
      <c r="A264" s="1">
        <v>2710</v>
      </c>
      <c r="B264" s="1" t="s">
        <v>28</v>
      </c>
      <c r="C264" s="1" t="s">
        <v>135</v>
      </c>
      <c r="D264" s="1" t="s">
        <v>154</v>
      </c>
      <c r="E264" s="1" t="s">
        <v>804</v>
      </c>
      <c r="F264" s="1" t="str">
        <f>IF(ISBLANK(E264), "", Table2[[#This Row],[unique_id]])</f>
        <v>deck_east_fan_occupancy</v>
      </c>
      <c r="G264" s="1" t="s">
        <v>263</v>
      </c>
      <c r="H264" s="1" t="s">
        <v>388</v>
      </c>
      <c r="I264" s="1" t="s">
        <v>257</v>
      </c>
      <c r="K264" s="1" t="s">
        <v>138</v>
      </c>
      <c r="T264" s="2"/>
      <c r="V264" s="1" t="str">
        <f t="shared" si="29"/>
        <v/>
      </c>
      <c r="W264" s="1" t="str">
        <f t="shared" si="30"/>
        <v/>
      </c>
      <c r="X264" s="4"/>
      <c r="AI264" s="28" t="str">
        <f t="shared" si="28"/>
        <v/>
      </c>
      <c r="AJ264" s="1"/>
    </row>
    <row r="265" spans="1:36" x14ac:dyDescent="0.2">
      <c r="A265" s="1">
        <v>2711</v>
      </c>
      <c r="B265" s="1" t="s">
        <v>28</v>
      </c>
      <c r="C265" s="1" t="s">
        <v>135</v>
      </c>
      <c r="D265" s="1" t="s">
        <v>154</v>
      </c>
      <c r="E265" s="1" t="s">
        <v>805</v>
      </c>
      <c r="F265" s="1" t="str">
        <f>IF(ISBLANK(E265), "", Table2[[#This Row],[unique_id]])</f>
        <v>deck_west_fan_occupancy</v>
      </c>
      <c r="G265" s="1" t="s">
        <v>262</v>
      </c>
      <c r="H265" s="1" t="s">
        <v>388</v>
      </c>
      <c r="I265" s="1" t="s">
        <v>257</v>
      </c>
      <c r="K265" s="1" t="s">
        <v>138</v>
      </c>
      <c r="T265" s="2"/>
      <c r="V265" s="1" t="str">
        <f t="shared" si="29"/>
        <v/>
      </c>
      <c r="W265" s="1" t="str">
        <f t="shared" si="30"/>
        <v/>
      </c>
      <c r="AI265" s="28" t="str">
        <f t="shared" si="28"/>
        <v/>
      </c>
      <c r="AJ265" s="1"/>
    </row>
    <row r="266" spans="1:36" x14ac:dyDescent="0.2">
      <c r="A266" s="1">
        <v>2512</v>
      </c>
      <c r="B266" s="1" t="s">
        <v>28</v>
      </c>
      <c r="C266" s="1" t="s">
        <v>291</v>
      </c>
      <c r="D266" s="1" t="s">
        <v>136</v>
      </c>
      <c r="E266" s="1" t="s">
        <v>339</v>
      </c>
      <c r="F266" s="1" t="str">
        <f>IF(ISBLANK(E266), "", Table2[[#This Row],[unique_id]])</f>
        <v>kitchen_fridge</v>
      </c>
      <c r="G266" s="1" t="s">
        <v>276</v>
      </c>
      <c r="H266" s="1" t="s">
        <v>438</v>
      </c>
      <c r="I266" s="1" t="s">
        <v>437</v>
      </c>
      <c r="K266" s="1" t="s">
        <v>364</v>
      </c>
      <c r="R266" s="1" t="s">
        <v>353</v>
      </c>
      <c r="T266" s="2"/>
      <c r="V266" s="1" t="str">
        <f t="shared" si="29"/>
        <v/>
      </c>
      <c r="W266" s="1" t="str">
        <f t="shared" si="30"/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tplink-kitchen-fridge</v>
      </c>
      <c r="AA266" s="2" t="s">
        <v>613</v>
      </c>
      <c r="AB266" s="1" t="s">
        <v>617</v>
      </c>
      <c r="AC266" s="1" t="s">
        <v>610</v>
      </c>
      <c r="AD266" s="1" t="str">
        <f>IF(OR(ISBLANK(AG266), ISBLANK(AH266)), "", Table2[[#This Row],[device_via_device]])</f>
        <v>TPLink</v>
      </c>
      <c r="AE266" s="1" t="s">
        <v>253</v>
      </c>
      <c r="AF266" s="1" t="s">
        <v>774</v>
      </c>
      <c r="AG266" s="1" t="s">
        <v>596</v>
      </c>
      <c r="AH266" s="1" t="s">
        <v>763</v>
      </c>
      <c r="AI266" s="28" t="str">
        <f t="shared" si="28"/>
        <v>[["mac", "ac:84:c6:54:96:50"], ["ip", "10.0.6.77"]]</v>
      </c>
    </row>
    <row r="267" spans="1:36" x14ac:dyDescent="0.2">
      <c r="A267" s="1">
        <v>2513</v>
      </c>
      <c r="B267" s="1" t="s">
        <v>28</v>
      </c>
      <c r="C267" s="1" t="s">
        <v>291</v>
      </c>
      <c r="D267" s="1" t="s">
        <v>136</v>
      </c>
      <c r="E267" s="1" t="s">
        <v>340</v>
      </c>
      <c r="F267" s="1" t="str">
        <f>IF(ISBLANK(E267), "", Table2[[#This Row],[unique_id]])</f>
        <v>deck_freezer</v>
      </c>
      <c r="G267" s="1" t="s">
        <v>277</v>
      </c>
      <c r="H267" s="1" t="s">
        <v>438</v>
      </c>
      <c r="I267" s="1" t="s">
        <v>437</v>
      </c>
      <c r="K267" s="1" t="s">
        <v>364</v>
      </c>
      <c r="R267" s="1" t="s">
        <v>354</v>
      </c>
      <c r="T267" s="2"/>
      <c r="V267" s="1" t="str">
        <f t="shared" si="29"/>
        <v/>
      </c>
      <c r="W267" s="1" t="str">
        <f t="shared" si="30"/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tplink-deck-freezer</v>
      </c>
      <c r="AA267" s="2" t="s">
        <v>613</v>
      </c>
      <c r="AB267" s="1" t="s">
        <v>618</v>
      </c>
      <c r="AC267" s="1" t="s">
        <v>610</v>
      </c>
      <c r="AD267" s="1" t="str">
        <f>IF(OR(ISBLANK(AG267), ISBLANK(AH267)), "", Table2[[#This Row],[device_via_device]])</f>
        <v>TPLink</v>
      </c>
      <c r="AE267" s="1" t="s">
        <v>608</v>
      </c>
      <c r="AF267" s="1" t="s">
        <v>774</v>
      </c>
      <c r="AG267" s="1" t="s">
        <v>597</v>
      </c>
      <c r="AH267" s="1" t="s">
        <v>764</v>
      </c>
      <c r="AI267" s="28" t="str">
        <f t="shared" si="28"/>
        <v>[["mac", "ac:84:c6:54:9e:cf"], ["ip", "10.0.6.78"]]</v>
      </c>
    </row>
    <row r="268" spans="1:36" x14ac:dyDescent="0.2">
      <c r="A268" s="1">
        <v>1546</v>
      </c>
      <c r="B268" s="1" t="s">
        <v>28</v>
      </c>
      <c r="C268" s="1" t="s">
        <v>291</v>
      </c>
      <c r="D268" s="1" t="s">
        <v>136</v>
      </c>
      <c r="E268" s="1" t="s">
        <v>785</v>
      </c>
      <c r="F268" s="1" t="str">
        <f>IF(ISBLANK(E268), "", Table2[[#This Row],[unique_id]])</f>
        <v>deck_festoons</v>
      </c>
      <c r="G268" s="1" t="s">
        <v>455</v>
      </c>
      <c r="H268" s="1" t="s">
        <v>141</v>
      </c>
      <c r="I268" s="1" t="s">
        <v>134</v>
      </c>
      <c r="K268" s="1" t="s">
        <v>138</v>
      </c>
      <c r="R268" s="1" t="s">
        <v>440</v>
      </c>
      <c r="T268" s="2"/>
      <c r="V268" s="1" t="str">
        <f t="shared" si="29"/>
        <v/>
      </c>
      <c r="W268" s="1" t="str">
        <f t="shared" si="30"/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tplink-deck-festoons</v>
      </c>
      <c r="AA268" s="2" t="s">
        <v>613</v>
      </c>
      <c r="AB268" s="1" t="s">
        <v>619</v>
      </c>
      <c r="AC268" s="1" t="s">
        <v>610</v>
      </c>
      <c r="AD268" s="1" t="str">
        <f>IF(OR(ISBLANK(AG268), ISBLANK(AH268)), "", Table2[[#This Row],[device_via_device]])</f>
        <v>TPLink</v>
      </c>
      <c r="AE268" s="1" t="s">
        <v>608</v>
      </c>
      <c r="AF268" s="1" t="s">
        <v>774</v>
      </c>
      <c r="AG268" s="1" t="s">
        <v>598</v>
      </c>
      <c r="AH268" s="1" t="s">
        <v>765</v>
      </c>
      <c r="AI268" s="28" t="str">
        <f t="shared" si="28"/>
        <v>[["mac", "ac:84:c6:54:a3:96"], ["ip", "10.0.6.79"]]</v>
      </c>
    </row>
    <row r="269" spans="1:36" x14ac:dyDescent="0.2">
      <c r="A269" s="1">
        <v>2518</v>
      </c>
      <c r="B269" s="1" t="s">
        <v>28</v>
      </c>
      <c r="C269" s="1" t="s">
        <v>291</v>
      </c>
      <c r="D269" s="1" t="s">
        <v>136</v>
      </c>
      <c r="E269" s="1" t="s">
        <v>193</v>
      </c>
      <c r="F269" s="1" t="str">
        <f>IF(ISBLANK(E269), "", Table2[[#This Row],[unique_id]])</f>
        <v>lounge_tv</v>
      </c>
      <c r="G269" s="1" t="s">
        <v>194</v>
      </c>
      <c r="H269" s="1" t="s">
        <v>439</v>
      </c>
      <c r="I269" s="1" t="s">
        <v>437</v>
      </c>
      <c r="K269" s="1" t="s">
        <v>364</v>
      </c>
      <c r="R269" s="1" t="s">
        <v>355</v>
      </c>
      <c r="T269" s="2"/>
      <c r="V269" s="1" t="str">
        <f t="shared" si="29"/>
        <v/>
      </c>
      <c r="W269" s="1" t="str">
        <f t="shared" si="30"/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tplink-lounge-tv</v>
      </c>
      <c r="AA269" s="2" t="s">
        <v>613</v>
      </c>
      <c r="AB269" s="1" t="s">
        <v>620</v>
      </c>
      <c r="AC269" s="1" t="s">
        <v>610</v>
      </c>
      <c r="AD269" s="1" t="str">
        <f>IF(OR(ISBLANK(AG269), ISBLANK(AH269)), "", Table2[[#This Row],[device_via_device]])</f>
        <v>TPLink</v>
      </c>
      <c r="AE269" s="1" t="s">
        <v>241</v>
      </c>
      <c r="AF269" s="1" t="s">
        <v>774</v>
      </c>
      <c r="AG269" s="1" t="s">
        <v>599</v>
      </c>
      <c r="AH269" s="1" t="s">
        <v>766</v>
      </c>
      <c r="AI269" s="28" t="str">
        <f t="shared" si="28"/>
        <v>[["mac", "ac:84:c6:54:a3:a2"], ["ip", "10.0.6.80"]]</v>
      </c>
    </row>
    <row r="270" spans="1:36" x14ac:dyDescent="0.2">
      <c r="A270" s="1">
        <v>2515</v>
      </c>
      <c r="B270" s="1" t="s">
        <v>28</v>
      </c>
      <c r="C270" s="1" t="s">
        <v>291</v>
      </c>
      <c r="D270" s="1" t="s">
        <v>136</v>
      </c>
      <c r="E270" s="1" t="s">
        <v>341</v>
      </c>
      <c r="F270" s="1" t="str">
        <f>IF(ISBLANK(E270), "", Table2[[#This Row],[unique_id]])</f>
        <v>bathroom_rails</v>
      </c>
      <c r="G270" s="1" t="s">
        <v>303</v>
      </c>
      <c r="H270" s="1" t="s">
        <v>438</v>
      </c>
      <c r="I270" s="1" t="s">
        <v>437</v>
      </c>
      <c r="K270" s="1" t="s">
        <v>364</v>
      </c>
      <c r="R270" s="1" t="s">
        <v>362</v>
      </c>
      <c r="T270" s="2"/>
      <c r="V270" s="1" t="str">
        <f t="shared" si="29"/>
        <v/>
      </c>
      <c r="W270" s="1" t="str">
        <f t="shared" si="30"/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tplink-bathroom-rails</v>
      </c>
      <c r="AA270" s="2" t="s">
        <v>613</v>
      </c>
      <c r="AB270" s="1" t="s">
        <v>621</v>
      </c>
      <c r="AC270" s="1" t="s">
        <v>610</v>
      </c>
      <c r="AD270" s="1" t="str">
        <f>IF(OR(ISBLANK(AG270), ISBLANK(AH270)), "", Table2[[#This Row],[device_via_device]])</f>
        <v>TPLink</v>
      </c>
      <c r="AE270" s="1" t="s">
        <v>609</v>
      </c>
      <c r="AF270" s="1" t="s">
        <v>774</v>
      </c>
      <c r="AG270" s="1" t="s">
        <v>600</v>
      </c>
      <c r="AH270" s="1" t="s">
        <v>767</v>
      </c>
      <c r="AI270" s="28" t="str">
        <f t="shared" si="28"/>
        <v>[["mac", "ac:84:c6:54:9d:98"], ["ip", "10.0.6.81"]]</v>
      </c>
    </row>
    <row r="271" spans="1:36" x14ac:dyDescent="0.2">
      <c r="A271" s="1">
        <v>2506</v>
      </c>
      <c r="B271" s="1" t="s">
        <v>28</v>
      </c>
      <c r="C271" s="1" t="s">
        <v>291</v>
      </c>
      <c r="D271" s="1" t="s">
        <v>136</v>
      </c>
      <c r="E271" s="1" t="s">
        <v>342</v>
      </c>
      <c r="F271" s="1" t="str">
        <f>IF(ISBLANK(E271), "", Table2[[#This Row],[unique_id]])</f>
        <v>study_outlet</v>
      </c>
      <c r="G271" s="1" t="s">
        <v>279</v>
      </c>
      <c r="H271" s="1" t="s">
        <v>438</v>
      </c>
      <c r="I271" s="1" t="s">
        <v>437</v>
      </c>
      <c r="K271" s="1" t="s">
        <v>364</v>
      </c>
      <c r="R271" s="1" t="s">
        <v>357</v>
      </c>
      <c r="T271" s="2"/>
      <c r="V271" s="1" t="str">
        <f t="shared" si="29"/>
        <v/>
      </c>
      <c r="W271" s="1" t="str">
        <f t="shared" si="30"/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tplink-study-outlet</v>
      </c>
      <c r="AA271" s="2" t="s">
        <v>612</v>
      </c>
      <c r="AB271" s="1" t="s">
        <v>622</v>
      </c>
      <c r="AC271" s="7" t="s">
        <v>611</v>
      </c>
      <c r="AD271" s="1" t="str">
        <f>IF(OR(ISBLANK(AG271), ISBLANK(AH271)), "", Table2[[#This Row],[device_via_device]])</f>
        <v>TPLink</v>
      </c>
      <c r="AE271" s="1" t="s">
        <v>607</v>
      </c>
      <c r="AF271" s="1" t="s">
        <v>774</v>
      </c>
      <c r="AG271" s="1" t="s">
        <v>601</v>
      </c>
      <c r="AH271" s="1" t="s">
        <v>768</v>
      </c>
      <c r="AI271" s="28" t="str">
        <f t="shared" si="28"/>
        <v>[["mac", "60:a4:b7:1f:72:0a"], ["ip", "10.0.6.82"]]</v>
      </c>
    </row>
    <row r="272" spans="1:36" x14ac:dyDescent="0.2">
      <c r="A272" s="1">
        <v>2507</v>
      </c>
      <c r="B272" s="1" t="s">
        <v>28</v>
      </c>
      <c r="C272" s="1" t="s">
        <v>291</v>
      </c>
      <c r="D272" s="1" t="s">
        <v>136</v>
      </c>
      <c r="E272" s="1" t="s">
        <v>343</v>
      </c>
      <c r="F272" s="1" t="str">
        <f>IF(ISBLANK(E272), "", Table2[[#This Row],[unique_id]])</f>
        <v>office_outlet</v>
      </c>
      <c r="G272" s="1" t="s">
        <v>278</v>
      </c>
      <c r="H272" s="1" t="s">
        <v>438</v>
      </c>
      <c r="I272" s="1" t="s">
        <v>437</v>
      </c>
      <c r="K272" s="1" t="s">
        <v>364</v>
      </c>
      <c r="R272" s="1" t="s">
        <v>357</v>
      </c>
      <c r="T272" s="2"/>
      <c r="V272" s="1" t="str">
        <f t="shared" si="29"/>
        <v/>
      </c>
      <c r="W272" s="1" t="str">
        <f t="shared" si="30"/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tplink-office-outlet</v>
      </c>
      <c r="AA272" s="2" t="s">
        <v>612</v>
      </c>
      <c r="AB272" s="1" t="s">
        <v>622</v>
      </c>
      <c r="AC272" s="7" t="s">
        <v>611</v>
      </c>
      <c r="AD272" s="1" t="str">
        <f>IF(OR(ISBLANK(AG272), ISBLANK(AH272)), "", Table2[[#This Row],[device_via_device]])</f>
        <v>TPLink</v>
      </c>
      <c r="AE272" s="1" t="s">
        <v>260</v>
      </c>
      <c r="AF272" s="1" t="s">
        <v>774</v>
      </c>
      <c r="AG272" s="1" t="s">
        <v>602</v>
      </c>
      <c r="AH272" s="1" t="s">
        <v>769</v>
      </c>
      <c r="AI272" s="28" t="str">
        <f t="shared" si="28"/>
        <v>[["mac", "10:27:f5:31:ec:58"], ["ip", "10.0.6.83"]]</v>
      </c>
    </row>
    <row r="273" spans="1:36" x14ac:dyDescent="0.2">
      <c r="A273" s="1">
        <v>2520</v>
      </c>
      <c r="B273" s="1" t="s">
        <v>28</v>
      </c>
      <c r="C273" s="1" t="s">
        <v>291</v>
      </c>
      <c r="D273" s="1" t="s">
        <v>136</v>
      </c>
      <c r="E273" s="1" t="s">
        <v>345</v>
      </c>
      <c r="F273" s="1" t="str">
        <f>IF(ISBLANK(E273), "", Table2[[#This Row],[unique_id]])</f>
        <v>roof_network_switch</v>
      </c>
      <c r="G273" s="1" t="s">
        <v>272</v>
      </c>
      <c r="H273" s="1" t="s">
        <v>439</v>
      </c>
      <c r="I273" s="1" t="s">
        <v>437</v>
      </c>
      <c r="K273" s="1" t="s">
        <v>364</v>
      </c>
      <c r="R273" s="1" t="s">
        <v>359</v>
      </c>
      <c r="T273" s="2"/>
      <c r="V273" s="1" t="str">
        <f t="shared" si="29"/>
        <v/>
      </c>
      <c r="W273" s="1" t="str">
        <f t="shared" si="30"/>
        <v/>
      </c>
      <c r="Z273" s="1" t="str">
        <f>IF(OR(ISBLANK(AG273), ISBLANK(AH273)), "", LOWER(_xlfn.CONCAT(Table2[[#This Row],[device_manufacturer]], "-",Table2[[#This Row],[device_suggested_area]], "-", Table2[[#This Row],[device_identifiers]])))</f>
        <v>tplink-roof-network-switch</v>
      </c>
      <c r="AA273" s="2" t="s">
        <v>613</v>
      </c>
      <c r="AB273" s="1" t="s">
        <v>787</v>
      </c>
      <c r="AC273" s="1" t="s">
        <v>610</v>
      </c>
      <c r="AD273" s="1" t="str">
        <f>IF(OR(ISBLANK(AG273), ISBLANK(AH273)), "", Table2[[#This Row],[device_via_device]])</f>
        <v>TPLink</v>
      </c>
      <c r="AE273" s="1" t="s">
        <v>40</v>
      </c>
      <c r="AF273" s="1" t="s">
        <v>774</v>
      </c>
      <c r="AG273" s="1" t="s">
        <v>603</v>
      </c>
      <c r="AH273" s="1" t="s">
        <v>770</v>
      </c>
      <c r="AI273" s="28" t="str">
        <f t="shared" si="28"/>
        <v>[["mac", "ac:84:c6:0d:20:9e"], ["ip", "10.0.6.84"]]</v>
      </c>
    </row>
    <row r="274" spans="1:36" x14ac:dyDescent="0.2">
      <c r="A274" s="1">
        <v>2521</v>
      </c>
      <c r="B274" s="1" t="s">
        <v>28</v>
      </c>
      <c r="C274" s="1" t="s">
        <v>291</v>
      </c>
      <c r="D274" s="1" t="s">
        <v>136</v>
      </c>
      <c r="E274" s="1" t="s">
        <v>786</v>
      </c>
      <c r="F274" s="1" t="str">
        <f>IF(ISBLANK(E274), "", Table2[[#This Row],[unique_id]])</f>
        <v>rack_modem</v>
      </c>
      <c r="G274" s="1" t="s">
        <v>274</v>
      </c>
      <c r="H274" s="1" t="s">
        <v>439</v>
      </c>
      <c r="I274" s="1" t="s">
        <v>437</v>
      </c>
      <c r="K274" s="1" t="s">
        <v>364</v>
      </c>
      <c r="R274" s="1" t="s">
        <v>360</v>
      </c>
      <c r="T274" s="2"/>
      <c r="V274" s="1" t="str">
        <f t="shared" si="29"/>
        <v/>
      </c>
      <c r="W274" s="1" t="str">
        <f t="shared" si="30"/>
        <v/>
      </c>
      <c r="Z274" s="1" t="str">
        <f>IF(OR(ISBLANK(AG274), ISBLANK(AH274)), "", LOWER(_xlfn.CONCAT(Table2[[#This Row],[device_manufacturer]], "-",Table2[[#This Row],[device_suggested_area]], "-", Table2[[#This Row],[device_identifiers]])))</f>
        <v>tplink-rack-modem</v>
      </c>
      <c r="AA274" s="2" t="s">
        <v>612</v>
      </c>
      <c r="AB274" s="1" t="s">
        <v>623</v>
      </c>
      <c r="AC274" s="7" t="s">
        <v>611</v>
      </c>
      <c r="AD274" s="1" t="str">
        <f>IF(OR(ISBLANK(AG274), ISBLANK(AH274)), "", Table2[[#This Row],[device_via_device]])</f>
        <v>TPLink</v>
      </c>
      <c r="AE274" s="1" t="s">
        <v>30</v>
      </c>
      <c r="AF274" s="1" t="s">
        <v>774</v>
      </c>
      <c r="AG274" s="1" t="s">
        <v>604</v>
      </c>
      <c r="AH274" s="1" t="s">
        <v>771</v>
      </c>
      <c r="AI274" s="28" t="str">
        <f t="shared" si="28"/>
        <v>[["mac", "10:27:f5:31:f6:7e"], ["ip", "10.0.6.85"]]</v>
      </c>
    </row>
    <row r="275" spans="1:36" x14ac:dyDescent="0.2">
      <c r="A275" s="1">
        <v>2519</v>
      </c>
      <c r="B275" s="1" t="s">
        <v>28</v>
      </c>
      <c r="C275" s="1" t="s">
        <v>291</v>
      </c>
      <c r="D275" s="1" t="s">
        <v>136</v>
      </c>
      <c r="E275" s="1" t="s">
        <v>344</v>
      </c>
      <c r="F275" s="1" t="str">
        <f>IF(ISBLANK(E275), "", Table2[[#This Row],[unique_id]])</f>
        <v>rack_outlet</v>
      </c>
      <c r="G275" s="1" t="s">
        <v>275</v>
      </c>
      <c r="H275" s="1" t="s">
        <v>439</v>
      </c>
      <c r="I275" s="1" t="s">
        <v>437</v>
      </c>
      <c r="K275" s="1" t="s">
        <v>364</v>
      </c>
      <c r="R275" s="1" t="s">
        <v>358</v>
      </c>
      <c r="T275" s="2"/>
      <c r="V275" s="1" t="str">
        <f t="shared" si="29"/>
        <v/>
      </c>
      <c r="W275" s="1" t="str">
        <f t="shared" si="30"/>
        <v/>
      </c>
      <c r="Z275" s="1" t="str">
        <f>IF(OR(ISBLANK(AG275), ISBLANK(AH275)), "", LOWER(_xlfn.CONCAT(Table2[[#This Row],[device_manufacturer]], "-",Table2[[#This Row],[device_suggested_area]], "-", Table2[[#This Row],[device_identifiers]])))</f>
        <v>tplink-rack-outlet</v>
      </c>
      <c r="AA275" s="2" t="s">
        <v>613</v>
      </c>
      <c r="AB275" s="1" t="s">
        <v>622</v>
      </c>
      <c r="AC275" s="1" t="s">
        <v>610</v>
      </c>
      <c r="AD275" s="1" t="str">
        <f>IF(OR(ISBLANK(AG275), ISBLANK(AH275)), "", Table2[[#This Row],[device_via_device]])</f>
        <v>TPLink</v>
      </c>
      <c r="AE275" s="1" t="s">
        <v>30</v>
      </c>
      <c r="AF275" s="1" t="s">
        <v>774</v>
      </c>
      <c r="AG275" s="1" t="s">
        <v>605</v>
      </c>
      <c r="AH275" s="4" t="s">
        <v>772</v>
      </c>
      <c r="AI275" s="28" t="str">
        <f t="shared" si="28"/>
        <v>[["mac", "ac:84:c6:54:95:8b"], ["ip", "10.0.6.86"]]</v>
      </c>
    </row>
    <row r="276" spans="1:36" x14ac:dyDescent="0.2">
      <c r="A276" s="1">
        <v>1453</v>
      </c>
      <c r="B276" s="1" t="s">
        <v>28</v>
      </c>
      <c r="C276" s="1" t="s">
        <v>291</v>
      </c>
      <c r="D276" s="1" t="s">
        <v>136</v>
      </c>
      <c r="E276" s="1" t="s">
        <v>333</v>
      </c>
      <c r="F276" s="1" t="str">
        <f>IF(ISBLANK(E276), "", Table2[[#This Row],[unique_id]])</f>
        <v>kitchen_fan</v>
      </c>
      <c r="G276" s="1" t="s">
        <v>253</v>
      </c>
      <c r="H276" s="1" t="s">
        <v>133</v>
      </c>
      <c r="I276" s="1" t="s">
        <v>134</v>
      </c>
      <c r="K276" s="1" t="s">
        <v>138</v>
      </c>
      <c r="R276" s="1" t="s">
        <v>334</v>
      </c>
      <c r="T276" s="2"/>
      <c r="V276" s="1" t="str">
        <f t="shared" si="29"/>
        <v/>
      </c>
      <c r="W276" s="1" t="str">
        <f t="shared" si="30"/>
        <v/>
      </c>
      <c r="Z276" s="1" t="str">
        <f>IF(OR(ISBLANK(AG276), ISBLANK(AH276)), "", LOWER(_xlfn.CONCAT(Table2[[#This Row],[device_manufacturer]], "-",Table2[[#This Row],[device_suggested_area]], "-", Table2[[#This Row],[device_identifiers]])))</f>
        <v>tplink-kitchen-fan</v>
      </c>
      <c r="AA276" s="2" t="s">
        <v>613</v>
      </c>
      <c r="AB276" s="1" t="s">
        <v>131</v>
      </c>
      <c r="AC276" s="1" t="s">
        <v>610</v>
      </c>
      <c r="AD276" s="1" t="str">
        <f>IF(OR(ISBLANK(AG276), ISBLANK(AH276)), "", Table2[[#This Row],[device_via_device]])</f>
        <v>TPLink</v>
      </c>
      <c r="AE276" s="1" t="s">
        <v>253</v>
      </c>
      <c r="AF276" s="1" t="s">
        <v>774</v>
      </c>
      <c r="AG276" s="30" t="s">
        <v>614</v>
      </c>
      <c r="AH276" s="30" t="s">
        <v>773</v>
      </c>
      <c r="AI276" s="28" t="str">
        <f t="shared" si="28"/>
        <v>[["mac", "ac:84:c6:0d:1b:9c"], ["ip", "10.0.6.87"]]</v>
      </c>
    </row>
    <row r="277" spans="1:36" x14ac:dyDescent="0.2">
      <c r="A277" s="1" t="s">
        <v>784</v>
      </c>
      <c r="B277" s="1" t="s">
        <v>266</v>
      </c>
      <c r="C277" s="1" t="s">
        <v>156</v>
      </c>
      <c r="D277" s="1" t="s">
        <v>29</v>
      </c>
      <c r="E277" s="1" t="s">
        <v>557</v>
      </c>
      <c r="F277" s="1" t="str">
        <f>IF(ISBLANK(E277), "", Table2[[#This Row],[unique_id]])</f>
        <v>home_peak_energy_weekly</v>
      </c>
      <c r="G277" s="1" t="s">
        <v>544</v>
      </c>
      <c r="H277" s="1" t="s">
        <v>322</v>
      </c>
      <c r="I277" s="1" t="s">
        <v>144</v>
      </c>
      <c r="K277" s="1" t="s">
        <v>92</v>
      </c>
      <c r="P277" s="1" t="s">
        <v>559</v>
      </c>
      <c r="R277" s="1" t="s">
        <v>331</v>
      </c>
      <c r="T277" s="2"/>
      <c r="V277" s="1" t="str">
        <f t="shared" si="29"/>
        <v/>
      </c>
      <c r="W277" s="1" t="str">
        <f t="shared" si="30"/>
        <v/>
      </c>
      <c r="AI277" s="28" t="str">
        <f t="shared" si="28"/>
        <v/>
      </c>
    </row>
    <row r="278" spans="1:36" x14ac:dyDescent="0.2">
      <c r="F278" s="1" t="str">
        <f>IF(ISBLANK(E278), "", Table2[[#This Row],[unique_id]])</f>
        <v/>
      </c>
      <c r="T278" s="2"/>
      <c r="V278" s="1" t="str">
        <f t="shared" si="29"/>
        <v/>
      </c>
      <c r="W278" s="1" t="str">
        <f t="shared" si="30"/>
        <v/>
      </c>
      <c r="AI278" s="28" t="str">
        <f t="shared" si="28"/>
        <v/>
      </c>
      <c r="AJ278" s="1"/>
    </row>
    <row r="279" spans="1:36" x14ac:dyDescent="0.2">
      <c r="F279" s="1" t="str">
        <f>IF(ISBLANK(E279), "", Table2[[#This Row],[unique_id]])</f>
        <v/>
      </c>
      <c r="T279" s="2"/>
      <c r="V279" s="1" t="str">
        <f t="shared" si="29"/>
        <v/>
      </c>
      <c r="W279" s="1" t="str">
        <f t="shared" si="30"/>
        <v/>
      </c>
      <c r="AI279" s="28" t="str">
        <f t="shared" si="28"/>
        <v/>
      </c>
      <c r="AJ279" s="1"/>
    </row>
    <row r="280" spans="1:36" x14ac:dyDescent="0.2">
      <c r="B280" s="7"/>
      <c r="C280" s="7"/>
      <c r="D280" s="7"/>
      <c r="E280" s="7"/>
      <c r="F280" s="1" t="str">
        <f>IF(ISBLANK(E280), "", Table2[[#This Row],[unique_id]])</f>
        <v/>
      </c>
      <c r="G280" s="7"/>
      <c r="H280" s="7"/>
      <c r="I280" s="7"/>
      <c r="J280" s="7"/>
      <c r="K280" s="7"/>
      <c r="T280" s="2"/>
      <c r="V280" s="1" t="str">
        <f t="shared" si="29"/>
        <v/>
      </c>
      <c r="W280" s="1" t="str">
        <f t="shared" si="30"/>
        <v/>
      </c>
      <c r="AI280" s="28" t="str">
        <f t="shared" si="28"/>
        <v/>
      </c>
      <c r="AJ280" s="1"/>
    </row>
    <row r="281" spans="1:36" x14ac:dyDescent="0.2">
      <c r="F281" s="1" t="str">
        <f>IF(ISBLANK(E281), "", Table2[[#This Row],[unique_id]])</f>
        <v/>
      </c>
      <c r="T281" s="2"/>
      <c r="V281" s="1" t="str">
        <f t="shared" si="29"/>
        <v/>
      </c>
      <c r="W281" s="1" t="str">
        <f t="shared" si="30"/>
        <v/>
      </c>
      <c r="AI281" s="28" t="str">
        <f t="shared" si="28"/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 t="shared" si="29"/>
        <v/>
      </c>
      <c r="W282" s="1" t="str">
        <f t="shared" si="30"/>
        <v/>
      </c>
      <c r="AI282" s="28" t="str">
        <f t="shared" si="28"/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 t="shared" si="29"/>
        <v/>
      </c>
      <c r="W283" s="1" t="str">
        <f t="shared" si="30"/>
        <v/>
      </c>
      <c r="AI283" s="28" t="str">
        <f t="shared" si="28"/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 t="shared" si="29"/>
        <v/>
      </c>
      <c r="W284" s="1" t="str">
        <f t="shared" si="30"/>
        <v/>
      </c>
      <c r="AI284" s="28" t="str">
        <f t="shared" si="28"/>
        <v/>
      </c>
      <c r="AJ284" s="1"/>
    </row>
    <row r="285" spans="1:36" x14ac:dyDescent="0.2">
      <c r="E285" s="4"/>
      <c r="F285" s="1" t="str">
        <f>IF(ISBLANK(E285), "", Table2[[#This Row],[unique_id]])</f>
        <v/>
      </c>
      <c r="T285" s="2"/>
      <c r="V285" s="1" t="str">
        <f t="shared" si="29"/>
        <v/>
      </c>
      <c r="W285" s="1" t="str">
        <f t="shared" si="30"/>
        <v/>
      </c>
      <c r="AI285" s="28" t="str">
        <f t="shared" si="28"/>
        <v/>
      </c>
      <c r="AJ285" s="1"/>
    </row>
    <row r="286" spans="1:36" x14ac:dyDescent="0.2">
      <c r="E286" s="4"/>
      <c r="F286" s="1" t="str">
        <f>IF(ISBLANK(E286), "", Table2[[#This Row],[unique_id]])</f>
        <v/>
      </c>
      <c r="T286" s="2"/>
      <c r="V286" s="1" t="str">
        <f t="shared" si="29"/>
        <v/>
      </c>
      <c r="W286" s="1" t="str">
        <f t="shared" si="30"/>
        <v/>
      </c>
      <c r="AI286" s="28" t="str">
        <f t="shared" si="28"/>
        <v/>
      </c>
      <c r="AJ286" s="1"/>
    </row>
    <row r="287" spans="1:36" x14ac:dyDescent="0.2">
      <c r="F287" s="1" t="str">
        <f>IF(ISBLANK(E287), "", Table2[[#This Row],[unique_id]])</f>
        <v/>
      </c>
      <c r="T287" s="2"/>
      <c r="V287" s="1" t="str">
        <f t="shared" si="29"/>
        <v/>
      </c>
      <c r="W287" s="1" t="str">
        <f t="shared" si="30"/>
        <v/>
      </c>
      <c r="AI287" s="28" t="str">
        <f t="shared" si="28"/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 t="shared" si="29"/>
        <v/>
      </c>
      <c r="W288" s="1" t="str">
        <f t="shared" si="30"/>
        <v/>
      </c>
      <c r="AI288" s="28" t="str">
        <f t="shared" si="28"/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 t="shared" si="29"/>
        <v/>
      </c>
      <c r="W289" s="1" t="str">
        <f t="shared" si="30"/>
        <v/>
      </c>
      <c r="AI289" s="28" t="str">
        <f t="shared" si="28"/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 t="shared" si="29"/>
        <v/>
      </c>
      <c r="W290" s="1" t="str">
        <f t="shared" si="30"/>
        <v/>
      </c>
      <c r="AI290" s="28" t="str">
        <f t="shared" si="28"/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 t="shared" si="29"/>
        <v/>
      </c>
      <c r="W291" s="1" t="str">
        <f t="shared" si="30"/>
        <v/>
      </c>
      <c r="AI291" s="28" t="str">
        <f t="shared" si="28"/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 t="shared" si="29"/>
        <v/>
      </c>
      <c r="W292" s="1" t="str">
        <f t="shared" si="30"/>
        <v/>
      </c>
      <c r="AI292" s="28" t="str">
        <f t="shared" si="28"/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 t="shared" si="29"/>
        <v/>
      </c>
      <c r="W293" s="1" t="str">
        <f t="shared" si="30"/>
        <v/>
      </c>
      <c r="AI293" s="28" t="str">
        <f t="shared" si="28"/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 t="shared" si="29"/>
        <v/>
      </c>
      <c r="W294" s="1" t="str">
        <f t="shared" si="30"/>
        <v/>
      </c>
      <c r="AI294" s="28" t="str">
        <f t="shared" si="28"/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 t="shared" si="29"/>
        <v/>
      </c>
      <c r="W295" s="1" t="str">
        <f t="shared" si="30"/>
        <v/>
      </c>
      <c r="AI295" s="28" t="str">
        <f t="shared" si="28"/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 t="shared" si="29"/>
        <v/>
      </c>
      <c r="W296" s="1" t="str">
        <f t="shared" si="30"/>
        <v/>
      </c>
      <c r="AI296" s="28" t="str">
        <f t="shared" si="28"/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 t="shared" si="29"/>
        <v/>
      </c>
      <c r="W297" s="1" t="str">
        <f t="shared" si="30"/>
        <v/>
      </c>
      <c r="AI297" s="28" t="str">
        <f t="shared" si="28"/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 t="shared" si="29"/>
        <v/>
      </c>
      <c r="W298" s="1" t="str">
        <f t="shared" si="30"/>
        <v/>
      </c>
      <c r="AI298" s="28" t="str">
        <f t="shared" si="28"/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 t="shared" si="29"/>
        <v/>
      </c>
      <c r="W299" s="1" t="str">
        <f t="shared" si="30"/>
        <v/>
      </c>
      <c r="AI299" s="28" t="str">
        <f t="shared" ref="AI299:AI362" si="31">IF(OR(ISBLANK(AG299), ISBLANK(AH299)), "", _xlfn.CONCAT("[[""mac"", """, AG299, """], [""ip"", """, AH299, """]]"))</f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 t="shared" si="29"/>
        <v/>
      </c>
      <c r="W300" s="1" t="str">
        <f t="shared" si="30"/>
        <v/>
      </c>
      <c r="AI300" s="28" t="str">
        <f t="shared" si="31"/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 t="shared" si="29"/>
        <v/>
      </c>
      <c r="W301" s="1" t="str">
        <f t="shared" si="30"/>
        <v/>
      </c>
      <c r="AI301" s="28" t="str">
        <f t="shared" si="31"/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 t="shared" si="29"/>
        <v/>
      </c>
      <c r="W302" s="1" t="str">
        <f t="shared" si="30"/>
        <v/>
      </c>
      <c r="AI302" s="28" t="str">
        <f t="shared" si="31"/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 t="shared" si="29"/>
        <v/>
      </c>
      <c r="W303" s="1" t="str">
        <f t="shared" si="30"/>
        <v/>
      </c>
      <c r="AI303" s="28" t="str">
        <f t="shared" si="31"/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 t="shared" si="29"/>
        <v/>
      </c>
      <c r="W304" s="1" t="str">
        <f t="shared" si="30"/>
        <v/>
      </c>
      <c r="AI304" s="28" t="str">
        <f t="shared" si="31"/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 t="shared" si="29"/>
        <v/>
      </c>
      <c r="W305" s="1" t="str">
        <f t="shared" si="30"/>
        <v/>
      </c>
      <c r="AI305" s="28" t="str">
        <f t="shared" si="31"/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 t="shared" si="29"/>
        <v/>
      </c>
      <c r="W306" s="1" t="str">
        <f t="shared" si="30"/>
        <v/>
      </c>
      <c r="AI306" s="28" t="str">
        <f t="shared" si="31"/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 t="shared" si="29"/>
        <v/>
      </c>
      <c r="W307" s="1" t="str">
        <f t="shared" si="30"/>
        <v/>
      </c>
      <c r="AI307" s="28" t="str">
        <f t="shared" si="31"/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 t="shared" si="29"/>
        <v/>
      </c>
      <c r="W308" s="1" t="str">
        <f t="shared" si="30"/>
        <v/>
      </c>
      <c r="AI308" s="28" t="str">
        <f t="shared" si="31"/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 t="shared" si="29"/>
        <v/>
      </c>
      <c r="W309" s="1" t="str">
        <f t="shared" si="30"/>
        <v/>
      </c>
      <c r="AI309" s="28" t="str">
        <f t="shared" si="31"/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 t="shared" si="29"/>
        <v/>
      </c>
      <c r="W310" s="1" t="str">
        <f t="shared" si="30"/>
        <v/>
      </c>
      <c r="AI310" s="28" t="str">
        <f t="shared" si="31"/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 t="shared" si="29"/>
        <v/>
      </c>
      <c r="W311" s="1" t="str">
        <f t="shared" si="30"/>
        <v/>
      </c>
      <c r="AI311" s="28" t="str">
        <f t="shared" si="31"/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 t="shared" si="29"/>
        <v/>
      </c>
      <c r="W312" s="1" t="str">
        <f t="shared" si="30"/>
        <v/>
      </c>
      <c r="AI312" s="28" t="str">
        <f t="shared" si="31"/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 t="shared" si="29"/>
        <v/>
      </c>
      <c r="W313" s="1" t="str">
        <f t="shared" si="30"/>
        <v/>
      </c>
      <c r="AI313" s="28" t="str">
        <f t="shared" si="31"/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 t="shared" si="29"/>
        <v/>
      </c>
      <c r="W314" s="1" t="str">
        <f t="shared" si="30"/>
        <v/>
      </c>
      <c r="AI314" s="28" t="str">
        <f t="shared" si="31"/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 t="shared" si="29"/>
        <v/>
      </c>
      <c r="W315" s="1" t="str">
        <f t="shared" si="30"/>
        <v/>
      </c>
      <c r="AI315" s="28" t="str">
        <f t="shared" si="31"/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 t="shared" si="29"/>
        <v/>
      </c>
      <c r="W316" s="1" t="str">
        <f t="shared" si="30"/>
        <v/>
      </c>
      <c r="AI316" s="28" t="str">
        <f t="shared" si="31"/>
        <v/>
      </c>
    </row>
    <row r="317" spans="6:36" x14ac:dyDescent="0.2">
      <c r="F317" s="1" t="str">
        <f>IF(ISBLANK(E317), "", Table2[[#This Row],[unique_id]])</f>
        <v/>
      </c>
      <c r="T317" s="2"/>
      <c r="V317" s="1" t="str">
        <f t="shared" si="29"/>
        <v/>
      </c>
      <c r="W317" s="1" t="str">
        <f t="shared" si="30"/>
        <v/>
      </c>
      <c r="AI317" s="28" t="str">
        <f t="shared" si="31"/>
        <v/>
      </c>
    </row>
    <row r="318" spans="6:36" x14ac:dyDescent="0.2">
      <c r="F318" s="1" t="str">
        <f>IF(ISBLANK(E318), "", Table2[[#This Row],[unique_id]])</f>
        <v/>
      </c>
      <c r="T318" s="2"/>
      <c r="V318" s="1" t="str">
        <f t="shared" si="29"/>
        <v/>
      </c>
      <c r="W318" s="1" t="str">
        <f t="shared" si="30"/>
        <v/>
      </c>
      <c r="AI318" s="28" t="str">
        <f t="shared" si="31"/>
        <v/>
      </c>
      <c r="AJ318" s="5"/>
    </row>
    <row r="319" spans="6:36" x14ac:dyDescent="0.2">
      <c r="F319" s="1" t="str">
        <f>IF(ISBLANK(E319), "", Table2[[#This Row],[unique_id]])</f>
        <v/>
      </c>
      <c r="T319" s="2"/>
      <c r="V319" s="1" t="str">
        <f t="shared" si="29"/>
        <v/>
      </c>
      <c r="W319" s="1" t="str">
        <f t="shared" si="30"/>
        <v/>
      </c>
      <c r="AI319" s="28" t="str">
        <f t="shared" si="31"/>
        <v/>
      </c>
    </row>
    <row r="320" spans="6:36" x14ac:dyDescent="0.2">
      <c r="F320" s="1" t="str">
        <f>IF(ISBLANK(E320), "", Table2[[#This Row],[unique_id]])</f>
        <v/>
      </c>
      <c r="T320" s="2"/>
      <c r="V320" s="1" t="str">
        <f t="shared" si="29"/>
        <v/>
      </c>
      <c r="W320" s="1" t="str">
        <f t="shared" si="30"/>
        <v/>
      </c>
      <c r="AI320" s="28" t="str">
        <f t="shared" si="31"/>
        <v/>
      </c>
      <c r="AJ320" s="5"/>
    </row>
    <row r="321" spans="6:36" x14ac:dyDescent="0.2">
      <c r="F321" s="1" t="str">
        <f>IF(ISBLANK(E321), "", Table2[[#This Row],[unique_id]])</f>
        <v/>
      </c>
      <c r="T321" s="2"/>
      <c r="V321" s="1" t="str">
        <f t="shared" si="29"/>
        <v/>
      </c>
      <c r="W321" s="1" t="str">
        <f t="shared" si="30"/>
        <v/>
      </c>
      <c r="AI321" s="28" t="str">
        <f t="shared" si="31"/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 t="shared" si="29"/>
        <v/>
      </c>
      <c r="W322" s="1" t="str">
        <f t="shared" si="30"/>
        <v/>
      </c>
      <c r="AI322" s="28" t="str">
        <f t="shared" si="31"/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 t="shared" si="29"/>
        <v/>
      </c>
      <c r="W323" s="1" t="str">
        <f t="shared" si="30"/>
        <v/>
      </c>
      <c r="AI323" s="28" t="str">
        <f t="shared" si="31"/>
        <v/>
      </c>
    </row>
    <row r="324" spans="6:36" x14ac:dyDescent="0.2">
      <c r="F324" s="1" t="str">
        <f>IF(ISBLANK(E324), "", Table2[[#This Row],[unique_id]])</f>
        <v/>
      </c>
      <c r="T324" s="2"/>
      <c r="V324" s="1" t="str">
        <f t="shared" ref="V324:V387" si="32">IF(ISBLANK(U324),  "", _xlfn.CONCAT("haas/entity/sensor/", LOWER(C324), "/", E324, "/config"))</f>
        <v/>
      </c>
      <c r="W324" s="1" t="str">
        <f t="shared" ref="W324:W387" si="33">IF(ISBLANK(U324),  "", _xlfn.CONCAT("haas/entity/sensor/", LOWER(C324), "/", E324))</f>
        <v/>
      </c>
      <c r="AI324" s="28" t="str">
        <f t="shared" si="31"/>
        <v/>
      </c>
      <c r="AJ324" s="5"/>
    </row>
    <row r="325" spans="6:36" x14ac:dyDescent="0.2">
      <c r="F325" s="1" t="str">
        <f>IF(ISBLANK(E325), "", Table2[[#This Row],[unique_id]])</f>
        <v/>
      </c>
      <c r="T325" s="2"/>
      <c r="V325" s="1" t="str">
        <f t="shared" si="32"/>
        <v/>
      </c>
      <c r="W325" s="1" t="str">
        <f t="shared" si="33"/>
        <v/>
      </c>
      <c r="AI325" s="28" t="str">
        <f t="shared" si="31"/>
        <v/>
      </c>
    </row>
    <row r="326" spans="6:36" x14ac:dyDescent="0.2">
      <c r="F326" s="1" t="str">
        <f>IF(ISBLANK(E326), "", Table2[[#This Row],[unique_id]])</f>
        <v/>
      </c>
      <c r="T326" s="2"/>
      <c r="V326" s="1" t="str">
        <f t="shared" si="32"/>
        <v/>
      </c>
      <c r="W326" s="1" t="str">
        <f t="shared" si="33"/>
        <v/>
      </c>
      <c r="AI326" s="28" t="str">
        <f t="shared" si="31"/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 t="shared" si="32"/>
        <v/>
      </c>
      <c r="W327" s="1" t="str">
        <f t="shared" si="33"/>
        <v/>
      </c>
      <c r="AI327" s="28" t="str">
        <f t="shared" si="31"/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 t="shared" si="32"/>
        <v/>
      </c>
      <c r="W328" s="1" t="str">
        <f t="shared" si="33"/>
        <v/>
      </c>
      <c r="AI328" s="28" t="str">
        <f t="shared" si="31"/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 t="shared" si="32"/>
        <v/>
      </c>
      <c r="W329" s="1" t="str">
        <f t="shared" si="33"/>
        <v/>
      </c>
      <c r="AI329" s="28" t="str">
        <f t="shared" si="31"/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 t="shared" si="32"/>
        <v/>
      </c>
      <c r="W330" s="1" t="str">
        <f t="shared" si="33"/>
        <v/>
      </c>
      <c r="AI330" s="28" t="str">
        <f t="shared" si="31"/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 t="shared" si="32"/>
        <v/>
      </c>
      <c r="W331" s="1" t="str">
        <f t="shared" si="33"/>
        <v/>
      </c>
      <c r="AI331" s="28" t="str">
        <f t="shared" si="31"/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 t="shared" si="32"/>
        <v/>
      </c>
      <c r="W332" s="1" t="str">
        <f t="shared" si="33"/>
        <v/>
      </c>
      <c r="AI332" s="28" t="str">
        <f t="shared" si="31"/>
        <v/>
      </c>
      <c r="AJ332" s="1"/>
    </row>
    <row r="333" spans="6:36" x14ac:dyDescent="0.2">
      <c r="F333" s="1" t="str">
        <f>IF(ISBLANK(E333), "", Table2[[#This Row],[unique_id]])</f>
        <v/>
      </c>
      <c r="T333" s="2"/>
      <c r="V333" s="1" t="str">
        <f t="shared" si="32"/>
        <v/>
      </c>
      <c r="W333" s="1" t="str">
        <f t="shared" si="33"/>
        <v/>
      </c>
      <c r="AI333" s="28" t="str">
        <f t="shared" si="31"/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 t="shared" si="32"/>
        <v/>
      </c>
      <c r="W334" s="1" t="str">
        <f t="shared" si="33"/>
        <v/>
      </c>
      <c r="AI334" s="28" t="str">
        <f t="shared" si="31"/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 t="shared" si="32"/>
        <v/>
      </c>
      <c r="W335" s="1" t="str">
        <f t="shared" si="33"/>
        <v/>
      </c>
      <c r="AI335" s="28" t="str">
        <f t="shared" si="31"/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 t="shared" si="32"/>
        <v/>
      </c>
      <c r="W336" s="1" t="str">
        <f t="shared" si="33"/>
        <v/>
      </c>
      <c r="AI336" s="28" t="str">
        <f t="shared" si="31"/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 t="shared" si="32"/>
        <v/>
      </c>
      <c r="W337" s="1" t="str">
        <f t="shared" si="33"/>
        <v/>
      </c>
      <c r="AI337" s="28" t="str">
        <f t="shared" si="31"/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 t="shared" si="32"/>
        <v/>
      </c>
      <c r="W338" s="1" t="str">
        <f t="shared" si="33"/>
        <v/>
      </c>
      <c r="AI338" s="28" t="str">
        <f t="shared" si="31"/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 t="shared" si="32"/>
        <v/>
      </c>
      <c r="W339" s="1" t="str">
        <f t="shared" si="33"/>
        <v/>
      </c>
      <c r="AI339" s="28" t="str">
        <f t="shared" si="31"/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 t="shared" si="32"/>
        <v/>
      </c>
      <c r="W340" s="1" t="str">
        <f t="shared" si="33"/>
        <v/>
      </c>
      <c r="AI340" s="28" t="str">
        <f t="shared" si="31"/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 t="shared" si="32"/>
        <v/>
      </c>
      <c r="W341" s="1" t="str">
        <f t="shared" si="33"/>
        <v/>
      </c>
      <c r="AI341" s="28" t="str">
        <f t="shared" si="31"/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 t="shared" si="32"/>
        <v/>
      </c>
      <c r="W342" s="1" t="str">
        <f t="shared" si="33"/>
        <v/>
      </c>
      <c r="AI342" s="28" t="str">
        <f t="shared" si="31"/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 t="shared" si="32"/>
        <v/>
      </c>
      <c r="W343" s="1" t="str">
        <f t="shared" si="33"/>
        <v/>
      </c>
      <c r="AI343" s="28" t="str">
        <f t="shared" si="31"/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 t="shared" si="32"/>
        <v/>
      </c>
      <c r="W344" s="1" t="str">
        <f t="shared" si="33"/>
        <v/>
      </c>
      <c r="AI344" s="28" t="str">
        <f t="shared" si="31"/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 t="shared" si="32"/>
        <v/>
      </c>
      <c r="W345" s="1" t="str">
        <f t="shared" si="33"/>
        <v/>
      </c>
      <c r="AI345" s="28" t="str">
        <f t="shared" si="31"/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 t="shared" si="32"/>
        <v/>
      </c>
      <c r="W346" s="1" t="str">
        <f t="shared" si="33"/>
        <v/>
      </c>
      <c r="AI346" s="28" t="str">
        <f t="shared" si="31"/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 t="shared" si="32"/>
        <v/>
      </c>
      <c r="W347" s="1" t="str">
        <f t="shared" si="33"/>
        <v/>
      </c>
      <c r="AI347" s="28" t="str">
        <f t="shared" si="31"/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 t="shared" si="32"/>
        <v/>
      </c>
      <c r="W348" s="1" t="str">
        <f t="shared" si="33"/>
        <v/>
      </c>
      <c r="AI348" s="28" t="str">
        <f t="shared" si="31"/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 t="shared" si="32"/>
        <v/>
      </c>
      <c r="W349" s="1" t="str">
        <f t="shared" si="33"/>
        <v/>
      </c>
      <c r="AI349" s="28" t="str">
        <f t="shared" si="31"/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 t="shared" si="32"/>
        <v/>
      </c>
      <c r="W350" s="1" t="str">
        <f t="shared" si="33"/>
        <v/>
      </c>
      <c r="AI350" s="28" t="str">
        <f t="shared" si="31"/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 t="shared" si="32"/>
        <v/>
      </c>
      <c r="W351" s="1" t="str">
        <f t="shared" si="33"/>
        <v/>
      </c>
      <c r="AI351" s="28" t="str">
        <f t="shared" si="31"/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 t="shared" si="32"/>
        <v/>
      </c>
      <c r="W352" s="1" t="str">
        <f t="shared" si="33"/>
        <v/>
      </c>
      <c r="AI352" s="28" t="str">
        <f t="shared" si="31"/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 t="shared" si="32"/>
        <v/>
      </c>
      <c r="W353" s="1" t="str">
        <f t="shared" si="33"/>
        <v/>
      </c>
      <c r="AI353" s="28" t="str">
        <f t="shared" si="31"/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 t="shared" si="32"/>
        <v/>
      </c>
      <c r="W354" s="1" t="str">
        <f t="shared" si="33"/>
        <v/>
      </c>
      <c r="AI354" s="28" t="str">
        <f t="shared" si="31"/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 t="shared" si="32"/>
        <v/>
      </c>
      <c r="W355" s="1" t="str">
        <f t="shared" si="33"/>
        <v/>
      </c>
      <c r="AI355" s="28" t="str">
        <f t="shared" si="31"/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 t="shared" si="32"/>
        <v/>
      </c>
      <c r="W356" s="1" t="str">
        <f t="shared" si="33"/>
        <v/>
      </c>
      <c r="AI356" s="28" t="str">
        <f t="shared" si="31"/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 t="shared" si="32"/>
        <v/>
      </c>
      <c r="W357" s="1" t="str">
        <f t="shared" si="33"/>
        <v/>
      </c>
      <c r="AI357" s="28" t="str">
        <f t="shared" si="31"/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 t="shared" si="32"/>
        <v/>
      </c>
      <c r="W358" s="1" t="str">
        <f t="shared" si="33"/>
        <v/>
      </c>
      <c r="AI358" s="28" t="str">
        <f t="shared" si="31"/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 t="shared" si="32"/>
        <v/>
      </c>
      <c r="W359" s="1" t="str">
        <f t="shared" si="33"/>
        <v/>
      </c>
      <c r="AI359" s="28" t="str">
        <f t="shared" si="31"/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 t="shared" si="32"/>
        <v/>
      </c>
      <c r="W360" s="1" t="str">
        <f t="shared" si="33"/>
        <v/>
      </c>
      <c r="AI360" s="28" t="str">
        <f t="shared" si="31"/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 t="shared" si="32"/>
        <v/>
      </c>
      <c r="W361" s="1" t="str">
        <f t="shared" si="33"/>
        <v/>
      </c>
      <c r="AI361" s="28" t="str">
        <f t="shared" si="31"/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 t="shared" si="32"/>
        <v/>
      </c>
      <c r="W362" s="1" t="str">
        <f t="shared" si="33"/>
        <v/>
      </c>
      <c r="AI362" s="28" t="str">
        <f t="shared" si="31"/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 t="shared" si="32"/>
        <v/>
      </c>
      <c r="W363" s="1" t="str">
        <f t="shared" si="33"/>
        <v/>
      </c>
      <c r="AI363" s="28" t="str">
        <f t="shared" ref="AI363:AI426" si="34">IF(OR(ISBLANK(AG363), ISBLANK(AH363)), "", _xlfn.CONCAT("[[""mac"", """, AG363, """], [""ip"", """, AH363, """]]"))</f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 t="shared" si="32"/>
        <v/>
      </c>
      <c r="W364" s="1" t="str">
        <f t="shared" si="33"/>
        <v/>
      </c>
      <c r="AI364" s="28" t="str">
        <f t="shared" si="34"/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 t="shared" si="32"/>
        <v/>
      </c>
      <c r="W365" s="1" t="str">
        <f t="shared" si="33"/>
        <v/>
      </c>
      <c r="AI365" s="28" t="str">
        <f t="shared" si="34"/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 t="shared" si="32"/>
        <v/>
      </c>
      <c r="W366" s="1" t="str">
        <f t="shared" si="33"/>
        <v/>
      </c>
      <c r="AI366" s="28" t="str">
        <f t="shared" si="34"/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 t="shared" si="32"/>
        <v/>
      </c>
      <c r="W367" s="1" t="str">
        <f t="shared" si="33"/>
        <v/>
      </c>
      <c r="AI367" s="28" t="str">
        <f t="shared" si="34"/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 t="shared" si="32"/>
        <v/>
      </c>
      <c r="W368" s="1" t="str">
        <f t="shared" si="33"/>
        <v/>
      </c>
      <c r="AI368" s="28" t="str">
        <f t="shared" si="34"/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 t="shared" si="32"/>
        <v/>
      </c>
      <c r="W369" s="1" t="str">
        <f t="shared" si="33"/>
        <v/>
      </c>
      <c r="AI369" s="28" t="str">
        <f t="shared" si="34"/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 t="shared" si="32"/>
        <v/>
      </c>
      <c r="W370" s="1" t="str">
        <f t="shared" si="33"/>
        <v/>
      </c>
      <c r="AI370" s="28" t="str">
        <f t="shared" si="34"/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 t="shared" si="32"/>
        <v/>
      </c>
      <c r="W371" s="1" t="str">
        <f t="shared" si="33"/>
        <v/>
      </c>
      <c r="AI371" s="28" t="str">
        <f t="shared" si="34"/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 t="shared" si="32"/>
        <v/>
      </c>
      <c r="W372" s="1" t="str">
        <f t="shared" si="33"/>
        <v/>
      </c>
      <c r="AI372" s="28" t="str">
        <f t="shared" si="34"/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 t="shared" si="32"/>
        <v/>
      </c>
      <c r="W373" s="1" t="str">
        <f t="shared" si="33"/>
        <v/>
      </c>
      <c r="AI373" s="28" t="str">
        <f t="shared" si="34"/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 t="shared" si="32"/>
        <v/>
      </c>
      <c r="W374" s="1" t="str">
        <f t="shared" si="33"/>
        <v/>
      </c>
      <c r="AI374" s="28" t="str">
        <f t="shared" si="34"/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 t="shared" si="32"/>
        <v/>
      </c>
      <c r="W375" s="1" t="str">
        <f t="shared" si="33"/>
        <v/>
      </c>
      <c r="AI375" s="28" t="str">
        <f t="shared" si="34"/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 t="shared" si="32"/>
        <v/>
      </c>
      <c r="W376" s="1" t="str">
        <f t="shared" si="33"/>
        <v/>
      </c>
      <c r="AI376" s="28" t="str">
        <f t="shared" si="34"/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 t="shared" si="32"/>
        <v/>
      </c>
      <c r="W377" s="1" t="str">
        <f t="shared" si="33"/>
        <v/>
      </c>
      <c r="AI377" s="28" t="str">
        <f t="shared" si="34"/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 t="shared" si="32"/>
        <v/>
      </c>
      <c r="W378" s="1" t="str">
        <f t="shared" si="33"/>
        <v/>
      </c>
      <c r="AI378" s="28" t="str">
        <f t="shared" si="34"/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 t="shared" si="32"/>
        <v/>
      </c>
      <c r="W379" s="1" t="str">
        <f t="shared" si="33"/>
        <v/>
      </c>
      <c r="AI379" s="28" t="str">
        <f t="shared" si="34"/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 t="shared" si="32"/>
        <v/>
      </c>
      <c r="W380" s="1" t="str">
        <f t="shared" si="33"/>
        <v/>
      </c>
      <c r="AI380" s="28" t="str">
        <f t="shared" si="34"/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 t="shared" si="32"/>
        <v/>
      </c>
      <c r="W381" s="1" t="str">
        <f t="shared" si="33"/>
        <v/>
      </c>
      <c r="AI381" s="28" t="str">
        <f t="shared" si="34"/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 t="shared" si="32"/>
        <v/>
      </c>
      <c r="W382" s="1" t="str">
        <f t="shared" si="33"/>
        <v/>
      </c>
      <c r="AI382" s="28" t="str">
        <f t="shared" si="34"/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 t="shared" si="32"/>
        <v/>
      </c>
      <c r="W383" s="1" t="str">
        <f t="shared" si="33"/>
        <v/>
      </c>
      <c r="AI383" s="28" t="str">
        <f t="shared" si="34"/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 t="shared" si="32"/>
        <v/>
      </c>
      <c r="W384" s="1" t="str">
        <f t="shared" si="33"/>
        <v/>
      </c>
      <c r="AI384" s="28" t="str">
        <f t="shared" si="34"/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 t="shared" si="32"/>
        <v/>
      </c>
      <c r="W385" s="1" t="str">
        <f t="shared" si="33"/>
        <v/>
      </c>
      <c r="AI385" s="28" t="str">
        <f t="shared" si="34"/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 t="shared" si="32"/>
        <v/>
      </c>
      <c r="W386" s="1" t="str">
        <f t="shared" si="33"/>
        <v/>
      </c>
      <c r="AI386" s="28" t="str">
        <f t="shared" si="34"/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 t="shared" si="32"/>
        <v/>
      </c>
      <c r="W387" s="1" t="str">
        <f t="shared" si="33"/>
        <v/>
      </c>
      <c r="AI387" s="28" t="str">
        <f t="shared" si="34"/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 t="shared" ref="V388:V451" si="35">IF(ISBLANK(U388),  "", _xlfn.CONCAT("haas/entity/sensor/", LOWER(C388), "/", E388, "/config"))</f>
        <v/>
      </c>
      <c r="W388" s="1" t="str">
        <f t="shared" ref="W388:W451" si="36">IF(ISBLANK(U388),  "", _xlfn.CONCAT("haas/entity/sensor/", LOWER(C388), "/", E388))</f>
        <v/>
      </c>
      <c r="AI388" s="28" t="str">
        <f t="shared" si="34"/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 t="shared" si="35"/>
        <v/>
      </c>
      <c r="W389" s="1" t="str">
        <f t="shared" si="36"/>
        <v/>
      </c>
      <c r="AI389" s="28" t="str">
        <f t="shared" si="34"/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 t="shared" si="35"/>
        <v/>
      </c>
      <c r="W390" s="1" t="str">
        <f t="shared" si="36"/>
        <v/>
      </c>
      <c r="AI390" s="28" t="str">
        <f t="shared" si="34"/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 t="shared" si="35"/>
        <v/>
      </c>
      <c r="W391" s="1" t="str">
        <f t="shared" si="36"/>
        <v/>
      </c>
      <c r="AI391" s="28" t="str">
        <f t="shared" si="34"/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 t="shared" si="35"/>
        <v/>
      </c>
      <c r="W392" s="1" t="str">
        <f t="shared" si="36"/>
        <v/>
      </c>
      <c r="AI392" s="28" t="str">
        <f t="shared" si="34"/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 t="shared" si="35"/>
        <v/>
      </c>
      <c r="W393" s="1" t="str">
        <f t="shared" si="36"/>
        <v/>
      </c>
      <c r="AI393" s="28" t="str">
        <f t="shared" si="34"/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 t="shared" si="35"/>
        <v/>
      </c>
      <c r="W394" s="1" t="str">
        <f t="shared" si="36"/>
        <v/>
      </c>
      <c r="AI394" s="28" t="str">
        <f t="shared" si="34"/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 t="shared" si="35"/>
        <v/>
      </c>
      <c r="W395" s="1" t="str">
        <f t="shared" si="36"/>
        <v/>
      </c>
      <c r="AI395" s="28" t="str">
        <f t="shared" si="34"/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 t="shared" si="35"/>
        <v/>
      </c>
      <c r="W396" s="1" t="str">
        <f t="shared" si="36"/>
        <v/>
      </c>
      <c r="AI396" s="28" t="str">
        <f t="shared" si="34"/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 t="shared" si="35"/>
        <v/>
      </c>
      <c r="W397" s="1" t="str">
        <f t="shared" si="36"/>
        <v/>
      </c>
      <c r="AI397" s="28" t="str">
        <f t="shared" si="34"/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 t="shared" si="35"/>
        <v/>
      </c>
      <c r="W398" s="1" t="str">
        <f t="shared" si="36"/>
        <v/>
      </c>
      <c r="AI398" s="28" t="str">
        <f t="shared" si="34"/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 t="shared" si="35"/>
        <v/>
      </c>
      <c r="W399" s="1" t="str">
        <f t="shared" si="36"/>
        <v/>
      </c>
      <c r="AI399" s="28" t="str">
        <f t="shared" si="34"/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 t="shared" si="35"/>
        <v/>
      </c>
      <c r="W400" s="1" t="str">
        <f t="shared" si="36"/>
        <v/>
      </c>
      <c r="AI400" s="28" t="str">
        <f t="shared" si="34"/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 t="shared" si="35"/>
        <v/>
      </c>
      <c r="W401" s="1" t="str">
        <f t="shared" si="36"/>
        <v/>
      </c>
      <c r="AI401" s="28" t="str">
        <f t="shared" si="34"/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 t="shared" si="35"/>
        <v/>
      </c>
      <c r="W402" s="1" t="str">
        <f t="shared" si="36"/>
        <v/>
      </c>
      <c r="AI402" s="28" t="str">
        <f t="shared" si="34"/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 t="shared" si="35"/>
        <v/>
      </c>
      <c r="W403" s="1" t="str">
        <f t="shared" si="36"/>
        <v/>
      </c>
      <c r="AI403" s="28" t="str">
        <f t="shared" si="34"/>
        <v/>
      </c>
      <c r="AJ403" s="1"/>
    </row>
    <row r="404" spans="6:36" x14ac:dyDescent="0.2">
      <c r="F404" s="1" t="str">
        <f>IF(ISBLANK(E404), "", Table2[[#This Row],[unique_id]])</f>
        <v/>
      </c>
      <c r="H404" s="4"/>
      <c r="T404" s="2"/>
      <c r="V404" s="1" t="str">
        <f t="shared" si="35"/>
        <v/>
      </c>
      <c r="W404" s="1" t="str">
        <f t="shared" si="36"/>
        <v/>
      </c>
      <c r="AI404" s="28" t="str">
        <f t="shared" si="34"/>
        <v/>
      </c>
      <c r="AJ404" s="1"/>
    </row>
    <row r="405" spans="6:36" x14ac:dyDescent="0.2">
      <c r="F405" s="1" t="str">
        <f>IF(ISBLANK(E405), "", Table2[[#This Row],[unique_id]])</f>
        <v/>
      </c>
      <c r="H405" s="4"/>
      <c r="T405" s="2"/>
      <c r="V405" s="1" t="str">
        <f t="shared" si="35"/>
        <v/>
      </c>
      <c r="W405" s="1" t="str">
        <f t="shared" si="36"/>
        <v/>
      </c>
      <c r="AI405" s="28" t="str">
        <f t="shared" si="34"/>
        <v/>
      </c>
      <c r="AJ405" s="1"/>
    </row>
    <row r="406" spans="6:36" x14ac:dyDescent="0.2">
      <c r="F406" s="1" t="str">
        <f>IF(ISBLANK(E406), "", Table2[[#This Row],[unique_id]])</f>
        <v/>
      </c>
      <c r="T406" s="2"/>
      <c r="V406" s="1" t="str">
        <f t="shared" si="35"/>
        <v/>
      </c>
      <c r="W406" s="1" t="str">
        <f t="shared" si="36"/>
        <v/>
      </c>
      <c r="AI406" s="28" t="str">
        <f t="shared" si="34"/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 t="shared" si="35"/>
        <v/>
      </c>
      <c r="W407" s="1" t="str">
        <f t="shared" si="36"/>
        <v/>
      </c>
      <c r="AI407" s="28" t="str">
        <f t="shared" si="34"/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 t="shared" si="35"/>
        <v/>
      </c>
      <c r="W408" s="1" t="str">
        <f t="shared" si="36"/>
        <v/>
      </c>
      <c r="AI408" s="28" t="str">
        <f t="shared" si="34"/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 t="shared" si="35"/>
        <v/>
      </c>
      <c r="W409" s="1" t="str">
        <f t="shared" si="36"/>
        <v/>
      </c>
      <c r="AI409" s="28" t="str">
        <f t="shared" si="34"/>
        <v/>
      </c>
      <c r="AJ409" s="1"/>
    </row>
    <row r="410" spans="6:36" x14ac:dyDescent="0.2">
      <c r="F410" s="1" t="str">
        <f>IF(ISBLANK(E410), "", Table2[[#This Row],[unique_id]])</f>
        <v/>
      </c>
      <c r="V410" s="1" t="str">
        <f t="shared" si="35"/>
        <v/>
      </c>
      <c r="W410" s="1" t="str">
        <f t="shared" si="36"/>
        <v/>
      </c>
      <c r="AI410" s="28" t="str">
        <f t="shared" si="34"/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 t="shared" si="35"/>
        <v/>
      </c>
      <c r="W411" s="1" t="str">
        <f t="shared" si="36"/>
        <v/>
      </c>
      <c r="AI411" s="28" t="str">
        <f t="shared" si="34"/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 t="shared" si="35"/>
        <v/>
      </c>
      <c r="W412" s="1" t="str">
        <f t="shared" si="36"/>
        <v/>
      </c>
      <c r="AI412" s="28" t="str">
        <f t="shared" si="34"/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 t="shared" si="35"/>
        <v/>
      </c>
      <c r="W413" s="1" t="str">
        <f t="shared" si="36"/>
        <v/>
      </c>
      <c r="AI413" s="28" t="str">
        <f t="shared" si="34"/>
        <v/>
      </c>
      <c r="AJ413" s="1"/>
    </row>
    <row r="414" spans="6:36" x14ac:dyDescent="0.2">
      <c r="F414" s="1" t="str">
        <f>IF(ISBLANK(E414), "", Table2[[#This Row],[unique_id]])</f>
        <v/>
      </c>
      <c r="G414" s="4"/>
      <c r="V414" s="1" t="str">
        <f t="shared" si="35"/>
        <v/>
      </c>
      <c r="W414" s="1" t="str">
        <f t="shared" si="36"/>
        <v/>
      </c>
      <c r="AI414" s="28" t="str">
        <f t="shared" si="34"/>
        <v/>
      </c>
      <c r="AJ414" s="1"/>
    </row>
    <row r="415" spans="6:36" x14ac:dyDescent="0.2">
      <c r="F415" s="1" t="str">
        <f>IF(ISBLANK(E415), "", Table2[[#This Row],[unique_id]])</f>
        <v/>
      </c>
      <c r="V415" s="1" t="str">
        <f t="shared" si="35"/>
        <v/>
      </c>
      <c r="W415" s="1" t="str">
        <f t="shared" si="36"/>
        <v/>
      </c>
      <c r="AI415" s="28" t="str">
        <f t="shared" si="34"/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 t="shared" si="35"/>
        <v/>
      </c>
      <c r="W416" s="1" t="str">
        <f t="shared" si="36"/>
        <v/>
      </c>
      <c r="AI416" s="28" t="str">
        <f t="shared" si="34"/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 t="shared" si="35"/>
        <v/>
      </c>
      <c r="W417" s="1" t="str">
        <f t="shared" si="36"/>
        <v/>
      </c>
      <c r="AI417" s="28" t="str">
        <f t="shared" si="34"/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 t="shared" si="35"/>
        <v/>
      </c>
      <c r="W418" s="1" t="str">
        <f t="shared" si="36"/>
        <v/>
      </c>
      <c r="AI418" s="28" t="str">
        <f t="shared" si="34"/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 t="shared" si="35"/>
        <v/>
      </c>
      <c r="W419" s="1" t="str">
        <f t="shared" si="36"/>
        <v/>
      </c>
      <c r="AI419" s="28" t="str">
        <f t="shared" si="34"/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 t="shared" si="35"/>
        <v/>
      </c>
      <c r="W420" s="1" t="str">
        <f t="shared" si="36"/>
        <v/>
      </c>
      <c r="AI420" s="28" t="str">
        <f t="shared" si="34"/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 t="shared" si="35"/>
        <v/>
      </c>
      <c r="W421" s="1" t="str">
        <f t="shared" si="36"/>
        <v/>
      </c>
      <c r="AI421" s="28" t="str">
        <f t="shared" si="34"/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 t="shared" si="35"/>
        <v/>
      </c>
      <c r="W422" s="1" t="str">
        <f t="shared" si="36"/>
        <v/>
      </c>
      <c r="AI422" s="28" t="str">
        <f t="shared" si="34"/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 t="shared" si="35"/>
        <v/>
      </c>
      <c r="W423" s="1" t="str">
        <f t="shared" si="36"/>
        <v/>
      </c>
      <c r="AI423" s="28" t="str">
        <f t="shared" si="34"/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 t="shared" si="35"/>
        <v/>
      </c>
      <c r="W424" s="1" t="str">
        <f t="shared" si="36"/>
        <v/>
      </c>
      <c r="AI424" s="28" t="str">
        <f t="shared" si="34"/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 t="shared" si="35"/>
        <v/>
      </c>
      <c r="W425" s="1" t="str">
        <f t="shared" si="36"/>
        <v/>
      </c>
      <c r="AI425" s="28" t="str">
        <f t="shared" si="34"/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 t="shared" si="35"/>
        <v/>
      </c>
      <c r="W426" s="1" t="str">
        <f t="shared" si="36"/>
        <v/>
      </c>
      <c r="AI426" s="28" t="str">
        <f t="shared" si="34"/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 t="shared" si="35"/>
        <v/>
      </c>
      <c r="W427" s="1" t="str">
        <f t="shared" si="36"/>
        <v/>
      </c>
      <c r="AI427" s="28" t="str">
        <f t="shared" ref="AI427:AI490" si="37">IF(OR(ISBLANK(AG427), ISBLANK(AH427)), "", _xlfn.CONCAT("[[""mac"", """, AG427, """], [""ip"", """, AH427, """]]"))</f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 t="shared" si="35"/>
        <v/>
      </c>
      <c r="W428" s="1" t="str">
        <f t="shared" si="36"/>
        <v/>
      </c>
      <c r="AI428" s="28" t="str">
        <f t="shared" si="37"/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 t="shared" si="35"/>
        <v/>
      </c>
      <c r="W429" s="1" t="str">
        <f t="shared" si="36"/>
        <v/>
      </c>
      <c r="AI429" s="28" t="str">
        <f t="shared" si="37"/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 t="shared" si="35"/>
        <v/>
      </c>
      <c r="W430" s="1" t="str">
        <f t="shared" si="36"/>
        <v/>
      </c>
      <c r="AI430" s="28" t="str">
        <f t="shared" si="37"/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 t="shared" si="35"/>
        <v/>
      </c>
      <c r="W431" s="1" t="str">
        <f t="shared" si="36"/>
        <v/>
      </c>
      <c r="AI431" s="28" t="str">
        <f t="shared" si="37"/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 t="shared" si="35"/>
        <v/>
      </c>
      <c r="W432" s="1" t="str">
        <f t="shared" si="36"/>
        <v/>
      </c>
      <c r="AI432" s="28" t="str">
        <f t="shared" si="37"/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 t="shared" si="35"/>
        <v/>
      </c>
      <c r="W433" s="1" t="str">
        <f t="shared" si="36"/>
        <v/>
      </c>
      <c r="AI433" s="28" t="str">
        <f t="shared" si="37"/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 t="shared" si="35"/>
        <v/>
      </c>
      <c r="W434" s="1" t="str">
        <f t="shared" si="36"/>
        <v/>
      </c>
      <c r="AI434" s="28" t="str">
        <f t="shared" si="37"/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 t="shared" si="35"/>
        <v/>
      </c>
      <c r="W435" s="1" t="str">
        <f t="shared" si="36"/>
        <v/>
      </c>
      <c r="AI435" s="28" t="str">
        <f t="shared" si="37"/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 t="shared" si="35"/>
        <v/>
      </c>
      <c r="W436" s="1" t="str">
        <f t="shared" si="36"/>
        <v/>
      </c>
      <c r="AI436" s="28" t="str">
        <f t="shared" si="37"/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 t="shared" si="35"/>
        <v/>
      </c>
      <c r="W437" s="1" t="str">
        <f t="shared" si="36"/>
        <v/>
      </c>
      <c r="AI437" s="28" t="str">
        <f t="shared" si="37"/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 t="shared" si="35"/>
        <v/>
      </c>
      <c r="W438" s="1" t="str">
        <f t="shared" si="36"/>
        <v/>
      </c>
      <c r="AI438" s="28" t="str">
        <f t="shared" si="37"/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 t="shared" si="35"/>
        <v/>
      </c>
      <c r="W439" s="1" t="str">
        <f t="shared" si="36"/>
        <v/>
      </c>
      <c r="AI439" s="28" t="str">
        <f t="shared" si="37"/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 t="shared" si="35"/>
        <v/>
      </c>
      <c r="W440" s="1" t="str">
        <f t="shared" si="36"/>
        <v/>
      </c>
      <c r="AI440" s="28" t="str">
        <f t="shared" si="37"/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 t="shared" si="35"/>
        <v/>
      </c>
      <c r="W441" s="1" t="str">
        <f t="shared" si="36"/>
        <v/>
      </c>
      <c r="AI441" s="28" t="str">
        <f t="shared" si="37"/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 t="shared" si="35"/>
        <v/>
      </c>
      <c r="W442" s="1" t="str">
        <f t="shared" si="36"/>
        <v/>
      </c>
      <c r="AI442" s="28" t="str">
        <f t="shared" si="37"/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 t="shared" si="35"/>
        <v/>
      </c>
      <c r="W443" s="1" t="str">
        <f t="shared" si="36"/>
        <v/>
      </c>
      <c r="AI443" s="28" t="str">
        <f t="shared" si="37"/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 t="shared" si="35"/>
        <v/>
      </c>
      <c r="W444" s="1" t="str">
        <f t="shared" si="36"/>
        <v/>
      </c>
      <c r="AI444" s="28" t="str">
        <f t="shared" si="37"/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 t="shared" si="35"/>
        <v/>
      </c>
      <c r="W445" s="1" t="str">
        <f t="shared" si="36"/>
        <v/>
      </c>
      <c r="AI445" s="28" t="str">
        <f t="shared" si="37"/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 t="shared" si="35"/>
        <v/>
      </c>
      <c r="W446" s="1" t="str">
        <f t="shared" si="36"/>
        <v/>
      </c>
      <c r="AI446" s="28" t="str">
        <f t="shared" si="37"/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 t="shared" si="35"/>
        <v/>
      </c>
      <c r="W447" s="1" t="str">
        <f t="shared" si="36"/>
        <v/>
      </c>
      <c r="AI447" s="28" t="str">
        <f t="shared" si="37"/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 t="shared" si="35"/>
        <v/>
      </c>
      <c r="W448" s="1" t="str">
        <f t="shared" si="36"/>
        <v/>
      </c>
      <c r="AI448" s="28" t="str">
        <f t="shared" si="37"/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 t="shared" si="35"/>
        <v/>
      </c>
      <c r="W449" s="1" t="str">
        <f t="shared" si="36"/>
        <v/>
      </c>
      <c r="AI449" s="28" t="str">
        <f t="shared" si="37"/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 t="shared" si="35"/>
        <v/>
      </c>
      <c r="W450" s="1" t="str">
        <f t="shared" si="36"/>
        <v/>
      </c>
      <c r="AI450" s="28" t="str">
        <f t="shared" si="37"/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 t="shared" si="35"/>
        <v/>
      </c>
      <c r="W451" s="1" t="str">
        <f t="shared" si="36"/>
        <v/>
      </c>
      <c r="AI451" s="28" t="str">
        <f t="shared" si="37"/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 t="shared" ref="V452:V515" si="38">IF(ISBLANK(U452),  "", _xlfn.CONCAT("haas/entity/sensor/", LOWER(C452), "/", E452, "/config"))</f>
        <v/>
      </c>
      <c r="W452" s="1" t="str">
        <f t="shared" ref="W452:W515" si="39">IF(ISBLANK(U452),  "", _xlfn.CONCAT("haas/entity/sensor/", LOWER(C452), "/", E452))</f>
        <v/>
      </c>
      <c r="AI452" s="28" t="str">
        <f t="shared" si="37"/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 t="shared" si="38"/>
        <v/>
      </c>
      <c r="W453" s="1" t="str">
        <f t="shared" si="39"/>
        <v/>
      </c>
      <c r="AI453" s="28" t="str">
        <f t="shared" si="37"/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 t="shared" si="38"/>
        <v/>
      </c>
      <c r="W454" s="1" t="str">
        <f t="shared" si="39"/>
        <v/>
      </c>
      <c r="AI454" s="28" t="str">
        <f t="shared" si="37"/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 t="shared" si="38"/>
        <v/>
      </c>
      <c r="W455" s="1" t="str">
        <f t="shared" si="39"/>
        <v/>
      </c>
      <c r="AI455" s="28" t="str">
        <f t="shared" si="37"/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 t="shared" si="38"/>
        <v/>
      </c>
      <c r="W456" s="1" t="str">
        <f t="shared" si="39"/>
        <v/>
      </c>
      <c r="AI456" s="28" t="str">
        <f t="shared" si="37"/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 t="shared" si="38"/>
        <v/>
      </c>
      <c r="W457" s="1" t="str">
        <f t="shared" si="39"/>
        <v/>
      </c>
      <c r="AI457" s="28" t="str">
        <f t="shared" si="37"/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 t="shared" si="38"/>
        <v/>
      </c>
      <c r="W458" s="1" t="str">
        <f t="shared" si="39"/>
        <v/>
      </c>
      <c r="AI458" s="28" t="str">
        <f t="shared" si="37"/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 t="shared" si="38"/>
        <v/>
      </c>
      <c r="W459" s="1" t="str">
        <f t="shared" si="39"/>
        <v/>
      </c>
      <c r="AI459" s="28" t="str">
        <f t="shared" si="37"/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 t="shared" si="38"/>
        <v/>
      </c>
      <c r="W460" s="1" t="str">
        <f t="shared" si="39"/>
        <v/>
      </c>
      <c r="AI460" s="28" t="str">
        <f t="shared" si="37"/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 t="shared" si="38"/>
        <v/>
      </c>
      <c r="W461" s="1" t="str">
        <f t="shared" si="39"/>
        <v/>
      </c>
      <c r="AI461" s="28" t="str">
        <f t="shared" si="37"/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 t="shared" si="38"/>
        <v/>
      </c>
      <c r="W462" s="1" t="str">
        <f t="shared" si="39"/>
        <v/>
      </c>
      <c r="AI462" s="28" t="str">
        <f t="shared" si="37"/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 t="shared" si="38"/>
        <v/>
      </c>
      <c r="W463" s="1" t="str">
        <f t="shared" si="39"/>
        <v/>
      </c>
      <c r="AI463" s="28" t="str">
        <f t="shared" si="37"/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 t="shared" si="38"/>
        <v/>
      </c>
      <c r="W464" s="1" t="str">
        <f t="shared" si="39"/>
        <v/>
      </c>
      <c r="AI464" s="28" t="str">
        <f t="shared" si="37"/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 t="shared" si="38"/>
        <v/>
      </c>
      <c r="W465" s="1" t="str">
        <f t="shared" si="39"/>
        <v/>
      </c>
      <c r="AI465" s="28" t="str">
        <f t="shared" si="37"/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 t="shared" si="38"/>
        <v/>
      </c>
      <c r="W466" s="1" t="str">
        <f t="shared" si="39"/>
        <v/>
      </c>
      <c r="AI466" s="28" t="str">
        <f t="shared" si="37"/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 t="shared" si="38"/>
        <v/>
      </c>
      <c r="W467" s="1" t="str">
        <f t="shared" si="39"/>
        <v/>
      </c>
      <c r="AI467" s="28" t="str">
        <f t="shared" si="37"/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 t="shared" si="38"/>
        <v/>
      </c>
      <c r="W468" s="1" t="str">
        <f t="shared" si="39"/>
        <v/>
      </c>
      <c r="AI468" s="28" t="str">
        <f t="shared" si="37"/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 t="shared" si="38"/>
        <v/>
      </c>
      <c r="W469" s="1" t="str">
        <f t="shared" si="39"/>
        <v/>
      </c>
      <c r="AI469" s="28" t="str">
        <f t="shared" si="37"/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 t="shared" si="38"/>
        <v/>
      </c>
      <c r="W470" s="1" t="str">
        <f t="shared" si="39"/>
        <v/>
      </c>
      <c r="AI470" s="28" t="str">
        <f t="shared" si="37"/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 t="shared" si="38"/>
        <v/>
      </c>
      <c r="W471" s="1" t="str">
        <f t="shared" si="39"/>
        <v/>
      </c>
      <c r="AI471" s="28" t="str">
        <f t="shared" si="37"/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 t="shared" si="38"/>
        <v/>
      </c>
      <c r="W472" s="1" t="str">
        <f t="shared" si="39"/>
        <v/>
      </c>
      <c r="AI472" s="28" t="str">
        <f t="shared" si="37"/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 t="shared" si="38"/>
        <v/>
      </c>
      <c r="W473" s="1" t="str">
        <f t="shared" si="39"/>
        <v/>
      </c>
      <c r="AI473" s="28" t="str">
        <f t="shared" si="37"/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 t="shared" si="38"/>
        <v/>
      </c>
      <c r="W474" s="1" t="str">
        <f t="shared" si="39"/>
        <v/>
      </c>
      <c r="AI474" s="28" t="str">
        <f t="shared" si="37"/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 t="shared" si="38"/>
        <v/>
      </c>
      <c r="W475" s="1" t="str">
        <f t="shared" si="39"/>
        <v/>
      </c>
      <c r="AI475" s="28" t="str">
        <f t="shared" si="37"/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 t="shared" si="38"/>
        <v/>
      </c>
      <c r="W476" s="1" t="str">
        <f t="shared" si="39"/>
        <v/>
      </c>
      <c r="AI476" s="28" t="str">
        <f t="shared" si="37"/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 t="shared" si="38"/>
        <v/>
      </c>
      <c r="W477" s="1" t="str">
        <f t="shared" si="39"/>
        <v/>
      </c>
      <c r="AI477" s="28" t="str">
        <f t="shared" si="37"/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 t="shared" si="38"/>
        <v/>
      </c>
      <c r="W478" s="1" t="str">
        <f t="shared" si="39"/>
        <v/>
      </c>
      <c r="AI478" s="28" t="str">
        <f t="shared" si="37"/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 t="shared" si="38"/>
        <v/>
      </c>
      <c r="W479" s="1" t="str">
        <f t="shared" si="39"/>
        <v/>
      </c>
      <c r="AI479" s="28" t="str">
        <f t="shared" si="37"/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 t="shared" si="38"/>
        <v/>
      </c>
      <c r="W480" s="1" t="str">
        <f t="shared" si="39"/>
        <v/>
      </c>
      <c r="AI480" s="28" t="str">
        <f t="shared" si="37"/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 t="shared" si="38"/>
        <v/>
      </c>
      <c r="W481" s="1" t="str">
        <f t="shared" si="39"/>
        <v/>
      </c>
      <c r="AI481" s="28" t="str">
        <f t="shared" si="37"/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 t="shared" si="38"/>
        <v/>
      </c>
      <c r="W482" s="1" t="str">
        <f t="shared" si="39"/>
        <v/>
      </c>
      <c r="AI482" s="28" t="str">
        <f t="shared" si="37"/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 t="shared" si="38"/>
        <v/>
      </c>
      <c r="W483" s="1" t="str">
        <f t="shared" si="39"/>
        <v/>
      </c>
      <c r="AI483" s="28" t="str">
        <f t="shared" si="37"/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 t="shared" si="38"/>
        <v/>
      </c>
      <c r="W484" s="1" t="str">
        <f t="shared" si="39"/>
        <v/>
      </c>
      <c r="AI484" s="28" t="str">
        <f t="shared" si="37"/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 t="shared" si="38"/>
        <v/>
      </c>
      <c r="W485" s="1" t="str">
        <f t="shared" si="39"/>
        <v/>
      </c>
      <c r="AI485" s="28" t="str">
        <f t="shared" si="37"/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 t="shared" si="38"/>
        <v/>
      </c>
      <c r="W486" s="1" t="str">
        <f t="shared" si="39"/>
        <v/>
      </c>
      <c r="AI486" s="28" t="str">
        <f t="shared" si="37"/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 t="shared" si="38"/>
        <v/>
      </c>
      <c r="W487" s="1" t="str">
        <f t="shared" si="39"/>
        <v/>
      </c>
      <c r="AI487" s="28" t="str">
        <f t="shared" si="37"/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 t="shared" si="38"/>
        <v/>
      </c>
      <c r="W488" s="1" t="str">
        <f t="shared" si="39"/>
        <v/>
      </c>
      <c r="AI488" s="28" t="str">
        <f t="shared" si="37"/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 t="shared" si="38"/>
        <v/>
      </c>
      <c r="W489" s="1" t="str">
        <f t="shared" si="39"/>
        <v/>
      </c>
      <c r="AI489" s="28" t="str">
        <f t="shared" si="37"/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 t="shared" si="38"/>
        <v/>
      </c>
      <c r="W490" s="1" t="str">
        <f t="shared" si="39"/>
        <v/>
      </c>
      <c r="AI490" s="28" t="str">
        <f t="shared" si="37"/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 t="shared" si="38"/>
        <v/>
      </c>
      <c r="W491" s="1" t="str">
        <f t="shared" si="39"/>
        <v/>
      </c>
      <c r="AI491" s="28" t="str">
        <f t="shared" ref="AI491:AI554" si="40">IF(OR(ISBLANK(AG491), ISBLANK(AH491)), "", _xlfn.CONCAT("[[""mac"", """, AG491, """], [""ip"", """, AH491, """]]"))</f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 t="shared" si="38"/>
        <v/>
      </c>
      <c r="W492" s="1" t="str">
        <f t="shared" si="39"/>
        <v/>
      </c>
      <c r="AI492" s="28" t="str">
        <f t="shared" si="40"/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 t="shared" si="38"/>
        <v/>
      </c>
      <c r="W493" s="1" t="str">
        <f t="shared" si="39"/>
        <v/>
      </c>
      <c r="AI493" s="28" t="str">
        <f t="shared" si="40"/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 t="shared" si="38"/>
        <v/>
      </c>
      <c r="W494" s="1" t="str">
        <f t="shared" si="39"/>
        <v/>
      </c>
      <c r="AI494" s="28" t="str">
        <f t="shared" si="40"/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 t="shared" si="38"/>
        <v/>
      </c>
      <c r="W495" s="1" t="str">
        <f t="shared" si="39"/>
        <v/>
      </c>
      <c r="AI495" s="28" t="str">
        <f t="shared" si="40"/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 t="shared" si="38"/>
        <v/>
      </c>
      <c r="W496" s="1" t="str">
        <f t="shared" si="39"/>
        <v/>
      </c>
      <c r="AI496" s="28" t="str">
        <f t="shared" si="40"/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 t="shared" si="38"/>
        <v/>
      </c>
      <c r="W497" s="1" t="str">
        <f t="shared" si="39"/>
        <v/>
      </c>
      <c r="AI497" s="28" t="str">
        <f t="shared" si="40"/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 t="shared" si="38"/>
        <v/>
      </c>
      <c r="W498" s="1" t="str">
        <f t="shared" si="39"/>
        <v/>
      </c>
      <c r="AI498" s="28" t="str">
        <f t="shared" si="40"/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 t="shared" si="38"/>
        <v/>
      </c>
      <c r="W499" s="1" t="str">
        <f t="shared" si="39"/>
        <v/>
      </c>
      <c r="AI499" s="28" t="str">
        <f t="shared" si="40"/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 t="shared" si="38"/>
        <v/>
      </c>
      <c r="W500" s="1" t="str">
        <f t="shared" si="39"/>
        <v/>
      </c>
      <c r="AI500" s="28" t="str">
        <f t="shared" si="40"/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 t="shared" si="38"/>
        <v/>
      </c>
      <c r="W501" s="1" t="str">
        <f t="shared" si="39"/>
        <v/>
      </c>
      <c r="AI501" s="28" t="str">
        <f t="shared" si="40"/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 t="shared" si="38"/>
        <v/>
      </c>
      <c r="W502" s="1" t="str">
        <f t="shared" si="39"/>
        <v/>
      </c>
      <c r="AI502" s="28" t="str">
        <f t="shared" si="40"/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 t="shared" si="38"/>
        <v/>
      </c>
      <c r="W503" s="1" t="str">
        <f t="shared" si="39"/>
        <v/>
      </c>
      <c r="AI503" s="28" t="str">
        <f t="shared" si="40"/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 t="shared" si="38"/>
        <v/>
      </c>
      <c r="W504" s="1" t="str">
        <f t="shared" si="39"/>
        <v/>
      </c>
      <c r="AI504" s="28" t="str">
        <f t="shared" si="40"/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 t="shared" si="38"/>
        <v/>
      </c>
      <c r="W505" s="1" t="str">
        <f t="shared" si="39"/>
        <v/>
      </c>
      <c r="AI505" s="28" t="str">
        <f t="shared" si="40"/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 t="shared" si="38"/>
        <v/>
      </c>
      <c r="W506" s="1" t="str">
        <f t="shared" si="39"/>
        <v/>
      </c>
      <c r="AI506" s="28" t="str">
        <f t="shared" si="40"/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 t="shared" si="38"/>
        <v/>
      </c>
      <c r="W507" s="1" t="str">
        <f t="shared" si="39"/>
        <v/>
      </c>
      <c r="AI507" s="28" t="str">
        <f t="shared" si="40"/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 t="shared" si="38"/>
        <v/>
      </c>
      <c r="W508" s="1" t="str">
        <f t="shared" si="39"/>
        <v/>
      </c>
      <c r="AI508" s="28" t="str">
        <f t="shared" si="40"/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 t="shared" si="38"/>
        <v/>
      </c>
      <c r="W509" s="1" t="str">
        <f t="shared" si="39"/>
        <v/>
      </c>
      <c r="AI509" s="28" t="str">
        <f t="shared" si="40"/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 t="shared" si="38"/>
        <v/>
      </c>
      <c r="W510" s="1" t="str">
        <f t="shared" si="39"/>
        <v/>
      </c>
      <c r="AI510" s="28" t="str">
        <f t="shared" si="40"/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 t="shared" si="38"/>
        <v/>
      </c>
      <c r="W511" s="1" t="str">
        <f t="shared" si="39"/>
        <v/>
      </c>
      <c r="AI511" s="28" t="str">
        <f t="shared" si="40"/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 t="shared" si="38"/>
        <v/>
      </c>
      <c r="W512" s="1" t="str">
        <f t="shared" si="39"/>
        <v/>
      </c>
      <c r="AI512" s="28" t="str">
        <f t="shared" si="40"/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 t="shared" si="38"/>
        <v/>
      </c>
      <c r="W513" s="1" t="str">
        <f t="shared" si="39"/>
        <v/>
      </c>
      <c r="AI513" s="28" t="str">
        <f t="shared" si="40"/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 t="shared" si="38"/>
        <v/>
      </c>
      <c r="W514" s="1" t="str">
        <f t="shared" si="39"/>
        <v/>
      </c>
      <c r="AI514" s="28" t="str">
        <f t="shared" si="40"/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 t="shared" si="38"/>
        <v/>
      </c>
      <c r="W515" s="1" t="str">
        <f t="shared" si="39"/>
        <v/>
      </c>
      <c r="AI515" s="28" t="str">
        <f t="shared" si="40"/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 t="shared" ref="V516:V579" si="41">IF(ISBLANK(U516),  "", _xlfn.CONCAT("haas/entity/sensor/", LOWER(C516), "/", E516, "/config"))</f>
        <v/>
      </c>
      <c r="W516" s="1" t="str">
        <f t="shared" ref="W516:W579" si="42">IF(ISBLANK(U516),  "", _xlfn.CONCAT("haas/entity/sensor/", LOWER(C516), "/", E516))</f>
        <v/>
      </c>
      <c r="AI516" s="28" t="str">
        <f t="shared" si="40"/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 t="shared" si="41"/>
        <v/>
      </c>
      <c r="W517" s="1" t="str">
        <f t="shared" si="42"/>
        <v/>
      </c>
      <c r="AI517" s="28" t="str">
        <f t="shared" si="40"/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 t="shared" si="41"/>
        <v/>
      </c>
      <c r="W518" s="1" t="str">
        <f t="shared" si="42"/>
        <v/>
      </c>
      <c r="AI518" s="28" t="str">
        <f t="shared" si="40"/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 t="shared" si="41"/>
        <v/>
      </c>
      <c r="W519" s="1" t="str">
        <f t="shared" si="42"/>
        <v/>
      </c>
      <c r="AI519" s="28" t="str">
        <f t="shared" si="40"/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 t="shared" si="41"/>
        <v/>
      </c>
      <c r="W520" s="1" t="str">
        <f t="shared" si="42"/>
        <v/>
      </c>
      <c r="AI520" s="28" t="str">
        <f t="shared" si="40"/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 t="shared" si="41"/>
        <v/>
      </c>
      <c r="W521" s="1" t="str">
        <f t="shared" si="42"/>
        <v/>
      </c>
      <c r="AI521" s="28" t="str">
        <f t="shared" si="40"/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 t="shared" si="41"/>
        <v/>
      </c>
      <c r="W522" s="1" t="str">
        <f t="shared" si="42"/>
        <v/>
      </c>
      <c r="AI522" s="28" t="str">
        <f t="shared" si="40"/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 t="shared" si="41"/>
        <v/>
      </c>
      <c r="W523" s="1" t="str">
        <f t="shared" si="42"/>
        <v/>
      </c>
      <c r="AI523" s="28" t="str">
        <f t="shared" si="40"/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 t="shared" si="41"/>
        <v/>
      </c>
      <c r="W524" s="1" t="str">
        <f t="shared" si="42"/>
        <v/>
      </c>
      <c r="AI524" s="28" t="str">
        <f t="shared" si="40"/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 t="shared" si="41"/>
        <v/>
      </c>
      <c r="W525" s="1" t="str">
        <f t="shared" si="42"/>
        <v/>
      </c>
      <c r="AI525" s="28" t="str">
        <f t="shared" si="40"/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 t="shared" si="41"/>
        <v/>
      </c>
      <c r="W526" s="1" t="str">
        <f t="shared" si="42"/>
        <v/>
      </c>
      <c r="AI526" s="28" t="str">
        <f t="shared" si="40"/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 t="shared" si="41"/>
        <v/>
      </c>
      <c r="W527" s="1" t="str">
        <f t="shared" si="42"/>
        <v/>
      </c>
      <c r="AI527" s="28" t="str">
        <f t="shared" si="40"/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 t="shared" si="41"/>
        <v/>
      </c>
      <c r="W528" s="1" t="str">
        <f t="shared" si="42"/>
        <v/>
      </c>
      <c r="AI528" s="28" t="str">
        <f t="shared" si="40"/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 t="shared" si="41"/>
        <v/>
      </c>
      <c r="W529" s="1" t="str">
        <f t="shared" si="42"/>
        <v/>
      </c>
      <c r="AI529" s="28" t="str">
        <f t="shared" si="40"/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 t="shared" si="41"/>
        <v/>
      </c>
      <c r="W530" s="1" t="str">
        <f t="shared" si="42"/>
        <v/>
      </c>
      <c r="AI530" s="28" t="str">
        <f t="shared" si="40"/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 t="shared" si="41"/>
        <v/>
      </c>
      <c r="W531" s="1" t="str">
        <f t="shared" si="42"/>
        <v/>
      </c>
      <c r="AI531" s="28" t="str">
        <f t="shared" si="40"/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 t="shared" si="41"/>
        <v/>
      </c>
      <c r="W532" s="1" t="str">
        <f t="shared" si="42"/>
        <v/>
      </c>
      <c r="AI532" s="28" t="str">
        <f t="shared" si="40"/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 t="shared" si="41"/>
        <v/>
      </c>
      <c r="W533" s="1" t="str">
        <f t="shared" si="42"/>
        <v/>
      </c>
      <c r="AI533" s="28" t="str">
        <f t="shared" si="40"/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 t="shared" si="41"/>
        <v/>
      </c>
      <c r="W534" s="1" t="str">
        <f t="shared" si="42"/>
        <v/>
      </c>
      <c r="AI534" s="28" t="str">
        <f t="shared" si="40"/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 t="shared" si="41"/>
        <v/>
      </c>
      <c r="W535" s="1" t="str">
        <f t="shared" si="42"/>
        <v/>
      </c>
      <c r="AI535" s="28" t="str">
        <f t="shared" si="40"/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 t="shared" si="41"/>
        <v/>
      </c>
      <c r="W536" s="1" t="str">
        <f t="shared" si="42"/>
        <v/>
      </c>
      <c r="AI536" s="28" t="str">
        <f t="shared" si="40"/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 t="shared" si="41"/>
        <v/>
      </c>
      <c r="W537" s="1" t="str">
        <f t="shared" si="42"/>
        <v/>
      </c>
      <c r="AI537" s="28" t="str">
        <f t="shared" si="40"/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 t="shared" si="41"/>
        <v/>
      </c>
      <c r="W538" s="1" t="str">
        <f t="shared" si="42"/>
        <v/>
      </c>
      <c r="AI538" s="28" t="str">
        <f t="shared" si="40"/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 t="shared" si="41"/>
        <v/>
      </c>
      <c r="W539" s="1" t="str">
        <f t="shared" si="42"/>
        <v/>
      </c>
      <c r="AI539" s="28" t="str">
        <f t="shared" si="40"/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 t="shared" si="41"/>
        <v/>
      </c>
      <c r="W540" s="1" t="str">
        <f t="shared" si="42"/>
        <v/>
      </c>
      <c r="AI540" s="28" t="str">
        <f t="shared" si="40"/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 t="shared" si="41"/>
        <v/>
      </c>
      <c r="W541" s="1" t="str">
        <f t="shared" si="42"/>
        <v/>
      </c>
      <c r="AI541" s="28" t="str">
        <f t="shared" si="40"/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 t="shared" si="41"/>
        <v/>
      </c>
      <c r="W542" s="1" t="str">
        <f t="shared" si="42"/>
        <v/>
      </c>
      <c r="AI542" s="28" t="str">
        <f t="shared" si="40"/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 t="shared" si="41"/>
        <v/>
      </c>
      <c r="W543" s="1" t="str">
        <f t="shared" si="42"/>
        <v/>
      </c>
      <c r="AI543" s="28" t="str">
        <f t="shared" si="40"/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 t="shared" si="41"/>
        <v/>
      </c>
      <c r="W544" s="1" t="str">
        <f t="shared" si="42"/>
        <v/>
      </c>
      <c r="AI544" s="28" t="str">
        <f t="shared" si="40"/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 t="shared" si="41"/>
        <v/>
      </c>
      <c r="W545" s="1" t="str">
        <f t="shared" si="42"/>
        <v/>
      </c>
      <c r="AI545" s="28" t="str">
        <f t="shared" si="40"/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 t="shared" si="41"/>
        <v/>
      </c>
      <c r="W546" s="1" t="str">
        <f t="shared" si="42"/>
        <v/>
      </c>
      <c r="AI546" s="28" t="str">
        <f t="shared" si="40"/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 t="shared" si="41"/>
        <v/>
      </c>
      <c r="W547" s="1" t="str">
        <f t="shared" si="42"/>
        <v/>
      </c>
      <c r="AI547" s="28" t="str">
        <f t="shared" si="40"/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 t="shared" si="41"/>
        <v/>
      </c>
      <c r="W548" s="1" t="str">
        <f t="shared" si="42"/>
        <v/>
      </c>
      <c r="AI548" s="28" t="str">
        <f t="shared" si="40"/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 t="shared" si="41"/>
        <v/>
      </c>
      <c r="W549" s="1" t="str">
        <f t="shared" si="42"/>
        <v/>
      </c>
      <c r="AI549" s="28" t="str">
        <f t="shared" si="40"/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 t="shared" si="41"/>
        <v/>
      </c>
      <c r="W550" s="1" t="str">
        <f t="shared" si="42"/>
        <v/>
      </c>
      <c r="AI550" s="28" t="str">
        <f t="shared" si="40"/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 t="shared" si="41"/>
        <v/>
      </c>
      <c r="W551" s="1" t="str">
        <f t="shared" si="42"/>
        <v/>
      </c>
      <c r="AI551" s="28" t="str">
        <f t="shared" si="40"/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 t="shared" si="41"/>
        <v/>
      </c>
      <c r="W552" s="1" t="str">
        <f t="shared" si="42"/>
        <v/>
      </c>
      <c r="AI552" s="28" t="str">
        <f t="shared" si="40"/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 t="shared" si="41"/>
        <v/>
      </c>
      <c r="W553" s="1" t="str">
        <f t="shared" si="42"/>
        <v/>
      </c>
      <c r="AI553" s="28" t="str">
        <f t="shared" si="40"/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 t="shared" si="41"/>
        <v/>
      </c>
      <c r="W554" s="1" t="str">
        <f t="shared" si="42"/>
        <v/>
      </c>
      <c r="AI554" s="28" t="str">
        <f t="shared" si="40"/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 t="shared" si="41"/>
        <v/>
      </c>
      <c r="W555" s="1" t="str">
        <f t="shared" si="42"/>
        <v/>
      </c>
      <c r="AI555" s="28" t="str">
        <f t="shared" ref="AI555:AI618" si="43">IF(OR(ISBLANK(AG555), ISBLANK(AH555)), "", _xlfn.CONCAT("[[""mac"", """, AG555, """], [""ip"", """, AH555, """]]"))</f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 t="shared" si="41"/>
        <v/>
      </c>
      <c r="W556" s="1" t="str">
        <f t="shared" si="42"/>
        <v/>
      </c>
      <c r="AI556" s="28" t="str">
        <f t="shared" si="43"/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 t="shared" si="41"/>
        <v/>
      </c>
      <c r="W557" s="1" t="str">
        <f t="shared" si="42"/>
        <v/>
      </c>
      <c r="AI557" s="28" t="str">
        <f t="shared" si="43"/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 t="shared" si="41"/>
        <v/>
      </c>
      <c r="W558" s="1" t="str">
        <f t="shared" si="42"/>
        <v/>
      </c>
      <c r="AI558" s="28" t="str">
        <f t="shared" si="43"/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 t="shared" si="41"/>
        <v/>
      </c>
      <c r="W559" s="1" t="str">
        <f t="shared" si="42"/>
        <v/>
      </c>
      <c r="AI559" s="28" t="str">
        <f t="shared" si="43"/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 t="shared" si="41"/>
        <v/>
      </c>
      <c r="W560" s="1" t="str">
        <f t="shared" si="42"/>
        <v/>
      </c>
      <c r="AI560" s="28" t="str">
        <f t="shared" si="43"/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 t="shared" si="41"/>
        <v/>
      </c>
      <c r="W561" s="1" t="str">
        <f t="shared" si="42"/>
        <v/>
      </c>
      <c r="AI561" s="28" t="str">
        <f t="shared" si="43"/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 t="shared" si="41"/>
        <v/>
      </c>
      <c r="W562" s="1" t="str">
        <f t="shared" si="42"/>
        <v/>
      </c>
      <c r="AI562" s="28" t="str">
        <f t="shared" si="43"/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 t="shared" si="41"/>
        <v/>
      </c>
      <c r="W563" s="1" t="str">
        <f t="shared" si="42"/>
        <v/>
      </c>
      <c r="AI563" s="28" t="str">
        <f t="shared" si="43"/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 t="shared" si="41"/>
        <v/>
      </c>
      <c r="W564" s="1" t="str">
        <f t="shared" si="42"/>
        <v/>
      </c>
      <c r="AI564" s="28" t="str">
        <f t="shared" si="43"/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 t="shared" si="41"/>
        <v/>
      </c>
      <c r="W565" s="1" t="str">
        <f t="shared" si="42"/>
        <v/>
      </c>
      <c r="AI565" s="28" t="str">
        <f t="shared" si="43"/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 t="shared" si="41"/>
        <v/>
      </c>
      <c r="W566" s="1" t="str">
        <f t="shared" si="42"/>
        <v/>
      </c>
      <c r="AI566" s="28" t="str">
        <f t="shared" si="43"/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 t="shared" si="41"/>
        <v/>
      </c>
      <c r="W567" s="1" t="str">
        <f t="shared" si="42"/>
        <v/>
      </c>
      <c r="AI567" s="28" t="str">
        <f t="shared" si="43"/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 t="shared" si="41"/>
        <v/>
      </c>
      <c r="W568" s="1" t="str">
        <f t="shared" si="42"/>
        <v/>
      </c>
      <c r="AI568" s="28" t="str">
        <f t="shared" si="43"/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 t="shared" si="41"/>
        <v/>
      </c>
      <c r="W569" s="1" t="str">
        <f t="shared" si="42"/>
        <v/>
      </c>
      <c r="AI569" s="28" t="str">
        <f t="shared" si="43"/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 t="shared" si="41"/>
        <v/>
      </c>
      <c r="W570" s="1" t="str">
        <f t="shared" si="42"/>
        <v/>
      </c>
      <c r="AI570" s="28" t="str">
        <f t="shared" si="43"/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 t="shared" si="41"/>
        <v/>
      </c>
      <c r="W571" s="1" t="str">
        <f t="shared" si="42"/>
        <v/>
      </c>
      <c r="AI571" s="28" t="str">
        <f t="shared" si="43"/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 t="shared" si="41"/>
        <v/>
      </c>
      <c r="W572" s="1" t="str">
        <f t="shared" si="42"/>
        <v/>
      </c>
      <c r="AI572" s="28" t="str">
        <f t="shared" si="43"/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 t="shared" si="41"/>
        <v/>
      </c>
      <c r="W573" s="1" t="str">
        <f t="shared" si="42"/>
        <v/>
      </c>
      <c r="AI573" s="28" t="str">
        <f t="shared" si="43"/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 t="shared" si="41"/>
        <v/>
      </c>
      <c r="W574" s="1" t="str">
        <f t="shared" si="42"/>
        <v/>
      </c>
      <c r="AI574" s="28" t="str">
        <f t="shared" si="43"/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 t="shared" si="41"/>
        <v/>
      </c>
      <c r="W575" s="1" t="str">
        <f t="shared" si="42"/>
        <v/>
      </c>
      <c r="AI575" s="28" t="str">
        <f t="shared" si="43"/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 t="shared" si="41"/>
        <v/>
      </c>
      <c r="W576" s="1" t="str">
        <f t="shared" si="42"/>
        <v/>
      </c>
      <c r="AI576" s="28" t="str">
        <f t="shared" si="43"/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 t="shared" si="41"/>
        <v/>
      </c>
      <c r="W577" s="1" t="str">
        <f t="shared" si="42"/>
        <v/>
      </c>
      <c r="AI577" s="28" t="str">
        <f t="shared" si="43"/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 t="shared" si="41"/>
        <v/>
      </c>
      <c r="W578" s="1" t="str">
        <f t="shared" si="42"/>
        <v/>
      </c>
      <c r="AI578" s="28" t="str">
        <f t="shared" si="43"/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 t="shared" si="41"/>
        <v/>
      </c>
      <c r="W579" s="1" t="str">
        <f t="shared" si="42"/>
        <v/>
      </c>
      <c r="AI579" s="28" t="str">
        <f t="shared" si="43"/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 t="shared" ref="V580:V643" si="44">IF(ISBLANK(U580),  "", _xlfn.CONCAT("haas/entity/sensor/", LOWER(C580), "/", E580, "/config"))</f>
        <v/>
      </c>
      <c r="W580" s="1" t="str">
        <f t="shared" ref="W580:W604" si="45">IF(ISBLANK(U580),  "", _xlfn.CONCAT("haas/entity/sensor/", LOWER(C580), "/", E580))</f>
        <v/>
      </c>
      <c r="AI580" s="28" t="str">
        <f t="shared" si="43"/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 t="shared" si="44"/>
        <v/>
      </c>
      <c r="W581" s="1" t="str">
        <f t="shared" si="45"/>
        <v/>
      </c>
      <c r="AI581" s="28" t="str">
        <f t="shared" si="43"/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 t="shared" si="44"/>
        <v/>
      </c>
      <c r="W582" s="1" t="str">
        <f t="shared" si="45"/>
        <v/>
      </c>
      <c r="AI582" s="28" t="str">
        <f t="shared" si="43"/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 t="shared" si="44"/>
        <v/>
      </c>
      <c r="W583" s="1" t="str">
        <f t="shared" si="45"/>
        <v/>
      </c>
      <c r="AI583" s="28" t="str">
        <f t="shared" si="43"/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 t="shared" si="44"/>
        <v/>
      </c>
      <c r="W584" s="1" t="str">
        <f t="shared" si="45"/>
        <v/>
      </c>
      <c r="AI584" s="28" t="str">
        <f t="shared" si="43"/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 t="shared" si="44"/>
        <v/>
      </c>
      <c r="W585" s="1" t="str">
        <f t="shared" si="45"/>
        <v/>
      </c>
      <c r="AI585" s="28" t="str">
        <f t="shared" si="43"/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 t="shared" si="44"/>
        <v/>
      </c>
      <c r="W586" s="1" t="str">
        <f t="shared" si="45"/>
        <v/>
      </c>
      <c r="AI586" s="28" t="str">
        <f t="shared" si="43"/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 t="shared" si="44"/>
        <v/>
      </c>
      <c r="W587" s="1" t="str">
        <f t="shared" si="45"/>
        <v/>
      </c>
      <c r="AI587" s="28" t="str">
        <f t="shared" si="43"/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 t="shared" si="44"/>
        <v/>
      </c>
      <c r="W588" s="1" t="str">
        <f t="shared" si="45"/>
        <v/>
      </c>
      <c r="AI588" s="28" t="str">
        <f t="shared" si="43"/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 t="shared" si="44"/>
        <v/>
      </c>
      <c r="W589" s="1" t="str">
        <f t="shared" si="45"/>
        <v/>
      </c>
      <c r="AI589" s="28" t="str">
        <f t="shared" si="43"/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 t="shared" si="44"/>
        <v/>
      </c>
      <c r="W590" s="1" t="str">
        <f t="shared" si="45"/>
        <v/>
      </c>
      <c r="AI590" s="28" t="str">
        <f t="shared" si="43"/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 t="shared" si="44"/>
        <v/>
      </c>
      <c r="W591" s="1" t="str">
        <f t="shared" si="45"/>
        <v/>
      </c>
      <c r="AI591" s="28" t="str">
        <f t="shared" si="43"/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 t="shared" si="44"/>
        <v/>
      </c>
      <c r="W592" s="1" t="str">
        <f t="shared" si="45"/>
        <v/>
      </c>
      <c r="AI592" s="28" t="str">
        <f t="shared" si="43"/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 t="shared" si="44"/>
        <v/>
      </c>
      <c r="W593" s="1" t="str">
        <f t="shared" si="45"/>
        <v/>
      </c>
      <c r="AI593" s="28" t="str">
        <f t="shared" si="43"/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 t="shared" si="44"/>
        <v/>
      </c>
      <c r="W594" s="1" t="str">
        <f t="shared" si="45"/>
        <v/>
      </c>
      <c r="AI594" s="28" t="str">
        <f t="shared" si="43"/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 t="shared" si="44"/>
        <v/>
      </c>
      <c r="W595" s="1" t="str">
        <f t="shared" si="45"/>
        <v/>
      </c>
      <c r="AI595" s="28" t="str">
        <f t="shared" si="43"/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 t="shared" si="44"/>
        <v/>
      </c>
      <c r="W596" s="1" t="str">
        <f t="shared" si="45"/>
        <v/>
      </c>
      <c r="AI596" s="28" t="str">
        <f t="shared" si="43"/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 t="shared" si="44"/>
        <v/>
      </c>
      <c r="W597" s="1" t="str">
        <f t="shared" si="45"/>
        <v/>
      </c>
      <c r="AI597" s="28" t="str">
        <f t="shared" si="43"/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 t="shared" si="44"/>
        <v/>
      </c>
      <c r="W598" s="1" t="str">
        <f t="shared" si="45"/>
        <v/>
      </c>
      <c r="AI598" s="28" t="str">
        <f t="shared" si="43"/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 t="shared" si="44"/>
        <v/>
      </c>
      <c r="W599" s="1" t="str">
        <f t="shared" si="45"/>
        <v/>
      </c>
      <c r="AI599" s="28" t="str">
        <f t="shared" si="43"/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 t="shared" si="44"/>
        <v/>
      </c>
      <c r="W600" s="1" t="str">
        <f t="shared" si="45"/>
        <v/>
      </c>
      <c r="AI600" s="28" t="str">
        <f t="shared" si="43"/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 t="shared" si="44"/>
        <v/>
      </c>
      <c r="W601" s="1" t="str">
        <f t="shared" si="45"/>
        <v/>
      </c>
      <c r="AI601" s="28" t="str">
        <f t="shared" si="43"/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 t="shared" si="44"/>
        <v/>
      </c>
      <c r="W602" s="1" t="str">
        <f t="shared" si="45"/>
        <v/>
      </c>
      <c r="AI602" s="28" t="str">
        <f t="shared" si="43"/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 t="shared" si="44"/>
        <v/>
      </c>
      <c r="W603" s="1" t="str">
        <f t="shared" si="45"/>
        <v/>
      </c>
      <c r="AI603" s="28" t="str">
        <f t="shared" si="43"/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 t="shared" si="44"/>
        <v/>
      </c>
      <c r="W604" s="1" t="str">
        <f t="shared" si="45"/>
        <v/>
      </c>
      <c r="AI604" s="28" t="str">
        <f t="shared" si="43"/>
        <v/>
      </c>
      <c r="AJ604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2022-03-09T03:37:49Z</dcterms:modified>
</cp:coreProperties>
</file>