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331AF32-F57F-C44E-BD66-30DC831DDC74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2" i="1" l="1"/>
  <c r="AA332" i="1"/>
  <c r="AB332" i="1"/>
  <c r="AO332" i="1"/>
  <c r="F327" i="1"/>
  <c r="AA327" i="1"/>
  <c r="AB327" i="1"/>
  <c r="AO327" i="1"/>
  <c r="F300" i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31" i="1"/>
  <c r="AB331" i="1"/>
  <c r="AA331" i="1"/>
  <c r="F331" i="1"/>
  <c r="F326" i="1"/>
  <c r="AA326" i="1"/>
  <c r="AB326" i="1"/>
  <c r="AO326" i="1"/>
  <c r="AO298" i="1"/>
  <c r="AB298" i="1"/>
  <c r="AA298" i="1"/>
  <c r="F298" i="1"/>
  <c r="F297" i="1"/>
  <c r="AA297" i="1"/>
  <c r="AB297" i="1"/>
  <c r="AO297" i="1"/>
  <c r="AO334" i="1"/>
  <c r="AB334" i="1"/>
  <c r="AA334" i="1"/>
  <c r="F334" i="1"/>
  <c r="F329" i="1"/>
  <c r="AA329" i="1"/>
  <c r="AB329" i="1"/>
  <c r="AO329" i="1"/>
  <c r="F335" i="1"/>
  <c r="AA335" i="1"/>
  <c r="AB335" i="1"/>
  <c r="AO335" i="1"/>
  <c r="F330" i="1"/>
  <c r="AA330" i="1"/>
  <c r="AB330" i="1"/>
  <c r="AO330" i="1"/>
  <c r="AF313" i="1"/>
  <c r="AB313" i="1"/>
  <c r="AA313" i="1"/>
  <c r="F313" i="1"/>
  <c r="AO313" i="1"/>
  <c r="AE364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6" i="1"/>
  <c r="AB336" i="1"/>
  <c r="F336" i="1"/>
  <c r="AO333" i="1"/>
  <c r="AB333" i="1"/>
  <c r="AA333" i="1"/>
  <c r="F333" i="1"/>
  <c r="AO328" i="1"/>
  <c r="AB328" i="1"/>
  <c r="AA328" i="1"/>
  <c r="F328" i="1"/>
  <c r="F296" i="1"/>
  <c r="AA296" i="1"/>
  <c r="AB296" i="1"/>
  <c r="AO296" i="1"/>
  <c r="F295" i="1"/>
  <c r="AA295" i="1"/>
  <c r="AB295" i="1"/>
  <c r="AO295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50" i="1"/>
  <c r="AB350" i="1"/>
  <c r="AA350" i="1"/>
  <c r="F350" i="1"/>
  <c r="AO353" i="1"/>
  <c r="AB353" i="1"/>
  <c r="AA353" i="1"/>
  <c r="F353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61" i="1"/>
  <c r="AB361" i="1"/>
  <c r="AA361" i="1"/>
  <c r="AO360" i="1"/>
  <c r="AB360" i="1"/>
  <c r="AA360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2" i="1"/>
  <c r="AB362" i="1"/>
  <c r="AA362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4" i="1"/>
  <c r="AA364" i="1"/>
  <c r="AB364" i="1"/>
  <c r="AO36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8" i="1"/>
  <c r="AB337" i="1"/>
  <c r="AB339" i="1"/>
  <c r="AB341" i="1"/>
  <c r="AB340" i="1"/>
  <c r="AB342" i="1"/>
  <c r="AB343" i="1"/>
  <c r="AB344" i="1"/>
  <c r="AB345" i="1"/>
  <c r="AB346" i="1"/>
  <c r="AB347" i="1"/>
  <c r="AB348" i="1"/>
  <c r="AB349" i="1"/>
  <c r="AB351" i="1"/>
  <c r="AB352" i="1"/>
  <c r="AB354" i="1"/>
  <c r="AB355" i="1"/>
  <c r="AB356" i="1"/>
  <c r="AB357" i="1"/>
  <c r="AB358" i="1"/>
  <c r="AB359" i="1"/>
  <c r="AB363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9" i="1"/>
  <c r="F356" i="1"/>
  <c r="AA356" i="1"/>
  <c r="AO356" i="1"/>
  <c r="F357" i="1"/>
  <c r="AA357" i="1"/>
  <c r="AO357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9" i="1"/>
  <c r="AO351" i="1"/>
  <c r="AO352" i="1"/>
  <c r="AO355" i="1"/>
  <c r="AO99" i="1"/>
  <c r="AO358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4" i="1"/>
  <c r="AO363" i="1"/>
  <c r="AO338" i="1"/>
  <c r="AO341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7" i="1"/>
  <c r="AO339" i="1"/>
  <c r="AO282" i="1"/>
  <c r="AO340" i="1"/>
  <c r="AO342" i="1"/>
  <c r="AO343" i="1"/>
  <c r="AO344" i="1"/>
  <c r="AO345" i="1"/>
  <c r="AO346" i="1"/>
  <c r="AO347" i="1"/>
  <c r="AO348" i="1"/>
  <c r="AO283" i="1"/>
  <c r="AO284" i="1"/>
  <c r="AO152" i="1"/>
  <c r="AO275" i="1"/>
  <c r="AO277" i="1"/>
  <c r="AO278" i="1"/>
  <c r="AO292" i="1"/>
  <c r="AO293" i="1"/>
  <c r="AO291" i="1"/>
  <c r="AO97" i="1"/>
  <c r="AO233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F9" i="1"/>
  <c r="AF7" i="1"/>
  <c r="F99" i="1"/>
  <c r="AA99" i="1"/>
  <c r="AA107" i="1"/>
  <c r="F107" i="1"/>
  <c r="AA106" i="1"/>
  <c r="F106" i="1"/>
  <c r="F349" i="1"/>
  <c r="AA349" i="1"/>
  <c r="F351" i="1"/>
  <c r="AA351" i="1"/>
  <c r="F352" i="1"/>
  <c r="AA352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8" i="1"/>
  <c r="F337" i="1"/>
  <c r="F339" i="1"/>
  <c r="F341" i="1"/>
  <c r="F340" i="1"/>
  <c r="F342" i="1"/>
  <c r="F343" i="1"/>
  <c r="F344" i="1"/>
  <c r="F345" i="1"/>
  <c r="F346" i="1"/>
  <c r="F347" i="1"/>
  <c r="F348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AA354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40" i="1"/>
  <c r="AA337" i="1"/>
  <c r="AA324" i="1"/>
  <c r="AA366" i="1"/>
  <c r="AA365" i="1"/>
  <c r="AA363" i="1"/>
  <c r="AA359" i="1"/>
  <c r="AA358" i="1"/>
  <c r="AA355" i="1"/>
  <c r="AA209" i="1"/>
  <c r="AA203" i="1"/>
  <c r="AA175" i="1"/>
  <c r="AA174" i="1"/>
  <c r="AA181" i="1"/>
  <c r="AA210" i="1"/>
  <c r="AA211" i="1"/>
  <c r="AA212" i="1"/>
  <c r="AA368" i="1"/>
  <c r="AA370" i="1"/>
  <c r="AA371" i="1"/>
  <c r="AA372" i="1"/>
  <c r="AA369" i="1"/>
  <c r="AA367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3" i="1"/>
  <c r="AA374" i="1"/>
  <c r="AA375" i="1"/>
  <c r="AA376" i="1"/>
  <c r="AA377" i="1"/>
  <c r="AA378" i="1"/>
  <c r="AA244" i="1"/>
  <c r="AA243" i="1"/>
  <c r="AA242" i="1"/>
  <c r="AA241" i="1"/>
  <c r="AA405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4" i="1"/>
  <c r="AA395" i="1"/>
  <c r="AA396" i="1"/>
  <c r="AA397" i="1"/>
  <c r="AA398" i="1"/>
  <c r="AA399" i="1"/>
  <c r="AA400" i="1"/>
  <c r="AA401" i="1"/>
  <c r="AA402" i="1"/>
  <c r="AA403" i="1"/>
  <c r="AA404" i="1"/>
  <c r="AA393" i="1"/>
  <c r="AA250" i="1"/>
  <c r="AA251" i="1"/>
  <c r="AA252" i="1"/>
  <c r="AA253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48" i="1"/>
  <c r="AA347" i="1"/>
  <c r="AA346" i="1"/>
  <c r="AA345" i="1"/>
  <c r="AA344" i="1"/>
  <c r="AA343" i="1"/>
  <c r="AA341" i="1"/>
  <c r="AA338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<sst xmlns="http://schemas.openxmlformats.org/spreadsheetml/2006/main" count="4925" uniqueCount="1108">
  <si>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</si>
  <si>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</si>
  <si>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</si>
  <si>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</si>
  <si>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</si>
  <si>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</si>
  <si>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</si>
  <si>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</si>
  <si>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</si>
  <si>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</si>
  <si>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</si>
  <si>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</si>
  <si>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</si>
  <si>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</si>
  <si>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</si>
  <si>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</si>
  <si>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</si>
  <si>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</si>
  <si>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</si>
  <si>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</si>
  <si>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</si>
  <si>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</si>
  <si>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</si>
  <si>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</si>
  <si>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</si>
  <si>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</si>
  <si>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</si>
  <si>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</si>
  <si>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</si>
  <si>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</si>
  <si>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</si>
  <si>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</si>
  <si>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</si>
  <si>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</si>
  <si>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</si>
  <si>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</si>
  <si>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</si>
  <si>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</si>
  <si>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</si>
  <si>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</si>
  <si>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</si>
  <si>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</si>
  <si>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</si>
  <si>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</si>
  <si>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</si>
  <si>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</si>
  <si>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</si>
  <si>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</si>
  <si>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</si>
  <si>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</si>
  <si>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</si>
  <si>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</si>
  <si>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</si>
  <si>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</si>
  <si>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</si>
  <si>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</si>
  <si>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</si>
  <si>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</si>
  <si>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</si>
  <si>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</si>
  <si>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</si>
  <si>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</si>
  <si>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</si>
  <si>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</si>
  <si>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</si>
  <si>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</si>
  <si>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</si>
  <si>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</si>
  <si>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</si>
  <si>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</si>
  <si>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</si>
  <si>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</si>
  <si>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</si>
  <si>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</si>
  <si>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</si>
  <si>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</si>
  <si>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</si>
  <si>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</si>
  <si>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</si>
  <si>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</si>
  <si>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</si>
  <si>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</si>
  <si>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</si>
  <si>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</si>
  <si>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</si>
  <si>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</si>
  <si>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</si>
  <si>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</si>
  <si>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</si>
  <si>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</si>
  <si>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</si>
  <si>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</si>
  <si>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</si>
  <si>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</si>
  <si>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</si>
  <si>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</si>
  <si>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</si>
  <si>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</si>
  <si>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</si>
  <si>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</si>
  <si>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</si>
  <si>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</si>
  <si>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</si>
  <si>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</si>
  <si>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</si>
  <si>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</si>
  <si>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</si>
  <si>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</si>
  <si>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</si>
  <si>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</si>
  <si>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</si>
  <si>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</si>
  <si>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</si>
  <si>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</si>
  <si>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</si>
  <si>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</si>
  <si>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</si>
  <si>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</si>
  <si>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</si>
  <si>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</si>
  <si>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</si>
  <si>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</si>
  <si>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</si>
  <si>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</si>
  <si>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</si>
  <si>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</si>
  <si>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</si>
  <si>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</si>
  <si>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</si>
  <si>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</si>
  <si>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</si>
  <si>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</si>
  <si>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</si>
  <si>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</si>
  <si>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</si>
  <si>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</si>
  <si>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</si>
  <si>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</si>
  <si>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</si>
  <si>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</si>
  <si>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</si>
  <si>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</si>
  <si>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</si>
  <si>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</si>
  <si>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</si>
  <si>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</si>
  <si>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</si>
  <si>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</si>
  <si>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</si>
  <si>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</si>
  <si>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</si>
  <si>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</si>
  <si>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</si>
  <si>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</si>
  <si>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</si>
  <si>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</si>
  <si>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</si>
  <si>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</si>
  <si>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</si>
  <si>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</si>
  <si>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</si>
  <si>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</si>
  <si>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</si>
  <si>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</si>
  <si>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</si>
  <si>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</si>
  <si>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</si>
  <si>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</si>
  <si>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</si>
  <si>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</si>
  <si>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</si>
  <si>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</si>
  <si>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</si>
  <si>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</si>
  <si>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</si>
  <si>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</si>
  <si>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</si>
  <si>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</si>
  <si>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</si>
  <si>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</si>
  <si>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</si>
  <si>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</si>
  <si>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</si>
  <si>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</si>
  <si>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</si>
  <si>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</si>
  <si>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</si>
  <si>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</si>
  <si>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</si>
  <si>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</si>
  <si>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</si>
  <si>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</si>
  <si>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</si>
  <si>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</si>
  <si>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</si>
  <si>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</si>
  <si>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</si>
  <si>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</si>
  <si>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</si>
  <si>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</si>
  <si>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</si>
  <si>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</si>
  <si>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</si>
  <si>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</si>
  <si>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</si>
  <si>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</si>
  <si>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</si>
  <si>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</si>
  <si>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</si>
  <si>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</si>
  <si>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</si>
  <si>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</si>
  <si>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</si>
  <si>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</si>
  <si>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</si>
  <si>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</si>
  <si>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</si>
  <si>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</si>
  <si>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</si>
  <si>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</si>
  <si>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</si>
  <si>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</si>
  <si>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</si>
  <si>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</si>
  <si>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</si>
  <si>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</si>
  <si>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</si>
  <si>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</si>
  <si>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</si>
  <si>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</si>
  <si>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</si>
  <si>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</si>
  <si>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</si>
  <si>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</si>
  <si>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</si>
  <si>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</si>
  <si>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</si>
  <si>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</si>
  <si>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</si>
  <si>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</si>
  <si>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</si>
  <si>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</si>
  <si>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</si>
  <si>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</si>
  <si>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</si>
  <si>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</si>
  <si>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</si>
  <si>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</si>
  <si>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</si>
  <si>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</si>
  <si>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</si>
  <si>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</si>
  <si>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</si>
  <si>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</si>
  <si>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</si>
  <si>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</si>
  <si>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</si>
  <si>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</si>
  <si>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</si>
  <si>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</si>
  <si>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</si>
  <si>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</si>
  <si>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</si>
  <si>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</si>
  <si>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</si>
  <si>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</si>
  <si>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</si>
  <si>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</si>
  <si>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</si>
  <si>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</si>
  <si>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</si>
  <si>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</si>
  <si>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</si>
  <si>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</si>
  <si>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</si>
  <si>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</si>
  <si>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</si>
  <si>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</si>
  <si>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</si>
  <si>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</si>
  <si>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</si>
  <si>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</si>
  <si>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</si>
  <si>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</si>
  <si>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</si>
  <si>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</si>
  <si>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</si>
  <si>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</si>
  <si>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</si>
  <si>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</si>
  <si>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</si>
  <si>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</si>
  <si>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</si>
  <si>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</si>
  <si>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</si>
  <si>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</si>
  <si>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</si>
  <si>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</si>
  <si>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</si>
  <si>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</si>
  <si>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</si>
  <si>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</si>
  <si>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</si>
  <si>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</si>
  <si>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</si>
  <si>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</si>
  <si>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</si>
  <si>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</si>
  <si>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</si>
  <si>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</si>
  <si>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</si>
  <si>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</si>
  <si>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</si>
  <si>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</si>
  <si>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</si>
  <si>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</si>
  <si>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</si>
  <si>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</si>
  <si>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</si>
  <si>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</si>
  <si>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</si>
  <si>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</si>
  <si>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</si>
  <si>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</si>
  <si>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</si>
  <si>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</si>
  <si>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</si>
  <si>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</si>
  <si>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</si>
  <si>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</si>
  <si>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</si>
  <si>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</si>
  <si>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</si>
  <si>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</si>
  <si>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</si>
  <si>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</si>
  <si>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</si>
  <si>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</si>
  <si>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</si>
  <si>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</si>
  <si>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</si>
  <si>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</si>
  <si>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</si>
  <si>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</si>
  <si>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</si>
  <si>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</si>
  <si>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</si>
  <si>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</si>
  <si>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</si>
  <si>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</si>
  <si>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</si>
  <si>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</si>
  <si>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</si>
  <si>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</si>
  <si>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</si>
  <si>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</si>
  <si>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</si>
  <si>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</si>
  <si>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</si>
  <si>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</si>
  <si>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</si>
  <si>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</si>
  <si>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</si>
  <si>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</si>
  <si>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</si>
  <si>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</si>
  <si>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</si>
  <si>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</si>
  <si>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</si>
  <si>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</si>
  <si>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</si>
  <si>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</si>
  <si>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</si>
  <si>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</si>
  <si>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</si>
  <si>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</si>
  <si>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</si>
  <si>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</si>
  <si>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</si>
  <si>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</si>
  <si>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</si>
  <si>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</si>
  <si>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</si>
  <si>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</si>
  <si>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</si>
  <si>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</si>
  <si>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</si>
  <si>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</si>
  <si>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</si>
  <si>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</si>
  <si>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</si>
  <si>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</si>
  <si>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</si>
  <si>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</si>
  <si>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</si>
  <si>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</si>
  <si>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</si>
  <si>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</si>
  <si>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</si>
  <si>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</si>
  <si>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</si>
  <si>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</si>
  <si>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</si>
  <si>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</si>
  <si>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</si>
  <si>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</si>
  <si>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</si>
  <si>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</si>
  <si>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</si>
  <si>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</si>
  <si>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</si>
  <si>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</si>
  <si>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</si>
  <si>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</si>
  <si>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</si>
  <si>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</si>
  <si>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</si>
  <si>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</si>
  <si>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</si>
  <si>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</si>
  <si>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</si>
  <si>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</si>
  <si>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</si>
  <si>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</si>
  <si>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</si>
  <si>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</si>
  <si>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</si>
  <si>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</si>
  <si>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</si>
  <si>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</si>
  <si>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</si>
  <si>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</si>
  <si>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</si>
  <si>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</si>
  <si>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</si>
  <si>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</si>
  <si>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</si>
  <si>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</si>
  <si>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</si>
  <si>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</si>
  <si>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</si>
  <si>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</si>
  <si>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</si>
  <si>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</si>
  <si>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</si>
  <si>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</si>
  <si>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</si>
  <si>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</si>
  <si>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</si>
  <si>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</si>
  <si>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</si>
  <si>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</si>
  <si>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</si>
  <si>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</si>
  <si>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</si>
  <si>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</si>
  <si>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</si>
  <si>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</si>
  <si>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</si>
  <si>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</si>
  <si>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</si>
  <si>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</si>
  <si>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</si>
  <si>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</si>
  <si>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</si>
  <si>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</si>
  <si>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</si>
  <si>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</si>
  <si>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</si>
  <si>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</si>
  <si>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</si>
  <si>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</si>
  <si>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</si>
  <si>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</si>
  <si>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</si>
  <si>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</si>
  <si>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</si>
  <si>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</si>
  <si>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</si>
  <si>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</si>
  <si>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</si>
  <si>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</si>
  <si>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</si>
  <si>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</si>
  <si>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</si>
  <si>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</si>
  <si>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</si>
  <si>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</si>
  <si>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</si>
  <si>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</si>
  <si>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</si>
  <si>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</si>
  <si>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</si>
  <si>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</si>
  <si>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</si>
  <si>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</si>
  <si>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</si>
  <si>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</si>
  <si>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</si>
  <si>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</si>
  <si>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</si>
  <si>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</si>
  <si>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</si>
  <si>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</si>
  <si>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</si>
  <si>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</si>
  <si>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</si>
  <si>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</si>
  <si>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</si>
  <si>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</si>
  <si>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</si>
  <si>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</si>
  <si>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</si>
  <si>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</si>
  <si>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</si>
  <si>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</si>
  <si>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</si>
  <si>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</si>
  <si>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</si>
  <si>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</si>
  <si>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</si>
  <si>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</si>
  <si>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</si>
  <si>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</si>
  <si>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</si>
  <si>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</si>
  <si>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</si>
  <si>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</si>
  <si>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</si>
  <si>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</si>
  <si>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</si>
  <si>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</si>
  <si>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</si>
  <si>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</si>
  <si>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</si>
  <si>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</si>
  <si>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</si>
  <si>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</si>
  <si>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</si>
  <si>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</si>
  <si>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</si>
  <si>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</si>
  <si>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</si>
  <si>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</si>
  <si>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</si>
  <si>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</si>
  <si>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</si>
  <si>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</si>
  <si>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</si>
  <si>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</si>
  <si>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</si>
  <si>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</si>
  <si>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</si>
  <si>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</si>
  <si>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</si>
  <si>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</si>
  <si>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</si>
  <si>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</si>
  <si>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</si>
  <si>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</si>
  <si>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</si>
  <si>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</si>
  <si>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</si>
  <si>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</si>
  <si>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</si>
  <si>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</si>
  <si>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</si>
  <si>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</si>
  <si>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</si>
  <si>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</si>
  <si>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</si>
  <si>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</si>
  <si>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</si>
  <si>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</si>
  <si>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</si>
  <si>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</si>
  <si>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</si>
  <si>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</si>
  <si>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</si>
  <si>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</si>
  <si>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</si>
  <si>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</si>
  <si>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</si>
  <si>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</si>
  <si>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</si>
  <si>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</si>
  <si>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</si>
  <si>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</si>
  <si>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</si>
  <si>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</si>
  <si>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</si>
  <si>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</si>
  <si>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</si>
  <si>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</si>
  <si>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</si>
  <si>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</si>
  <si>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</si>
  <si>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</si>
  <si>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</si>
  <si>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</si>
  <si>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</si>
  <si>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</si>
  <si>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</si>
  <si>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</si>
  <si>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</si>
  <si>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</si>
  <si>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</si>
  <si>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</si>
  <si>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</si>
  <si>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</si>
  <si>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</si>
  <si>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</si>
  <si>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</si>
  <si>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</si>
  <si>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</si>
  <si>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</si>
  <si>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</si>
  <si>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</si>
  <si>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</si>
  <si>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</si>
  <si>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</si>
  <si>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</si>
  <si>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</si>
  <si>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</si>
  <si>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</si>
  <si>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</si>
  <si>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</si>
  <si>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</si>
  <si>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</si>
  <si>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</si>
  <si>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</si>
  <si>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</si>
  <si>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</si>
  <si>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</si>
  <si>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</si>
  <si>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</si>
  <si>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</si>
  <si>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</si>
  <si>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</si>
  <si>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</si>
  <si>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</si>
  <si>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</si>
  <si>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</si>
  <si>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</si>
  <si>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</si>
  <si>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</si>
  <si>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</si>
  <si>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</si>
  <si>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</si>
  <si>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</si>
  <si>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</si>
  <si>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</si>
  <si>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</si>
  <si>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</si>
  <si>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</si>
  <si>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</si>
  <si>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</si>
  <si>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</si>
  <si>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</si>
  <si>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</si>
  <si>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</si>
  <si>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</si>
  <si>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</si>
  <si>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</si>
  <si>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</si>
  <si>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</si>
  <si>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</si>
  <si>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</si>
  <si>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</si>
  <si>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</si>
  <si>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</si>
  <si>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</si>
  <si>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</si>
  <si>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</si>
  <si>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</si>
  <si>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</si>
  <si>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</si>
  <si>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</si>
  <si>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</si>
  <si>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</si>
  <si>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</si>
  <si>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</si>
  <si>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</si>
  <si>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</si>
  <si>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</si>
  <si>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</si>
  <si>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</si>
  <si>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</si>
  <si>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</si>
  <si>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</si>
  <si>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</si>
  <si>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</si>
  <si>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</si>
  <si>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</si>
  <si>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</si>
  <si>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</si>
  <si>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</si>
  <si>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</si>
  <si>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</si>
  <si>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</si>
  <si>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</si>
  <si>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</si>
  <si>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</si>
  <si>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</si>
  <si>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</si>
  <si>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</si>
  <si>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</si>
  <si>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</si>
  <si>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</si>
  <si>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</si>
  <si>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</si>
  <si>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</si>
  <si>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</si>
  <si>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</si>
  <si>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</si>
  <si>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</si>
  <si>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</si>
  <si>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</si>
  <si>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</si>
  <si>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</si>
  <si>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</si>
  <si>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</si>
  <si>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</si>
  <si>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</si>
  <si>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</si>
  <si>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</si>
  <si>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</si>
  <si>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</si>
  <si>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</si>
  <si>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</si>
  <si>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</si>
  <si>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</si>
  <si>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</si>
  <si>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</si>
  <si>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</si>
  <si>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</si>
  <si>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</si>
  <si>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</si>
  <si>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</si>
  <si>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</si>
  <si>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</si>
  <si>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</si>
  <si>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</si>
  <si>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</si>
  <si>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</si>
  <si>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</si>
  <si>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</si>
  <si>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</si>
  <si>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</si>
  <si>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</si>
  <si>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</si>
  <si>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</si>
  <si>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</si>
  <si>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</si>
  <si>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</si>
  <si>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</si>
  <si>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</si>
  <si>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</si>
  <si>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</si>
  <si>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</si>
  <si>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</si>
  <si>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</si>
  <si>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</si>
  <si>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</si>
  <si>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</si>
  <si>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</si>
  <si>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</si>
  <si>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</si>
  <si>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</si>
  <si>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</si>
  <si>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</si>
  <si>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</si>
  <si>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</si>
  <si>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</si>
  <si>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</si>
  <si>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</si>
  <si>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</si>
  <si>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</si>
  <si>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</si>
  <si>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</si>
  <si>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</si>
  <si>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</si>
  <si>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</si>
  <si>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</si>
  <si>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</si>
  <si>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</si>
  <si>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</si>
  <si>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</si>
  <si>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</si>
  <si>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</si>
  <si>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</si>
  <si>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</si>
  <si>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</si>
  <si>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</si>
  <si>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</si>
  <si>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</si>
  <si>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</si>
  <si>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</si>
  <si>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</si>
  <si>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</si>
  <si>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</si>
  <si>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</si>
  <si>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</si>
  <si>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</si>
  <si>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</si>
  <si>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</si>
  <si>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</si>
  <si>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</si>
  <si>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</si>
  <si>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</si>
  <si>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</si>
  <si>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</si>
  <si>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</si>
  <si>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</si>
  <si>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</si>
  <si>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</si>
  <si>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</si>
  <si>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</si>
  <si>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</si>
  <si>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</si>
  <si>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</si>
  <si>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</si>
  <si>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</si>
  <si>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</si>
  <si>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</si>
  <si>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</si>
  <si>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</si>
  <si>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</si>
  <si>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</si>
  <si>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</si>
  <si>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</si>
  <si>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</si>
  <si>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</si>
  <si>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</si>
  <si>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</si>
  <si>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</si>
  <si>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</si>
  <si>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</si>
  <si>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</si>
  <si>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</si>
  <si>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</si>
  <si>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</si>
  <si>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</si>
  <si>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</si>
  <si>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</si>
  <si>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</si>
  <si>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</si>
  <si>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</si>
  <si>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</si>
  <si>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</si>
  <si>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</si>
  <si>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</si>
  <si>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</si>
  <si>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</si>
  <si>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</si>
  <si>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</si>
  <si>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</si>
  <si>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</si>
  <si>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</si>
  <si>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</si>
  <si>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</si>
  <si>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</si>
  <si>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</si>
  <si>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</si>
  <si>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</si>
  <si>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</si>
  <si>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</si>
  <si>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</si>
  <si>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</si>
  <si>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</si>
  <si>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</si>
  <si>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</si>
  <si>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</si>
  <si>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</si>
  <si>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</si>
  <si>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</si>
  <si>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</si>
  <si>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</si>
  <si>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</si>
  <si>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</si>
  <si>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</si>
  <si>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</si>
  <si>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</si>
  <si>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</si>
  <si>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</si>
  <si>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</si>
  <si>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</si>
  <si>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</si>
  <si>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</si>
  <si>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</si>
  <si>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</si>
  <si>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</si>
  <si>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</si>
  <si>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</si>
  <si>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</si>
  <si>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</si>
  <si>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</si>
  <si>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</si>
  <si>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</si>
  <si>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</si>
  <si>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</si>
  <si>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</si>
  <si>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</si>
  <si>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</si>
  <si>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</si>
  <si>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</si>
  <si>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</si>
  <si>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</si>
  <si>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</si>
  <si>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</si>
  <si>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</si>
  <si>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</si>
  <si>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</si>
  <si>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</si>
  <si>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</si>
  <si>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</si>
  <si>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</si>
  <si>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</si>
  <si>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</si>
  <si>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</si>
  <si>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</si>
  <si>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</si>
  <si>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</si>
  <si>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</si>
  <si>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</si>
  <si>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</si>
  <si>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</si>
  <si>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</si>
  <si>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</si>
  <si>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</si>
  <si>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</si>
  <si>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</si>
  <si>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</si>
  <si>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</si>
  <si>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</si>
  <si>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</si>
  <si>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</si>
  <si>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</si>
  <si>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</si>
  <si>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</si>
  <si>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</si>
  <si>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</si>
  <si>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</si>
  <si>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</si>
  <si>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</si>
  <si>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</si>
  <si>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</si>
  <si>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</si>
  <si>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</si>
  <si>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</si>
  <si>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</si>
  <si>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</si>
  <si>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</si>
  <si>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</si>
  <si>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</si>
  <si>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</si>
  <si>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</si>
  <si>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</si>
  <si>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</si>
  <si>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</si>
  <si>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</si>
  <si>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</si>
  <si>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</si>
  <si>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</si>
  <si>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</si>
  <si>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</si>
  <si>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</si>
  <si>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</si>
  <si>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</si>
  <si>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</si>
  <si>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</si>
  <si>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</si>
  <si>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</si>
  <si>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</si>
  <si>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</si>
  <si>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</si>
  <si>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</si>
  <si>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</si>
  <si>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</si>
  <si>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</si>
  <si>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</si>
  <si>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</si>
  <si>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</si>
  <si>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</si>
  <si>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</si>
  <si>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</si>
  <si>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</si>
  <si>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</si>
  <si>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</si>
  <si>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</si>
  <si>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</si>
  <si>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</si>
  <si>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</si>
  <si>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</si>
  <si>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</si>
  <si>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</si>
  <si>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</si>
  <si>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</si>
  <si>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</si>
  <si>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</si>
  <si>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</si>
  <si>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</si>
  <si>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</si>
  <si>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</si>
  <si>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</si>
  <si>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</si>
  <si>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</si>
  <si>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</si>
  <si>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</si>
  <si>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</si>
  <si>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</si>
  <si>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</si>
  <si>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</si>
  <si>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</si>
  <si>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</si>
  <si>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</si>
  <si>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</si>
  <si>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</si>
  <si>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</si>
  <si>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</si>
  <si>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</si>
  <si>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</si>
  <si>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</si>
  <si>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</si>
  <si>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</si>
  <si>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</si>
  <si>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</si>
  <si>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</si>
  <si>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</si>
  <si>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</si>
  <si>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</si>
  <si>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</si>
  <si>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</si>
  <si>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</si>
  <si>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</si>
  <si>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</si>
  <si>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</si>
  <si>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</si>
  <si>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</si>
  <si>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</si>
  <si>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</si>
  <si>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</si>
  <si>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</si>
  <si>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</si>
  <si>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</si>
  <si>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</si>
  <si>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</si>
  <si>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</si>
  <si>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</si>
  <si>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</si>
  <si>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</si>
  <si>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</si>
  <si>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</si>
  <si>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</si>
  <si>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</si>
  <si>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</si>
  <si>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</si>
  <si>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</si>
  <si>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</si>
  <si>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</si>
  <si>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</si>
  <si>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</si>
  <si>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</si>
  <si>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</si>
  <si>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</si>
  <si>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</si>
  <si>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</si>
  <si>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</si>
  <si>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</si>
  <si>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</si>
  <si>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</si>
  <si>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</si>
  <si>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</si>
  <si>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</si>
  <si>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</si>
  <si>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</si>
  <si>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</si>
  <si>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</si>
  <si>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</si>
  <si>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</si>
  <si>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</si>
  <si>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</si>
  <si>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</si>
  <si>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</si>
  <si>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</si>
  <si>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</si>
  <si>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</si>
  <si>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</si>
  <si>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</si>
  <si>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</si>
  <si>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</si>
  <si>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</si>
  <si>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</si>
  <si>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</si>
  <si>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</si>
  <si>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</si>
  <si>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</si>
  <si>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</si>
  <si>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</si>
  <si>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</si>
  <si>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</si>
  <si>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</si>
  <si>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</si>
  <si>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</si>
  <si>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</si>
  <si>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</si>
  <si>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Lock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</si>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</sst>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91" totalsRowShown="0" headerRowDxfId="43" dataDxfId="41" headerRowBorderDxfId="42">
  <autoFilter ref="A3:AO691" xr:uid="{00000000-0009-0000-0100-000002000000}"/>
  <sortState xmlns:xlrd2="http://schemas.microsoft.com/office/spreadsheetml/2017/richdata2" ref="A4:AO691">
    <sortCondition ref="A3:A69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1"/>
  <sheetViews>
    <sheetView tabSelected="1" topLeftCell="G310" zoomScale="122" zoomScaleNormal="122" workbookViewId="0">
      <selection activeCell="L332" sqref="L33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8" t="s">
        <v>200</v>
      </c>
      <c r="W1" s="48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1065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1065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1065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1065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1065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1065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1065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1065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1065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1065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1065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1065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2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1065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1065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1065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1065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1065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1065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1065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1065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1065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1065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1065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1065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1065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1065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1065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1065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1065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1065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1065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1090</v>
      </c>
      <c r="F89" s="8" t="str">
        <f>IF(ISBLANK(E89), "", Table2[[#This Row],[unique_id]])</f>
        <v>home_security</v>
      </c>
      <c r="G89" s="8" t="s">
        <v>1088</v>
      </c>
      <c r="H89" s="8" t="s">
        <v>415</v>
      </c>
      <c r="I89" s="8" t="s">
        <v>132</v>
      </c>
      <c r="J89" s="8" t="s">
        <v>1089</v>
      </c>
      <c r="L89" s="8" t="s">
        <v>136</v>
      </c>
      <c r="N89" s="8"/>
      <c r="O89" s="10"/>
      <c r="P89" s="10"/>
      <c r="Q89" s="10"/>
      <c r="R89" s="10"/>
      <c r="S89" s="10"/>
      <c r="T89" s="8"/>
      <c r="W89" s="8" t="s">
        <v>1103</v>
      </c>
      <c r="Y89" s="10"/>
      <c r="AA89" s="8" t="str">
        <f t="shared" si="6"/>
        <v/>
      </c>
      <c r="AB89" s="8" t="str">
        <f t="shared" si="9"/>
        <v/>
      </c>
      <c r="AE89" s="40"/>
      <c r="AM89" s="15"/>
      <c r="AN89" s="14"/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 t="shared" si="6"/>
        <v/>
      </c>
      <c r="AB92" s="8" t="str">
        <f t="shared" si="9"/>
        <v/>
      </c>
      <c r="AE92" s="39"/>
      <c r="AK92" s="8" t="s">
        <v>173</v>
      </c>
      <c r="AO92" s="8" t="str">
        <f t="shared" si="10"/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 t="shared" si="9"/>
        <v/>
      </c>
      <c r="AE93" s="39"/>
      <c r="AO93" s="8" t="str">
        <f t="shared" si="10"/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 t="shared" ref="AA94:AA125" si="11">IF(ISBLANK(Z94),  "", _xlfn.CONCAT("haas/entity/sensor/", LOWER(C94), "/", E94, "/config"))</f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 t="shared" si="10"/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 t="shared" si="11"/>
        <v/>
      </c>
      <c r="AB95" s="8" t="str">
        <f t="shared" si="9"/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 t="shared" si="10"/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si="11"/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 t="shared" si="10"/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 t="shared" si="10"/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 t="shared" si="10"/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K99" s="8" t="s">
        <v>495</v>
      </c>
      <c r="AN99" s="12"/>
      <c r="AO99" s="8" t="str">
        <f t="shared" si="10"/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 t="shared" si="10"/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 t="shared" si="10"/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 t="shared" si="11"/>
        <v/>
      </c>
      <c r="AB102" s="8" t="str">
        <f t="shared" si="9"/>
        <v/>
      </c>
      <c r="AE102" s="40"/>
      <c r="AN102" s="14"/>
      <c r="AO102" s="8" t="str">
        <f t="shared" si="10"/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 t="shared" si="11"/>
        <v/>
      </c>
      <c r="AB103" s="8" t="str">
        <f t="shared" si="9"/>
        <v/>
      </c>
      <c r="AE103" s="40"/>
      <c r="AK103" s="8" t="s">
        <v>130</v>
      </c>
      <c r="AO103" s="8" t="str">
        <f t="shared" si="10"/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 t="shared" si="11"/>
        <v/>
      </c>
      <c r="AB104" s="8" t="str">
        <f t="shared" si="9"/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 t="shared" si="10"/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 t="shared" si="11"/>
        <v/>
      </c>
      <c r="AB105" s="8" t="str">
        <f t="shared" si="9"/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 t="shared" si="10"/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 t="shared" si="10"/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 t="shared" si="10"/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0"/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 t="shared" si="10"/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 t="shared" si="11"/>
        <v/>
      </c>
      <c r="AB110" s="8" t="str">
        <f t="shared" si="9"/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 t="shared" si="10"/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 t="shared" si="10"/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 t="shared" si="10"/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 t="shared" si="10"/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 t="shared" si="10"/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 t="shared" si="10"/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 t="shared" si="10"/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 t="shared" si="10"/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 t="shared" si="10"/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 t="shared" si="10"/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 t="shared" si="10"/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 t="shared" si="10"/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 t="shared" si="10"/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 t="shared" si="10"/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 t="shared" si="10"/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ref="AA126:AA157" si="12">IF(ISBLANK(Z126),  "", _xlfn.CONCAT("haas/entity/sensor/", LOWER(C126), "/", E126, "/config"))</f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 t="shared" si="10"/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 t="shared" si="12"/>
        <v/>
      </c>
      <c r="AB127" s="8" t="str">
        <f t="shared" si="9"/>
        <v/>
      </c>
      <c r="AE127" s="40"/>
      <c r="AK127" s="8" t="s">
        <v>173</v>
      </c>
      <c r="AO127" s="8" t="str">
        <f t="shared" si="10"/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 t="shared" si="12"/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 t="shared" si="10"/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 t="shared" si="12"/>
        <v/>
      </c>
      <c r="AB129" s="8" t="str">
        <f t="shared" si="9"/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 t="shared" si="10"/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 t="shared" si="10"/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 t="shared" si="10"/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 t="shared" si="14"/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 t="shared" si="14"/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 t="shared" si="14"/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 t="shared" si="14"/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 t="shared" si="14"/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 t="shared" si="14"/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 t="shared" si="12"/>
        <v/>
      </c>
      <c r="AB139" s="8" t="str">
        <f t="shared" si="13"/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 t="shared" si="14"/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 t="shared" si="14"/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 t="shared" si="12"/>
        <v/>
      </c>
      <c r="AB141" s="8" t="str">
        <f t="shared" si="13"/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 t="shared" si="14"/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 t="shared" si="14"/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 t="shared" si="14"/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 t="shared" si="14"/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 t="shared" si="14"/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 t="shared" si="14"/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 t="shared" si="14"/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 t="shared" si="14"/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 t="shared" si="14"/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 t="shared" si="14"/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 t="shared" si="14"/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 t="shared" si="12"/>
        <v/>
      </c>
      <c r="AB153" s="8" t="str">
        <f t="shared" si="13"/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 t="shared" si="14"/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 t="shared" si="14"/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 t="shared" si="12"/>
        <v/>
      </c>
      <c r="AB155" s="8" t="str">
        <f t="shared" si="13"/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 t="shared" si="14"/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 t="shared" si="14"/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 t="shared" si="14"/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ref="AA158:AA189" si="15">IF(ISBLANK(Z158),  "", _xlfn.CONCAT("haas/entity/sensor/", LOWER(C158), "/", E158, "/config"))</f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 t="shared" si="14"/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 t="shared" si="15"/>
        <v/>
      </c>
      <c r="AB159" s="34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 t="shared" si="14"/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 t="shared" si="15"/>
        <v/>
      </c>
      <c r="AB160" s="34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 t="shared" si="14"/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 t="shared" si="15"/>
        <v/>
      </c>
      <c r="AB163" s="8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 t="shared" si="14"/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 t="shared" si="15"/>
        <v/>
      </c>
      <c r="AB164" s="8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 t="shared" si="14"/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 t="shared" si="14"/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 t="shared" si="15"/>
        <v/>
      </c>
      <c r="AB166" s="34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 t="shared" si="14"/>
        <v>[["mac", "x"]]</v>
      </c>
    </row>
    <row r="167" spans="1:41" ht="16" customHeight="1" x14ac:dyDescent="0.2">
      <c r="A167" s="8">
        <v>1700</v>
      </c>
      <c r="B167" s="8" t="s">
        <v>26</v>
      </c>
      <c r="C167" s="8" t="s">
        <v>702</v>
      </c>
      <c r="D167" s="8" t="s">
        <v>458</v>
      </c>
      <c r="E167" s="8" t="s">
        <v>457</v>
      </c>
      <c r="F167" s="8" t="str">
        <f>IF(ISBLANK(E167), "", Table2[[#This Row],[unique_id]])</f>
        <v>column_break</v>
      </c>
      <c r="G167" s="8" t="s">
        <v>454</v>
      </c>
      <c r="H167" s="8" t="s">
        <v>1091</v>
      </c>
      <c r="I167" s="8" t="s">
        <v>132</v>
      </c>
      <c r="L167" s="8" t="s">
        <v>455</v>
      </c>
      <c r="M167" s="8" t="s">
        <v>456</v>
      </c>
      <c r="N167" s="8"/>
      <c r="O167" s="10"/>
      <c r="P167" s="10"/>
      <c r="Q167" s="10"/>
      <c r="R167" s="10"/>
      <c r="S167" s="10"/>
      <c r="T167" s="8"/>
      <c r="Y167" s="10"/>
      <c r="AA167" s="8" t="str">
        <f t="shared" si="15"/>
        <v/>
      </c>
      <c r="AB167" s="8" t="str">
        <f t="shared" si="13"/>
        <v/>
      </c>
      <c r="AE167" s="40"/>
      <c r="AO167" s="8" t="str">
        <f t="shared" si="14"/>
        <v/>
      </c>
    </row>
    <row r="168" spans="1:41" ht="16" customHeight="1" x14ac:dyDescent="0.2">
      <c r="A168" s="8">
        <v>1701</v>
      </c>
      <c r="B168" s="8" t="s">
        <v>26</v>
      </c>
      <c r="C168" s="8" t="s">
        <v>255</v>
      </c>
      <c r="D168" s="8" t="s">
        <v>134</v>
      </c>
      <c r="E168" s="8" t="s">
        <v>299</v>
      </c>
      <c r="F168" s="8" t="str">
        <f>IF(ISBLANK(E168), "", Table2[[#This Row],[unique_id]])</f>
        <v>bathroom_rails</v>
      </c>
      <c r="G168" s="8" t="s">
        <v>719</v>
      </c>
      <c r="H168" s="8" t="s">
        <v>1091</v>
      </c>
      <c r="I168" s="8" t="s">
        <v>132</v>
      </c>
      <c r="J168" s="8" t="s">
        <v>719</v>
      </c>
      <c r="L168" s="8" t="s">
        <v>321</v>
      </c>
      <c r="N168" s="8"/>
      <c r="O168" s="10"/>
      <c r="P168" s="10"/>
      <c r="Q168" s="10"/>
      <c r="R168" s="10"/>
      <c r="S168" s="10"/>
      <c r="T168" s="8"/>
      <c r="W168" s="8" t="s">
        <v>320</v>
      </c>
      <c r="Y168" s="10"/>
      <c r="AA168" s="8" t="str">
        <f t="shared" si="15"/>
        <v/>
      </c>
      <c r="AB168" s="8" t="str">
        <f t="shared" si="13"/>
        <v/>
      </c>
      <c r="AE168" s="40"/>
      <c r="AF168" s="8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10" t="s">
        <v>500</v>
      </c>
      <c r="AH168" s="8" t="s">
        <v>508</v>
      </c>
      <c r="AI168" s="8" t="s">
        <v>497</v>
      </c>
      <c r="AJ168" s="8" t="str">
        <f>IF(OR(ISBLANK(AM168), ISBLANK(AN168)), "", Table2[[#This Row],[device_via_device]])</f>
        <v>TPLink</v>
      </c>
      <c r="AK168" s="8" t="s">
        <v>496</v>
      </c>
      <c r="AL168" s="8" t="s">
        <v>633</v>
      </c>
      <c r="AM168" s="8" t="s">
        <v>487</v>
      </c>
      <c r="AN168" s="8" t="s">
        <v>626</v>
      </c>
      <c r="AO168" s="8" t="str">
        <f t="shared" si="14"/>
        <v>[["mac", "ac:84:c6:54:9d:98"], ["ip", "10.0.6.81"]]</v>
      </c>
    </row>
    <row r="169" spans="1:41" ht="16" customHeight="1" x14ac:dyDescent="0.2">
      <c r="A169" s="8">
        <v>1702</v>
      </c>
      <c r="B169" s="8" t="s">
        <v>922</v>
      </c>
      <c r="C169" s="8" t="s">
        <v>463</v>
      </c>
      <c r="D169" s="8" t="s">
        <v>134</v>
      </c>
      <c r="E169" s="8" t="s">
        <v>464</v>
      </c>
      <c r="F169" s="8" t="str">
        <f>IF(ISBLANK(E169), "", Table2[[#This Row],[unique_id]])</f>
        <v>roof_water_heater_booster</v>
      </c>
      <c r="G169" s="8" t="s">
        <v>716</v>
      </c>
      <c r="H169" s="8" t="s">
        <v>1091</v>
      </c>
      <c r="I169" s="8" t="s">
        <v>132</v>
      </c>
      <c r="J169" s="8" t="str">
        <f>Table2[[#This Row],[friendly_name]]</f>
        <v>Water Booster</v>
      </c>
      <c r="L169" s="8" t="s">
        <v>321</v>
      </c>
      <c r="N169" s="8"/>
      <c r="O169" s="10"/>
      <c r="P169" s="10"/>
      <c r="Q169" s="10"/>
      <c r="R169" s="10"/>
      <c r="S169" s="10"/>
      <c r="T169" s="8"/>
      <c r="W169" s="8" t="s">
        <v>709</v>
      </c>
      <c r="Y169" s="10"/>
      <c r="AA169" s="8" t="str">
        <f t="shared" si="15"/>
        <v/>
      </c>
      <c r="AB169" s="8" t="str">
        <f t="shared" si="13"/>
        <v/>
      </c>
      <c r="AE169" s="40"/>
      <c r="AF169" s="8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10" t="s">
        <v>706</v>
      </c>
      <c r="AH169" s="8" t="s">
        <v>705</v>
      </c>
      <c r="AI169" s="8" t="s">
        <v>707</v>
      </c>
      <c r="AJ169" s="8" t="str">
        <f>IF(OR(ISBLANK(AM169), ISBLANK(AN169)), "", Table2[[#This Row],[device_via_device]])</f>
        <v>Sonoff</v>
      </c>
      <c r="AK169" s="8" t="s">
        <v>38</v>
      </c>
      <c r="AL169" s="8" t="s">
        <v>633</v>
      </c>
      <c r="AM169" s="8" t="s">
        <v>704</v>
      </c>
      <c r="AN169" s="9" t="s">
        <v>708</v>
      </c>
      <c r="AO169" s="8" t="str">
        <f t="shared" si="14"/>
        <v>[["mac", "ec:fa:bc:50:3e:02"], ["ip", "10.0.6.99"]]</v>
      </c>
    </row>
    <row r="170" spans="1:41" ht="16" customHeight="1" x14ac:dyDescent="0.2">
      <c r="A170" s="8">
        <v>1703</v>
      </c>
      <c r="B170" s="8" t="s">
        <v>231</v>
      </c>
      <c r="C170" s="8" t="s">
        <v>463</v>
      </c>
      <c r="D170" s="8" t="s">
        <v>134</v>
      </c>
      <c r="E170" s="8" t="s">
        <v>710</v>
      </c>
      <c r="F170" s="8" t="str">
        <f>IF(ISBLANK(E170), "", Table2[[#This Row],[unique_id]])</f>
        <v>outdoor_pool_filter</v>
      </c>
      <c r="G170" s="8" t="s">
        <v>434</v>
      </c>
      <c r="H170" s="8" t="s">
        <v>1091</v>
      </c>
      <c r="I170" s="8" t="s">
        <v>132</v>
      </c>
      <c r="J170" s="8" t="str">
        <f>Table2[[#This Row],[friendly_name]]</f>
        <v>Pool Filter</v>
      </c>
      <c r="L170" s="8" t="s">
        <v>321</v>
      </c>
      <c r="N170" s="8"/>
      <c r="O170" s="10"/>
      <c r="P170" s="10"/>
      <c r="Q170" s="10"/>
      <c r="R170" s="10"/>
      <c r="S170" s="10"/>
      <c r="T170" s="8"/>
      <c r="W170" s="8" t="s">
        <v>314</v>
      </c>
      <c r="Y170" s="10"/>
      <c r="AA170" s="8" t="str">
        <f t="shared" si="15"/>
        <v/>
      </c>
      <c r="AB170" s="8" t="str">
        <f t="shared" si="13"/>
        <v/>
      </c>
      <c r="AE170" s="40"/>
      <c r="AF170" s="8" t="str">
        <f>IF(OR(ISBLANK(AM170), ISBLANK(AN170)), "", LOWER(_xlfn.CONCAT(Table2[[#This Row],[device_manufacturer]], "-",Table2[[#This Row],[device_suggested_area]], "-", Table2[[#This Row],[device_identifiers]])))</f>
        <v/>
      </c>
      <c r="AG170" s="10" t="s">
        <v>706</v>
      </c>
      <c r="AH170" s="8" t="s">
        <v>705</v>
      </c>
      <c r="AI170" s="8" t="s">
        <v>707</v>
      </c>
      <c r="AJ170" s="8" t="str">
        <f>IF(OR(ISBLANK(AM170), ISBLANK(AN170)), "", Table2[[#This Row],[device_via_device]])</f>
        <v/>
      </c>
      <c r="AK170" s="8" t="s">
        <v>711</v>
      </c>
      <c r="AL170" s="8" t="s">
        <v>633</v>
      </c>
      <c r="AN170" s="9"/>
      <c r="AO170" s="8" t="str">
        <f t="shared" si="14"/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 t="shared" si="14"/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 t="shared" si="15"/>
        <v/>
      </c>
      <c r="AB172" s="8" t="str">
        <f t="shared" si="13"/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 t="shared" si="14"/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 t="shared" si="15"/>
        <v/>
      </c>
      <c r="AB176" s="8" t="str">
        <f t="shared" si="13"/>
        <v/>
      </c>
      <c r="AE176" s="40"/>
      <c r="AO176" s="8" t="str">
        <f t="shared" si="14"/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39"/>
      <c r="AO177" s="8" t="str">
        <f t="shared" si="14"/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O189" s="8" t="str">
        <f t="shared" si="14"/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ref="AA190:AA221" si="16">IF(ISBLANK(Z190),  "", _xlfn.CONCAT("haas/entity/sensor/", LOWER(C190), "/", E190, "/config"))</f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6"/>
        <v/>
      </c>
      <c r="AB191" s="8" t="str">
        <f t="shared" si="13"/>
        <v/>
      </c>
      <c r="AE191" s="40"/>
      <c r="AI191" s="12"/>
      <c r="AO191" s="8" t="str">
        <f t="shared" si="14"/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si="16"/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ref="AA198:AA203" si="19">IF(ISBLANK(Z198),  "", _xlfn.CONCAT("haas/entity/sensor/", LOWER(C198), "/", E198, "/config"))</f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 t="shared" si="19"/>
        <v/>
      </c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 t="shared" ref="AA205:AA229" si="20">IF(ISBLANK(Z205),  "", _xlfn.CONCAT("haas/entity/sensor/", LOWER(C205), "/", E205, "/config"))</f>
        <v/>
      </c>
      <c r="AB205" s="8" t="str">
        <f t="shared" si="17"/>
        <v/>
      </c>
      <c r="AE205" s="40"/>
      <c r="AO205" s="8" t="str">
        <f t="shared" si="18"/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I206" s="12"/>
      <c r="AO206" s="8" t="str">
        <f t="shared" si="18"/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 t="shared" si="20"/>
        <v/>
      </c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ref="AA231:AA244" si="21">IF(ISBLANK(Z231),  "", _xlfn.CONCAT("haas/entity/sensor/", LOWER(C231), "/", E231, "/config"))</f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 t="shared" si="21"/>
        <v/>
      </c>
      <c r="AB239" s="8" t="str">
        <f t="shared" si="17"/>
        <v/>
      </c>
      <c r="AE239" s="40"/>
      <c r="AO239" s="8" t="str">
        <f t="shared" si="18"/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si="21"/>
        <v/>
      </c>
      <c r="AB240" s="8" t="str">
        <f t="shared" si="17"/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 t="shared" si="18"/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 t="shared" si="21"/>
        <v>haas/entity/sensor/internet/network_internet_uptime/config</v>
      </c>
      <c r="AB241" s="8" t="str">
        <f t="shared" si="17"/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 t="shared" si="21"/>
        <v>haas/entity/sensor/internet/network_internet_ping/config</v>
      </c>
      <c r="AB242" s="8" t="str">
        <f t="shared" si="17"/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 t="shared" si="21"/>
        <v>haas/entity/sensor/internet/network_internet_upload/config</v>
      </c>
      <c r="AB243" s="8" t="str">
        <f t="shared" si="17"/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 t="shared" si="21"/>
        <v>haas/entity/sensor/internet/network_internet_download/config</v>
      </c>
      <c r="AB244" s="8" t="str">
        <f t="shared" si="17"/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 t="shared" si="18"/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 t="shared" si="17"/>
        <v/>
      </c>
      <c r="AC245" s="14"/>
      <c r="AE245" s="39"/>
      <c r="AO245" s="8" t="str">
        <f t="shared" si="18"/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ref="AA246:AA257" si="22">IF(ISBLANK(Z246),  "", _xlfn.CONCAT("haas/entity/sensor/", LOWER(C246), "/", E246, "/config"))</f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O255" s="8" t="str">
        <f t="shared" si="18"/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I256" s="12"/>
      <c r="AO256" s="8" t="str">
        <f t="shared" si="18"/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 t="shared" si="22"/>
        <v/>
      </c>
      <c r="AB257" s="8" t="str">
        <f t="shared" si="17"/>
        <v/>
      </c>
      <c r="AE257" s="40"/>
      <c r="AO257" s="8" t="str">
        <f t="shared" si="18"/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 t="shared" si="17"/>
        <v/>
      </c>
      <c r="AE258" s="40"/>
      <c r="AI258" s="12"/>
      <c r="AO258" s="8" t="str">
        <f t="shared" si="18"/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ref="AA259:AA273" si="23">IF(ISBLANK(Z259),  "", _xlfn.CONCAT("haas/entity/sensor/", LOWER(C259), "/", E259, "/config"))</f>
        <v/>
      </c>
      <c r="AB259" s="8" t="str">
        <f t="shared" si="17"/>
        <v/>
      </c>
      <c r="AE259" s="39"/>
      <c r="AI259" s="12"/>
      <c r="AK259" s="8" t="s">
        <v>130</v>
      </c>
      <c r="AO259" s="8" t="str">
        <f t="shared" si="18"/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299" si="24">IF(ISBLANK(Z260),  "", _xlfn.CONCAT(LOWER(C260), "/", E260))</f>
        <v/>
      </c>
      <c r="AE260" s="40"/>
      <c r="AI260" s="12"/>
      <c r="AK260" s="8" t="s">
        <v>127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127</v>
      </c>
      <c r="AO261" s="8" t="str">
        <f t="shared" si="25"/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597</v>
      </c>
      <c r="AO262" s="8" t="str">
        <f t="shared" si="25"/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205</v>
      </c>
      <c r="AO263" s="8" t="str">
        <f t="shared" si="25"/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206</v>
      </c>
      <c r="AO264" s="8" t="str">
        <f t="shared" si="25"/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173</v>
      </c>
      <c r="AO265" s="8" t="str">
        <f t="shared" si="25"/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K266" s="8" t="s">
        <v>204</v>
      </c>
      <c r="AO266" s="8" t="str">
        <f t="shared" si="25"/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I267" s="12"/>
      <c r="AK267" s="8" t="s">
        <v>218</v>
      </c>
      <c r="AO267" s="8" t="str">
        <f t="shared" si="25"/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226</v>
      </c>
      <c r="AO268" s="8" t="str">
        <f t="shared" si="25"/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224</v>
      </c>
      <c r="AO269" s="8" t="str">
        <f t="shared" si="25"/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225</v>
      </c>
      <c r="AO270" s="8" t="str">
        <f t="shared" si="25"/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K271" s="8" t="s">
        <v>496</v>
      </c>
      <c r="AO271" s="8" t="str">
        <f t="shared" si="25"/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I272" s="12"/>
      <c r="AK272" s="8" t="s">
        <v>574</v>
      </c>
      <c r="AO272" s="8" t="str">
        <f t="shared" si="25"/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 t="shared" si="23"/>
        <v/>
      </c>
      <c r="AB273" s="8" t="str">
        <f t="shared" si="24"/>
        <v/>
      </c>
      <c r="AE273" s="40"/>
      <c r="AK273" s="8" t="s">
        <v>790</v>
      </c>
      <c r="AO273" s="8" t="str">
        <f t="shared" si="25"/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 t="shared" si="24"/>
        <v/>
      </c>
      <c r="AE274" s="40"/>
      <c r="AO274" s="8" t="str">
        <f t="shared" si="25"/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 t="shared" ref="AA275:AA293" si="26">IF(ISBLANK(Z275),  "", _xlfn.CONCAT("haas/entity/sensor/", LOWER(C275), "/", E275, "/config"))</f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 t="shared" si="25"/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 t="shared" si="25"/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 t="shared" si="25"/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 t="shared" si="25"/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 t="shared" si="25"/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 t="shared" si="25"/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 t="shared" si="25"/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 t="shared" si="25"/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 t="shared" si="25"/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 t="shared" si="25"/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 t="shared" si="25"/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 t="shared" si="26"/>
        <v/>
      </c>
      <c r="AB286" s="8" t="str">
        <f t="shared" si="24"/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 t="shared" si="25"/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 t="shared" si="25"/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 t="shared" si="25"/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 t="shared" si="26"/>
        <v/>
      </c>
      <c r="AB289" s="8" t="str">
        <f t="shared" si="24"/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 t="shared" si="25"/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 t="shared" si="25"/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 t="shared" si="25"/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 t="shared" si="25"/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 t="shared" si="26"/>
        <v/>
      </c>
      <c r="AB293" s="8" t="str">
        <f t="shared" si="24"/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 t="shared" si="25"/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1100</v>
      </c>
      <c r="F295" s="8" t="str">
        <f>IF(ISBLANK(E295), "", Table2[[#This Row],[unique_id]])</f>
        <v>front_door_lock_battery</v>
      </c>
      <c r="G295" s="8" t="s">
        <v>1084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1099</v>
      </c>
      <c r="F296" s="8" t="str">
        <f>IF(ISBLANK(E296), "", Table2[[#This Row],[unique_id]])</f>
        <v>back_door_lock_battery</v>
      </c>
      <c r="G296" s="8" t="s">
        <v>1085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4"/>
        <v/>
      </c>
      <c r="AE296" s="40"/>
      <c r="AO296" s="8" t="str">
        <f t="shared" si="25"/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1101</v>
      </c>
      <c r="F297" s="8" t="str">
        <f>IF(ISBLANK(E297), "", Table2[[#This Row],[unique_id]])</f>
        <v>template_front_door_sensor_battery_last</v>
      </c>
      <c r="G297" s="8" t="s">
        <v>1086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4"/>
        <v/>
      </c>
      <c r="AE297" s="40"/>
      <c r="AO297" s="8" t="str">
        <f t="shared" si="25"/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1102</v>
      </c>
      <c r="F298" s="8" t="str">
        <f>IF(ISBLANK(E298), "", Table2[[#This Row],[unique_id]])</f>
        <v>template_back_door_sensor_battery_last</v>
      </c>
      <c r="G298" s="8" t="s">
        <v>1087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4"/>
        <v/>
      </c>
      <c r="AE298" s="40"/>
      <c r="AO298" s="8" t="str">
        <f t="shared" si="25"/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4"/>
        <v/>
      </c>
      <c r="AC299" s="12"/>
      <c r="AE299" s="40"/>
      <c r="AO299" s="8" t="str">
        <f t="shared" si="25"/>
        <v/>
      </c>
    </row>
    <row r="300" spans="1:41" ht="16" customHeight="1" x14ac:dyDescent="0.2">
      <c r="A300" s="14">
        <v>2575</v>
      </c>
      <c r="B300" s="8" t="s">
        <v>26</v>
      </c>
      <c r="C300" s="8" t="s">
        <v>152</v>
      </c>
      <c r="D300" s="8" t="s">
        <v>27</v>
      </c>
      <c r="E300" s="8" t="s">
        <v>1096</v>
      </c>
      <c r="F300" s="8" t="str">
        <f>IF(ISBLANK(E300), "", Table2[[#This Row],[unique_id]])</f>
        <v>template_weatherstation_console_battery_percent_int</v>
      </c>
      <c r="G300" s="8" t="s">
        <v>1094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1095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8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 t="shared" ref="AA301:AA307" si="27">IF(ISBLANK(Z301),  "", _xlfn.CONCAT("haas/entity/sensor/", LOWER(C301), "/", E301, "/config"))</f>
        <v>haas/entity/sensor/weewx/weatherstation_console_battery_voltage/config</v>
      </c>
      <c r="AB301" s="8" t="str">
        <f t="shared" ref="AB301:AB366" si="28"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1065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 t="shared" ref="AO301:AO366" si="29"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47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 t="shared" si="27"/>
        <v/>
      </c>
      <c r="AB302" s="8" t="str">
        <f t="shared" si="28"/>
        <v/>
      </c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 t="shared" si="29"/>
        <v/>
      </c>
    </row>
    <row r="303" spans="1:41" ht="16" customHeight="1" x14ac:dyDescent="0.2">
      <c r="A303" s="14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si="27"/>
        <v/>
      </c>
      <c r="AB303" s="8" t="str">
        <f t="shared" si="28"/>
        <v/>
      </c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 t="shared" si="29"/>
        <v/>
      </c>
    </row>
    <row r="304" spans="1:41" ht="16" customHeight="1" x14ac:dyDescent="0.2">
      <c r="A304" s="47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 t="shared" si="27"/>
        <v/>
      </c>
      <c r="AB304" s="8" t="str">
        <f t="shared" si="28"/>
        <v/>
      </c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 t="shared" si="29"/>
        <v/>
      </c>
    </row>
    <row r="305" spans="1:41" ht="16" customHeight="1" x14ac:dyDescent="0.2">
      <c r="A305" s="46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27"/>
        <v/>
      </c>
      <c r="AB305" s="8" t="str">
        <f t="shared" si="28"/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 t="shared" si="29"/>
        <v/>
      </c>
    </row>
    <row r="306" spans="1:41" ht="16" customHeight="1" x14ac:dyDescent="0.2">
      <c r="A306" s="46">
        <v>2580</v>
      </c>
      <c r="B306" s="8" t="s">
        <v>26</v>
      </c>
      <c r="C306" s="8" t="s">
        <v>190</v>
      </c>
      <c r="D306" s="8" t="s">
        <v>27</v>
      </c>
      <c r="E306" s="8" t="s">
        <v>1073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8"/>
        <v/>
      </c>
      <c r="AE306" s="40"/>
      <c r="AO306" s="8" t="str">
        <f t="shared" si="29"/>
        <v/>
      </c>
    </row>
    <row r="307" spans="1:41" ht="16" customHeight="1" x14ac:dyDescent="0.2">
      <c r="A307" s="46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8"/>
        <v/>
      </c>
      <c r="AC307" s="12"/>
      <c r="AE307" s="40"/>
      <c r="AO307" s="8" t="str">
        <f t="shared" si="29"/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 t="shared" si="28"/>
        <v/>
      </c>
      <c r="AC308" s="14"/>
      <c r="AE308" s="39"/>
      <c r="AO308" s="8" t="str">
        <f t="shared" si="29"/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ref="AA309:AA315" si="30">IF(ISBLANK(Z309),  "", _xlfn.CONCAT("haas/entity/sensor/", LOWER(C309), "/", E309, "/config"))</f>
        <v/>
      </c>
      <c r="AB309" s="8" t="str">
        <f t="shared" si="28"/>
        <v/>
      </c>
      <c r="AC309" s="14"/>
      <c r="AE309" s="39"/>
      <c r="AO309" s="8" t="str">
        <f t="shared" si="29"/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 t="shared" si="30"/>
        <v>haas/entity/sensor/weewx/weatherstation_coms_signal_quality/config</v>
      </c>
      <c r="AB310" s="8" t="str">
        <f t="shared" si="28"/>
        <v>weewx/weatherstation_coms_signal_quality</v>
      </c>
      <c r="AC310" s="14" t="s">
        <v>386</v>
      </c>
      <c r="AD310" s="8">
        <v>1</v>
      </c>
      <c r="AE310" s="38" t="s">
        <v>1065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 t="shared" si="29"/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30"/>
        <v/>
      </c>
      <c r="AB311" s="8" t="str">
        <f t="shared" si="28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1069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 t="shared" si="29"/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30"/>
        <v/>
      </c>
      <c r="AB312" s="8" t="str">
        <f t="shared" si="28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1069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 t="shared" si="29"/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30"/>
        <v/>
      </c>
      <c r="AB313" s="8" t="str">
        <f t="shared" si="28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1069</v>
      </c>
      <c r="AH313" s="8" t="s">
        <v>515</v>
      </c>
      <c r="AI313" s="8" t="s">
        <v>1068</v>
      </c>
      <c r="AJ313" s="8" t="s">
        <v>257</v>
      </c>
      <c r="AK313" s="8" t="s">
        <v>204</v>
      </c>
      <c r="AL313" s="8" t="s">
        <v>613</v>
      </c>
      <c r="AM313" s="15" t="s">
        <v>1067</v>
      </c>
      <c r="AN313" s="14" t="s">
        <v>1066</v>
      </c>
      <c r="AO313" s="8" t="str">
        <f t="shared" si="29"/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si="30"/>
        <v/>
      </c>
      <c r="AB314" s="8" t="str">
        <f t="shared" si="28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1069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 t="shared" si="29"/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1076</v>
      </c>
      <c r="F315" s="8" t="str">
        <f>IF(ISBLANK(E315), "", Table2[[#This Row],[unique_id]])</f>
        <v>lounge_home</v>
      </c>
      <c r="G315" s="8" t="s">
        <v>1077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0"/>
        <v/>
      </c>
      <c r="AB315" s="8" t="str">
        <f t="shared" si="28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1069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 t="shared" si="29"/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8"/>
        <v/>
      </c>
      <c r="AE316" s="40"/>
      <c r="AN316" s="12"/>
      <c r="AO316" s="8" t="str">
        <f t="shared" si="29"/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8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 t="shared" si="29"/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 t="shared" si="28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 t="shared" si="29"/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 t="shared" si="28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 t="shared" si="29"/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 t="shared" si="28"/>
        <v/>
      </c>
      <c r="AE320" s="40"/>
      <c r="AN320" s="12"/>
      <c r="AO320" s="8" t="str">
        <f t="shared" si="29"/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ref="AA321:AA335" si="31">IF(ISBLANK(Z321),  "", _xlfn.CONCAT("haas/entity/sensor/", LOWER(C321), "/", E321, "/config"))</f>
        <v/>
      </c>
      <c r="AB321" s="8" t="str">
        <f t="shared" si="28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 t="shared" si="29"/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1"/>
        <v/>
      </c>
      <c r="AB322" s="8" t="str">
        <f t="shared" si="28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 t="shared" si="29"/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1"/>
        <v/>
      </c>
      <c r="AB323" s="8" t="str">
        <f t="shared" si="28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 t="shared" si="29"/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1"/>
        <v/>
      </c>
      <c r="AB324" s="8" t="str">
        <f t="shared" si="28"/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 t="shared" si="29"/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1070</v>
      </c>
      <c r="F325" s="8" t="str">
        <f>IF(ISBLANK(E325), "", Table2[[#This Row],[unique_id]])</f>
        <v>parents_tv_speaker</v>
      </c>
      <c r="G325" s="8" t="s">
        <v>1071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1"/>
        <v/>
      </c>
      <c r="AB325" s="8" t="str">
        <f t="shared" si="28"/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1072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 t="shared" si="29"/>
        <v>[["mac", "d4:a3:3d:5c:8c:28"], ["ip", "10.0.4.48"]]</v>
      </c>
    </row>
    <row r="326" spans="1:41" ht="16" customHeight="1" x14ac:dyDescent="0.2">
      <c r="A326" s="8">
        <v>2700</v>
      </c>
      <c r="B326" s="8" t="s">
        <v>26</v>
      </c>
      <c r="C326" s="8" t="s">
        <v>152</v>
      </c>
      <c r="D326" s="8" t="s">
        <v>414</v>
      </c>
      <c r="E326" s="8" t="s">
        <v>1093</v>
      </c>
      <c r="F326" s="8" t="str">
        <f>IF(ISBLANK(E326), "", Table2[[#This Row],[unique_id]])</f>
        <v>front_door_lock_security</v>
      </c>
      <c r="G326" s="8" t="s">
        <v>1088</v>
      </c>
      <c r="H326" s="8" t="s">
        <v>1058</v>
      </c>
      <c r="I326" s="8" t="s">
        <v>222</v>
      </c>
      <c r="L326" s="8" t="s">
        <v>136</v>
      </c>
      <c r="N326" s="8"/>
      <c r="O326" s="10"/>
      <c r="P326" s="10"/>
      <c r="Q326" s="10"/>
      <c r="R326" s="10"/>
      <c r="S326" s="10"/>
      <c r="T326" s="8"/>
      <c r="W326" s="8" t="s">
        <v>1103</v>
      </c>
      <c r="Y326" s="10"/>
      <c r="AA326" s="8" t="str">
        <f t="shared" si="31"/>
        <v/>
      </c>
      <c r="AB326" s="8" t="str">
        <f t="shared" si="28"/>
        <v/>
      </c>
      <c r="AE326" s="40"/>
      <c r="AM326" s="15"/>
      <c r="AN326" s="14"/>
      <c r="AO326" s="8" t="str">
        <f t="shared" si="29"/>
        <v/>
      </c>
    </row>
    <row r="327" spans="1:41" ht="16" customHeight="1" x14ac:dyDescent="0.2">
      <c r="A327" s="8">
        <v>2701</v>
      </c>
      <c r="B327" s="8" t="s">
        <v>26</v>
      </c>
      <c r="C327" s="8" t="s">
        <v>152</v>
      </c>
      <c r="D327" s="8" t="s">
        <v>150</v>
      </c>
      <c r="E327" s="8" t="s">
        <v>1104</v>
      </c>
      <c r="F327" s="50" t="str">
        <f>IF(ISBLANK(E327), "", Table2[[#This Row],[unique_id]])</f>
        <v>template_front_door_state</v>
      </c>
      <c r="G327" s="49" t="s">
        <v>368</v>
      </c>
      <c r="H327" s="49" t="s">
        <v>1058</v>
      </c>
      <c r="I327" s="49" t="s">
        <v>222</v>
      </c>
      <c r="J327" s="49"/>
      <c r="K327" s="49"/>
      <c r="L327" s="49" t="s">
        <v>136</v>
      </c>
      <c r="M327" s="49"/>
      <c r="N327" s="49"/>
      <c r="O327" s="51"/>
      <c r="P327" s="51"/>
      <c r="Q327" s="51"/>
      <c r="R327" s="51"/>
      <c r="S327" s="51"/>
      <c r="T327" s="49"/>
      <c r="U327" s="49"/>
      <c r="V327" s="49"/>
      <c r="W327" s="49"/>
      <c r="X327" s="49"/>
      <c r="Y327" s="51"/>
      <c r="Z327" s="49"/>
      <c r="AA327" s="49" t="str">
        <f>IF(ISBLANK(Z327),  "", _xlfn.CONCAT("haas/entity/sensor/", LOWER(C327), "/", E327, "/config"))</f>
        <v/>
      </c>
      <c r="AB327" s="49" t="str">
        <f>IF(ISBLANK(Z327),  "", _xlfn.CONCAT(LOWER(C327), "/", E327))</f>
        <v/>
      </c>
      <c r="AC327" s="49"/>
      <c r="AD327" s="49"/>
      <c r="AE327" s="52"/>
      <c r="AF327" s="49"/>
      <c r="AG327" s="51"/>
      <c r="AH327" s="49"/>
      <c r="AI327" s="49"/>
      <c r="AJ327" s="49"/>
      <c r="AK327" s="49"/>
      <c r="AL327" s="49"/>
      <c r="AM327" s="53"/>
      <c r="AN327" s="54"/>
      <c r="AO327" s="5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2702</v>
      </c>
      <c r="B328" s="8" t="s">
        <v>26</v>
      </c>
      <c r="C328" s="8" t="s">
        <v>1047</v>
      </c>
      <c r="D328" s="8" t="s">
        <v>1053</v>
      </c>
      <c r="E328" s="8" t="s">
        <v>1055</v>
      </c>
      <c r="F328" s="8" t="str">
        <f>IF(ISBLANK(E328), "", Table2[[#This Row],[unique_id]])</f>
        <v>front_door_lock</v>
      </c>
      <c r="G328" s="8" t="s">
        <v>1106</v>
      </c>
      <c r="H328" s="8" t="s">
        <v>1058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 t="shared" si="31"/>
        <v/>
      </c>
      <c r="AB328" s="8" t="str">
        <f t="shared" si="28"/>
        <v/>
      </c>
      <c r="AE328" s="40"/>
      <c r="AF328" s="8" t="s">
        <v>1051</v>
      </c>
      <c r="AG328" s="10" t="s">
        <v>1050</v>
      </c>
      <c r="AH328" s="8" t="s">
        <v>1048</v>
      </c>
      <c r="AI328" s="11" t="s">
        <v>1049</v>
      </c>
      <c r="AJ328" s="8" t="s">
        <v>1047</v>
      </c>
      <c r="AK328" s="8" t="s">
        <v>495</v>
      </c>
      <c r="AM328" s="8" t="s">
        <v>1056</v>
      </c>
      <c r="AO328" s="8" t="str">
        <f t="shared" si="29"/>
        <v>[["mac", "0x000d6f001127f08c"]]</v>
      </c>
    </row>
    <row r="329" spans="1:41" ht="16" customHeight="1" x14ac:dyDescent="0.2">
      <c r="A329" s="8">
        <v>2703</v>
      </c>
      <c r="B329" s="8" t="s">
        <v>26</v>
      </c>
      <c r="C329" s="8" t="s">
        <v>463</v>
      </c>
      <c r="D329" s="8" t="s">
        <v>150</v>
      </c>
      <c r="E329" s="8" t="s">
        <v>1097</v>
      </c>
      <c r="F329" s="8" t="str">
        <f>IF(ISBLANK(E329), "", Table2[[#This Row],[unique_id]])</f>
        <v>template_front_door_sensor_contact_last</v>
      </c>
      <c r="G329" s="8" t="s">
        <v>1107</v>
      </c>
      <c r="H329" s="8" t="s">
        <v>1058</v>
      </c>
      <c r="I329" s="8" t="s">
        <v>222</v>
      </c>
      <c r="L329" s="8" t="s">
        <v>136</v>
      </c>
      <c r="N329" s="8"/>
      <c r="O329" s="10"/>
      <c r="P329" s="10" t="s">
        <v>779</v>
      </c>
      <c r="Q329" s="10"/>
      <c r="R329" s="16" t="s">
        <v>827</v>
      </c>
      <c r="S329" s="10"/>
      <c r="T329" s="8"/>
      <c r="Y329" s="10"/>
      <c r="AA329" s="8" t="str">
        <f t="shared" si="31"/>
        <v/>
      </c>
      <c r="AB329" s="8" t="str">
        <f t="shared" si="28"/>
        <v/>
      </c>
      <c r="AE329" s="40"/>
      <c r="AF329" s="8" t="s">
        <v>1078</v>
      </c>
      <c r="AG329" s="10" t="s">
        <v>1050</v>
      </c>
      <c r="AH329" s="11" t="s">
        <v>1079</v>
      </c>
      <c r="AI329" s="11" t="s">
        <v>1080</v>
      </c>
      <c r="AJ329" s="8" t="s">
        <v>463</v>
      </c>
      <c r="AK329" s="8" t="s">
        <v>495</v>
      </c>
      <c r="AM329" s="8" t="s">
        <v>1081</v>
      </c>
      <c r="AO329" s="8" t="str">
        <f t="shared" si="29"/>
        <v>[["mac", "0x00124b0029113713"]]</v>
      </c>
    </row>
    <row r="330" spans="1:41" s="42" customFormat="1" ht="16" customHeight="1" x14ac:dyDescent="0.2">
      <c r="A330" s="42">
        <v>2704</v>
      </c>
      <c r="B330" s="42" t="s">
        <v>922</v>
      </c>
      <c r="C330" s="42" t="s">
        <v>256</v>
      </c>
      <c r="D330" s="42" t="s">
        <v>148</v>
      </c>
      <c r="F330" s="42" t="str">
        <f>IF(ISBLANK(E330), "", Table2[[#This Row],[unique_id]])</f>
        <v/>
      </c>
      <c r="G330" s="42" t="s">
        <v>1058</v>
      </c>
      <c r="H330" s="42" t="s">
        <v>1074</v>
      </c>
      <c r="I330" s="42" t="s">
        <v>222</v>
      </c>
      <c r="O330" s="43"/>
      <c r="P330" s="43"/>
      <c r="Q330" s="43"/>
      <c r="R330" s="43"/>
      <c r="S330" s="43"/>
      <c r="Y330" s="43"/>
      <c r="AA330" s="42" t="str">
        <f t="shared" si="31"/>
        <v/>
      </c>
      <c r="AB330" s="42" t="str">
        <f t="shared" si="28"/>
        <v/>
      </c>
      <c r="AE330" s="44"/>
      <c r="AG330" s="43"/>
      <c r="AI330" s="45"/>
      <c r="AO330" s="42" t="str">
        <f t="shared" si="29"/>
        <v/>
      </c>
    </row>
    <row r="331" spans="1:41" ht="16" customHeight="1" x14ac:dyDescent="0.2">
      <c r="A331" s="8">
        <v>2705</v>
      </c>
      <c r="B331" s="8" t="s">
        <v>26</v>
      </c>
      <c r="C331" s="8" t="s">
        <v>152</v>
      </c>
      <c r="D331" s="8" t="s">
        <v>414</v>
      </c>
      <c r="E331" s="8" t="s">
        <v>1092</v>
      </c>
      <c r="F331" s="8" t="str">
        <f>IF(ISBLANK(E331), "", Table2[[#This Row],[unique_id]])</f>
        <v>back_door_lock_security</v>
      </c>
      <c r="G331" s="8" t="s">
        <v>1088</v>
      </c>
      <c r="H331" s="8" t="s">
        <v>1059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1103</v>
      </c>
      <c r="Y331" s="10"/>
      <c r="AA331" s="8" t="str">
        <f t="shared" si="31"/>
        <v/>
      </c>
      <c r="AB331" s="8" t="str">
        <f t="shared" si="28"/>
        <v/>
      </c>
      <c r="AE331" s="40"/>
      <c r="AM331" s="15"/>
      <c r="AN331" s="14"/>
      <c r="AO331" s="8" t="str">
        <f t="shared" si="29"/>
        <v/>
      </c>
    </row>
    <row r="332" spans="1:41" ht="16" customHeight="1" x14ac:dyDescent="0.2">
      <c r="A332" s="8">
        <v>2706</v>
      </c>
      <c r="B332" s="8" t="s">
        <v>26</v>
      </c>
      <c r="C332" s="8" t="s">
        <v>152</v>
      </c>
      <c r="D332" s="8" t="s">
        <v>150</v>
      </c>
      <c r="E332" s="8" t="s">
        <v>1105</v>
      </c>
      <c r="F332" s="50" t="str">
        <f>IF(ISBLANK(E332), "", Table2[[#This Row],[unique_id]])</f>
        <v>template_back_door_state</v>
      </c>
      <c r="G332" s="49" t="s">
        <v>368</v>
      </c>
      <c r="H332" s="8" t="s">
        <v>1059</v>
      </c>
      <c r="I332" s="49" t="s">
        <v>222</v>
      </c>
      <c r="J332" s="49"/>
      <c r="K332" s="49"/>
      <c r="L332" s="49" t="s">
        <v>136</v>
      </c>
      <c r="M332" s="49"/>
      <c r="N332" s="49"/>
      <c r="O332" s="51"/>
      <c r="P332" s="51"/>
      <c r="Q332" s="51"/>
      <c r="R332" s="51"/>
      <c r="S332" s="51"/>
      <c r="T332" s="49"/>
      <c r="U332" s="49"/>
      <c r="V332" s="49"/>
      <c r="W332" s="49"/>
      <c r="X332" s="49"/>
      <c r="Y332" s="51"/>
      <c r="Z332" s="49"/>
      <c r="AA332" s="49" t="str">
        <f>IF(ISBLANK(Z332),  "", _xlfn.CONCAT("haas/entity/sensor/", LOWER(C332), "/", E332, "/config"))</f>
        <v/>
      </c>
      <c r="AB332" s="49" t="str">
        <f>IF(ISBLANK(Z332),  "", _xlfn.CONCAT(LOWER(C332), "/", E332))</f>
        <v/>
      </c>
      <c r="AC332" s="49"/>
      <c r="AD332" s="49"/>
      <c r="AE332" s="52"/>
      <c r="AF332" s="49"/>
      <c r="AG332" s="51"/>
      <c r="AH332" s="49"/>
      <c r="AI332" s="49"/>
      <c r="AJ332" s="49"/>
      <c r="AK332" s="49"/>
      <c r="AL332" s="49"/>
      <c r="AM332" s="53"/>
      <c r="AN332" s="54"/>
      <c r="AO332" s="5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A333" s="8">
        <v>2707</v>
      </c>
      <c r="B333" s="8" t="s">
        <v>26</v>
      </c>
      <c r="C333" s="8" t="s">
        <v>1047</v>
      </c>
      <c r="D333" s="8" t="s">
        <v>1053</v>
      </c>
      <c r="E333" s="8" t="s">
        <v>1054</v>
      </c>
      <c r="F333" s="8" t="str">
        <f>IF(ISBLANK(E333), "", Table2[[#This Row],[unique_id]])</f>
        <v>back_door_lock</v>
      </c>
      <c r="G333" s="8" t="s">
        <v>1106</v>
      </c>
      <c r="H333" s="8" t="s">
        <v>1059</v>
      </c>
      <c r="I333" s="8" t="s">
        <v>222</v>
      </c>
      <c r="L333" s="8" t="s">
        <v>136</v>
      </c>
      <c r="N333" s="8"/>
      <c r="O333" s="10"/>
      <c r="P333" s="10" t="s">
        <v>779</v>
      </c>
      <c r="Q333" s="10"/>
      <c r="R333" s="16" t="s">
        <v>827</v>
      </c>
      <c r="S333" s="10"/>
      <c r="T333" s="8"/>
      <c r="Y333" s="10"/>
      <c r="AA333" s="8" t="str">
        <f t="shared" si="31"/>
        <v/>
      </c>
      <c r="AB333" s="8" t="str">
        <f t="shared" si="28"/>
        <v/>
      </c>
      <c r="AE333" s="40"/>
      <c r="AF333" s="8" t="s">
        <v>1052</v>
      </c>
      <c r="AG333" s="10" t="s">
        <v>1050</v>
      </c>
      <c r="AH333" s="8" t="s">
        <v>1048</v>
      </c>
      <c r="AI333" s="11" t="s">
        <v>1049</v>
      </c>
      <c r="AJ333" s="8" t="s">
        <v>1047</v>
      </c>
      <c r="AK333" s="8" t="s">
        <v>880</v>
      </c>
      <c r="AM333" s="8" t="s">
        <v>1046</v>
      </c>
      <c r="AO333" s="8" t="str">
        <f t="shared" si="29"/>
        <v>[["mac", "0x000d6f0011274420"]]</v>
      </c>
    </row>
    <row r="334" spans="1:41" ht="16" customHeight="1" x14ac:dyDescent="0.2">
      <c r="A334" s="8">
        <v>2708</v>
      </c>
      <c r="B334" s="8" t="s">
        <v>26</v>
      </c>
      <c r="C334" s="8" t="s">
        <v>463</v>
      </c>
      <c r="D334" s="8" t="s">
        <v>150</v>
      </c>
      <c r="E334" s="8" t="s">
        <v>1098</v>
      </c>
      <c r="F334" s="8" t="str">
        <f>IF(ISBLANK(E334), "", Table2[[#This Row],[unique_id]])</f>
        <v>template_back_door_sensor_contact_last</v>
      </c>
      <c r="G334" s="8" t="s">
        <v>1107</v>
      </c>
      <c r="H334" s="8" t="s">
        <v>1059</v>
      </c>
      <c r="I334" s="8" t="s">
        <v>222</v>
      </c>
      <c r="L334" s="8" t="s">
        <v>136</v>
      </c>
      <c r="N334" s="8"/>
      <c r="O334" s="10"/>
      <c r="P334" s="10" t="s">
        <v>779</v>
      </c>
      <c r="Q334" s="10"/>
      <c r="R334" s="16" t="s">
        <v>827</v>
      </c>
      <c r="S334" s="10"/>
      <c r="T334" s="8"/>
      <c r="Y334" s="10"/>
      <c r="AA334" s="8" t="str">
        <f t="shared" si="31"/>
        <v/>
      </c>
      <c r="AB334" s="8" t="str">
        <f t="shared" si="28"/>
        <v/>
      </c>
      <c r="AE334" s="40"/>
      <c r="AF334" s="8" t="s">
        <v>1082</v>
      </c>
      <c r="AG334" s="10" t="s">
        <v>1050</v>
      </c>
      <c r="AH334" s="11" t="s">
        <v>1079</v>
      </c>
      <c r="AI334" s="11" t="s">
        <v>1080</v>
      </c>
      <c r="AJ334" s="8" t="s">
        <v>463</v>
      </c>
      <c r="AK334" s="8" t="s">
        <v>880</v>
      </c>
      <c r="AM334" s="8" t="s">
        <v>1083</v>
      </c>
      <c r="AO334" s="8" t="str">
        <f t="shared" si="29"/>
        <v>[["mac", "0x00124b0029119f9a"]]</v>
      </c>
    </row>
    <row r="335" spans="1:41" s="42" customFormat="1" ht="16" customHeight="1" x14ac:dyDescent="0.2">
      <c r="A335" s="42">
        <v>2709</v>
      </c>
      <c r="B335" s="42" t="s">
        <v>922</v>
      </c>
      <c r="C335" s="42" t="s">
        <v>256</v>
      </c>
      <c r="D335" s="42" t="s">
        <v>148</v>
      </c>
      <c r="F335" s="42" t="str">
        <f>IF(ISBLANK(E335), "", Table2[[#This Row],[unique_id]])</f>
        <v/>
      </c>
      <c r="G335" s="42" t="s">
        <v>1059</v>
      </c>
      <c r="H335" s="42" t="s">
        <v>1075</v>
      </c>
      <c r="I335" s="42" t="s">
        <v>222</v>
      </c>
      <c r="O335" s="43"/>
      <c r="P335" s="43"/>
      <c r="Q335" s="43"/>
      <c r="R335" s="43"/>
      <c r="S335" s="43"/>
      <c r="Y335" s="43"/>
      <c r="AA335" s="42" t="str">
        <f t="shared" si="31"/>
        <v/>
      </c>
      <c r="AB335" s="42" t="str">
        <f t="shared" si="28"/>
        <v/>
      </c>
      <c r="AE335" s="44"/>
      <c r="AG335" s="43"/>
      <c r="AI335" s="45"/>
      <c r="AO335" s="42" t="str">
        <f t="shared" si="29"/>
        <v/>
      </c>
    </row>
    <row r="336" spans="1:41" ht="16" customHeight="1" x14ac:dyDescent="0.2">
      <c r="A336" s="8">
        <v>2710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1059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28"/>
        <v/>
      </c>
      <c r="AE336" s="40"/>
      <c r="AO336" s="8" t="str">
        <f t="shared" si="29"/>
        <v/>
      </c>
    </row>
    <row r="337" spans="1:41" ht="16" customHeight="1" x14ac:dyDescent="0.2">
      <c r="A337" s="8">
        <v>2711</v>
      </c>
      <c r="B337" s="8" t="s">
        <v>26</v>
      </c>
      <c r="C337" s="8" t="s">
        <v>256</v>
      </c>
      <c r="D337" s="8" t="s">
        <v>150</v>
      </c>
      <c r="E337" s="8" t="s">
        <v>151</v>
      </c>
      <c r="F337" s="8" t="str">
        <f>IF(ISBLANK(E337), "", Table2[[#This Row],[unique_id]])</f>
        <v>uvc_ada_motion</v>
      </c>
      <c r="G337" s="8" t="s">
        <v>1057</v>
      </c>
      <c r="H337" s="8" t="s">
        <v>1061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 t="shared" si="28"/>
        <v/>
      </c>
      <c r="AE337" s="40"/>
      <c r="AO337" s="8" t="str">
        <f t="shared" si="29"/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148</v>
      </c>
      <c r="E338" s="8" t="s">
        <v>149</v>
      </c>
      <c r="F338" s="8" t="str">
        <f>IF(ISBLANK(E338), "", Table2[[#This Row],[unique_id]])</f>
        <v>uvc_ada_medium</v>
      </c>
      <c r="G338" s="8" t="s">
        <v>130</v>
      </c>
      <c r="H338" s="8" t="s">
        <v>1063</v>
      </c>
      <c r="I338" s="8" t="s">
        <v>222</v>
      </c>
      <c r="L338" s="8" t="s">
        <v>136</v>
      </c>
      <c r="M338" s="8" t="s">
        <v>340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 t="shared" si="28"/>
        <v/>
      </c>
      <c r="AC338" s="12"/>
      <c r="AE338" s="40"/>
      <c r="AF338" s="8" t="s">
        <v>560</v>
      </c>
      <c r="AG338" s="10" t="s">
        <v>562</v>
      </c>
      <c r="AH338" s="8" t="s">
        <v>563</v>
      </c>
      <c r="AI338" s="8" t="s">
        <v>559</v>
      </c>
      <c r="AJ338" s="8" t="s">
        <v>256</v>
      </c>
      <c r="AK338" s="8" t="s">
        <v>130</v>
      </c>
      <c r="AL338" s="8" t="s">
        <v>633</v>
      </c>
      <c r="AM338" s="8" t="s">
        <v>557</v>
      </c>
      <c r="AN338" s="8" t="s">
        <v>587</v>
      </c>
      <c r="AO338" s="8" t="str">
        <f t="shared" si="29"/>
        <v>[["mac", "74:83:c2:3f:6c:4c"], ["ip", "10.0.6.20"]]</v>
      </c>
    </row>
    <row r="339" spans="1:41" ht="16" customHeight="1" x14ac:dyDescent="0.2">
      <c r="A339" s="8">
        <v>2713</v>
      </c>
      <c r="B339" s="8" t="s">
        <v>26</v>
      </c>
      <c r="C339" s="8" t="s">
        <v>702</v>
      </c>
      <c r="D339" s="8" t="s">
        <v>458</v>
      </c>
      <c r="E339" s="8" t="s">
        <v>457</v>
      </c>
      <c r="F339" s="8" t="str">
        <f>IF(ISBLANK(E339), "", Table2[[#This Row],[unique_id]])</f>
        <v>column_break</v>
      </c>
      <c r="G339" s="8" t="s">
        <v>454</v>
      </c>
      <c r="H339" s="8" t="s">
        <v>1063</v>
      </c>
      <c r="I339" s="8" t="s">
        <v>222</v>
      </c>
      <c r="L339" s="8" t="s">
        <v>455</v>
      </c>
      <c r="M339" s="8" t="s">
        <v>456</v>
      </c>
      <c r="N339" s="8"/>
      <c r="O339" s="10"/>
      <c r="P339" s="10"/>
      <c r="Q339" s="10"/>
      <c r="R339" s="10"/>
      <c r="S339" s="10"/>
      <c r="T339" s="8"/>
      <c r="Y339" s="10"/>
      <c r="AB339" s="8" t="str">
        <f t="shared" si="28"/>
        <v/>
      </c>
      <c r="AE339" s="40"/>
      <c r="AO339" s="8" t="str">
        <f t="shared" si="29"/>
        <v/>
      </c>
    </row>
    <row r="340" spans="1:41" ht="16" customHeight="1" x14ac:dyDescent="0.2">
      <c r="A340" s="8">
        <v>2714</v>
      </c>
      <c r="B340" s="8" t="s">
        <v>26</v>
      </c>
      <c r="C340" s="8" t="s">
        <v>256</v>
      </c>
      <c r="D340" s="8" t="s">
        <v>150</v>
      </c>
      <c r="E340" s="8" t="s">
        <v>221</v>
      </c>
      <c r="F340" s="8" t="str">
        <f>IF(ISBLANK(E340), "", Table2[[#This Row],[unique_id]])</f>
        <v>uvc_edwin_motion</v>
      </c>
      <c r="G340" s="8" t="s">
        <v>1057</v>
      </c>
      <c r="H340" s="8" t="s">
        <v>1060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 t="shared" si="28"/>
        <v/>
      </c>
      <c r="AE340" s="40"/>
      <c r="AO340" s="8" t="str">
        <f t="shared" si="29"/>
        <v/>
      </c>
    </row>
    <row r="341" spans="1:41" ht="16" customHeight="1" x14ac:dyDescent="0.2">
      <c r="A341" s="8">
        <v>2715</v>
      </c>
      <c r="B341" s="8" t="s">
        <v>26</v>
      </c>
      <c r="C341" s="8" t="s">
        <v>256</v>
      </c>
      <c r="D341" s="8" t="s">
        <v>148</v>
      </c>
      <c r="E341" s="8" t="s">
        <v>220</v>
      </c>
      <c r="F341" s="8" t="str">
        <f>IF(ISBLANK(E341), "", Table2[[#This Row],[unique_id]])</f>
        <v>uvc_edwin_medium</v>
      </c>
      <c r="G341" s="8" t="s">
        <v>127</v>
      </c>
      <c r="H341" s="8" t="s">
        <v>1062</v>
      </c>
      <c r="I341" s="8" t="s">
        <v>222</v>
      </c>
      <c r="L341" s="8" t="s">
        <v>136</v>
      </c>
      <c r="M341" s="8" t="s">
        <v>340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 t="shared" si="28"/>
        <v/>
      </c>
      <c r="AC341" s="12"/>
      <c r="AE341" s="40"/>
      <c r="AF341" s="8" t="s">
        <v>561</v>
      </c>
      <c r="AG341" s="10" t="s">
        <v>562</v>
      </c>
      <c r="AH341" s="8" t="s">
        <v>563</v>
      </c>
      <c r="AI341" s="8" t="s">
        <v>559</v>
      </c>
      <c r="AJ341" s="8" t="s">
        <v>256</v>
      </c>
      <c r="AK341" s="8" t="s">
        <v>127</v>
      </c>
      <c r="AL341" s="8" t="s">
        <v>633</v>
      </c>
      <c r="AM341" s="8" t="s">
        <v>558</v>
      </c>
      <c r="AN341" s="8" t="s">
        <v>588</v>
      </c>
      <c r="AO341" s="8" t="str">
        <f t="shared" si="29"/>
        <v>[["mac", "74:83:c2:3f:6e:5c"], ["ip", "10.0.6.21"]]</v>
      </c>
    </row>
    <row r="342" spans="1:41" ht="16" customHeight="1" x14ac:dyDescent="0.2">
      <c r="A342" s="8">
        <v>2716</v>
      </c>
      <c r="B342" s="8" t="s">
        <v>26</v>
      </c>
      <c r="C342" s="8" t="s">
        <v>702</v>
      </c>
      <c r="D342" s="8" t="s">
        <v>458</v>
      </c>
      <c r="E342" s="8" t="s">
        <v>457</v>
      </c>
      <c r="F342" s="8" t="str">
        <f>IF(ISBLANK(E342), "", Table2[[#This Row],[unique_id]])</f>
        <v>column_break</v>
      </c>
      <c r="G342" s="8" t="s">
        <v>454</v>
      </c>
      <c r="H342" s="8" t="s">
        <v>1062</v>
      </c>
      <c r="I342" s="8" t="s">
        <v>222</v>
      </c>
      <c r="L342" s="8" t="s">
        <v>455</v>
      </c>
      <c r="M342" s="8" t="s">
        <v>456</v>
      </c>
      <c r="N342" s="8"/>
      <c r="O342" s="10"/>
      <c r="P342" s="10"/>
      <c r="Q342" s="10"/>
      <c r="R342" s="10"/>
      <c r="S342" s="10"/>
      <c r="T342" s="8"/>
      <c r="Y342" s="10"/>
      <c r="AB342" s="8" t="str">
        <f t="shared" si="28"/>
        <v/>
      </c>
      <c r="AE342" s="40"/>
      <c r="AO342" s="8" t="str">
        <f t="shared" si="29"/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1008</v>
      </c>
      <c r="F343" s="8" t="str">
        <f>IF(ISBLANK(E343), "", Table2[[#This Row],[unique_id]])</f>
        <v>ada_fan_occupancy</v>
      </c>
      <c r="G343" s="8" t="s">
        <v>130</v>
      </c>
      <c r="H343" s="8" t="s">
        <v>1064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ref="AA343:AA406" si="32">IF(ISBLANK(Z343),  "", _xlfn.CONCAT("haas/entity/sensor/", LOWER(C343), "/", E343, "/config"))</f>
        <v/>
      </c>
      <c r="AB343" s="8" t="str">
        <f t="shared" si="28"/>
        <v/>
      </c>
      <c r="AE343" s="40"/>
      <c r="AO343" s="8" t="str">
        <f t="shared" si="29"/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1007</v>
      </c>
      <c r="F344" s="8" t="str">
        <f>IF(ISBLANK(E344), "", Table2[[#This Row],[unique_id]])</f>
        <v>edwin_fan_occupancy</v>
      </c>
      <c r="G344" s="8" t="s">
        <v>127</v>
      </c>
      <c r="H344" s="8" t="s">
        <v>1064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28"/>
        <v/>
      </c>
      <c r="AC344" s="12"/>
      <c r="AE344" s="40"/>
      <c r="AO344" s="8" t="str">
        <f t="shared" si="29"/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1009</v>
      </c>
      <c r="F345" s="8" t="str">
        <f>IF(ISBLANK(E345), "", Table2[[#This Row],[unique_id]])</f>
        <v>parents_fan_occupancy</v>
      </c>
      <c r="G345" s="8" t="s">
        <v>204</v>
      </c>
      <c r="H345" s="8" t="s">
        <v>1064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28"/>
        <v/>
      </c>
      <c r="AC345" s="12"/>
      <c r="AE345" s="40"/>
      <c r="AO345" s="8" t="str">
        <f t="shared" si="29"/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1010</v>
      </c>
      <c r="F346" s="8" t="str">
        <f>IF(ISBLANK(E346), "", Table2[[#This Row],[unique_id]])</f>
        <v>lounge_fan_occupancy</v>
      </c>
      <c r="G346" s="8" t="s">
        <v>206</v>
      </c>
      <c r="H346" s="8" t="s">
        <v>1064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28"/>
        <v/>
      </c>
      <c r="AE346" s="40"/>
      <c r="AO346" s="8" t="str">
        <f t="shared" si="29"/>
        <v/>
      </c>
    </row>
    <row r="347" spans="1:41" ht="16" customHeight="1" x14ac:dyDescent="0.2">
      <c r="A347" s="8">
        <v>2721</v>
      </c>
      <c r="B347" s="8" t="s">
        <v>26</v>
      </c>
      <c r="C347" s="8" t="s">
        <v>133</v>
      </c>
      <c r="D347" s="8" t="s">
        <v>150</v>
      </c>
      <c r="E347" s="8" t="s">
        <v>1011</v>
      </c>
      <c r="F347" s="8" t="str">
        <f>IF(ISBLANK(E347), "", Table2[[#This Row],[unique_id]])</f>
        <v>deck_east_fan_occupancy</v>
      </c>
      <c r="G347" s="8" t="s">
        <v>228</v>
      </c>
      <c r="H347" s="8" t="s">
        <v>1064</v>
      </c>
      <c r="I347" s="8" t="s">
        <v>222</v>
      </c>
      <c r="L347" s="8" t="s">
        <v>136</v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28"/>
        <v/>
      </c>
      <c r="AE347" s="40"/>
      <c r="AO347" s="8" t="str">
        <f t="shared" si="29"/>
        <v/>
      </c>
    </row>
    <row r="348" spans="1:41" ht="16" customHeight="1" x14ac:dyDescent="0.2">
      <c r="A348" s="8">
        <v>2722</v>
      </c>
      <c r="B348" s="8" t="s">
        <v>26</v>
      </c>
      <c r="C348" s="8" t="s">
        <v>133</v>
      </c>
      <c r="D348" s="8" t="s">
        <v>150</v>
      </c>
      <c r="E348" s="8" t="s">
        <v>1012</v>
      </c>
      <c r="F348" s="8" t="str">
        <f>IF(ISBLANK(E348), "", Table2[[#This Row],[unique_id]])</f>
        <v>deck_west_fan_occupancy</v>
      </c>
      <c r="G348" s="8" t="s">
        <v>227</v>
      </c>
      <c r="H348" s="8" t="s">
        <v>1064</v>
      </c>
      <c r="I348" s="8" t="s">
        <v>222</v>
      </c>
      <c r="L348" s="8" t="s">
        <v>136</v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28"/>
        <v/>
      </c>
      <c r="AE348" s="40"/>
      <c r="AO348" s="8" t="str">
        <f t="shared" si="29"/>
        <v/>
      </c>
    </row>
    <row r="349" spans="1:41" ht="16" customHeight="1" x14ac:dyDescent="0.2">
      <c r="A349" s="8">
        <v>5000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28"/>
        <v/>
      </c>
      <c r="AE349" s="40"/>
      <c r="AF349" s="8" t="s">
        <v>873</v>
      </c>
      <c r="AG349" s="10" t="s">
        <v>595</v>
      </c>
      <c r="AH349" s="8" t="s">
        <v>602</v>
      </c>
      <c r="AI349" s="8" t="s">
        <v>598</v>
      </c>
      <c r="AJ349" s="8" t="s">
        <v>256</v>
      </c>
      <c r="AK349" s="8" t="s">
        <v>28</v>
      </c>
      <c r="AL349" s="8" t="s">
        <v>590</v>
      </c>
      <c r="AM349" s="8" t="s">
        <v>609</v>
      </c>
      <c r="AN349" s="8" t="s">
        <v>605</v>
      </c>
      <c r="AO349" s="8" t="str">
        <f t="shared" si="29"/>
        <v>[["mac", "74:ac:b9:1c:15:f1"], ["ip", "10.0.0.1"]]</v>
      </c>
    </row>
    <row r="350" spans="1:41" ht="16" customHeight="1" x14ac:dyDescent="0.2">
      <c r="A350" s="8">
        <v>5001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28"/>
        <v/>
      </c>
      <c r="AE350" s="40"/>
      <c r="AF350" s="8" t="s">
        <v>1022</v>
      </c>
      <c r="AG350" s="10" t="s">
        <v>1023</v>
      </c>
      <c r="AH350" s="8" t="s">
        <v>603</v>
      </c>
      <c r="AI350" s="8" t="s">
        <v>1020</v>
      </c>
      <c r="AJ350" s="8" t="s">
        <v>256</v>
      </c>
      <c r="AK350" s="8" t="s">
        <v>28</v>
      </c>
      <c r="AL350" s="8" t="s">
        <v>590</v>
      </c>
      <c r="AM350" s="8" t="s">
        <v>1025</v>
      </c>
      <c r="AN350" s="8" t="s">
        <v>606</v>
      </c>
      <c r="AO350" s="8" t="str">
        <f t="shared" si="29"/>
        <v>[["mac", "78:45:58:cb:14:b5"], ["ip", "10.0.0.2"]]</v>
      </c>
    </row>
    <row r="351" spans="1:41" ht="16" customHeight="1" x14ac:dyDescent="0.2">
      <c r="A351" s="8">
        <v>5002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28"/>
        <v/>
      </c>
      <c r="AE351" s="40"/>
      <c r="AF351" s="8" t="s">
        <v>592</v>
      </c>
      <c r="AG351" s="10" t="s">
        <v>1023</v>
      </c>
      <c r="AH351" s="8" t="s">
        <v>604</v>
      </c>
      <c r="AI351" s="8" t="s">
        <v>599</v>
      </c>
      <c r="AJ351" s="8" t="s">
        <v>256</v>
      </c>
      <c r="AK351" s="8" t="s">
        <v>596</v>
      </c>
      <c r="AL351" s="8" t="s">
        <v>590</v>
      </c>
      <c r="AM351" s="8" t="s">
        <v>610</v>
      </c>
      <c r="AN351" s="8" t="s">
        <v>607</v>
      </c>
      <c r="AO351" s="8" t="str">
        <f t="shared" si="29"/>
        <v>[["mac", "b4:fb:e4:e3:83:32"], ["ip", "10.0.0.3"]]</v>
      </c>
    </row>
    <row r="352" spans="1:41" ht="16" customHeight="1" x14ac:dyDescent="0.2">
      <c r="A352" s="8">
        <v>5003</v>
      </c>
      <c r="B352" s="14" t="s">
        <v>26</v>
      </c>
      <c r="C352" s="8" t="s">
        <v>256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28"/>
        <v/>
      </c>
      <c r="AE352" s="40"/>
      <c r="AF352" s="8" t="s">
        <v>593</v>
      </c>
      <c r="AG352" s="10" t="s">
        <v>1024</v>
      </c>
      <c r="AH352" s="8" t="s">
        <v>603</v>
      </c>
      <c r="AI352" s="8" t="s">
        <v>600</v>
      </c>
      <c r="AJ352" s="8" t="s">
        <v>256</v>
      </c>
      <c r="AK352" s="8" t="s">
        <v>495</v>
      </c>
      <c r="AL352" s="8" t="s">
        <v>590</v>
      </c>
      <c r="AM352" s="8" t="s">
        <v>611</v>
      </c>
      <c r="AN352" s="8" t="s">
        <v>608</v>
      </c>
      <c r="AO352" s="8" t="str">
        <f t="shared" si="29"/>
        <v>[["mac", "78:8a:20:70:d3:79"], ["ip", "10.0.0.4"]]</v>
      </c>
    </row>
    <row r="353" spans="1:41" ht="16" customHeight="1" x14ac:dyDescent="0.2">
      <c r="A353" s="8">
        <v>5004</v>
      </c>
      <c r="B353" s="14" t="s">
        <v>26</v>
      </c>
      <c r="C353" s="8" t="s">
        <v>256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28"/>
        <v/>
      </c>
      <c r="AE353" s="40"/>
      <c r="AF353" s="8" t="s">
        <v>594</v>
      </c>
      <c r="AG353" s="10" t="s">
        <v>1024</v>
      </c>
      <c r="AH353" s="8" t="s">
        <v>603</v>
      </c>
      <c r="AI353" s="8" t="s">
        <v>601</v>
      </c>
      <c r="AJ353" s="8" t="s">
        <v>256</v>
      </c>
      <c r="AK353" s="8" t="s">
        <v>597</v>
      </c>
      <c r="AL353" s="8" t="s">
        <v>590</v>
      </c>
      <c r="AM353" s="8" t="s">
        <v>612</v>
      </c>
      <c r="AN353" s="8" t="s">
        <v>1021</v>
      </c>
      <c r="AO353" s="8" t="str">
        <f t="shared" si="29"/>
        <v>[["mac", "f0:9f:c2:fc:b0:f7"], ["ip", "10.0.0.5"]]</v>
      </c>
    </row>
    <row r="354" spans="1:41" ht="16" customHeight="1" x14ac:dyDescent="0.2">
      <c r="A354" s="8">
        <v>5005</v>
      </c>
      <c r="B354" s="14" t="s">
        <v>26</v>
      </c>
      <c r="C354" s="14" t="s">
        <v>564</v>
      </c>
      <c r="D354" s="14"/>
      <c r="E354" s="14"/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28"/>
        <v/>
      </c>
      <c r="AE354" s="40"/>
      <c r="AF354" s="8" t="s">
        <v>565</v>
      </c>
      <c r="AG354" s="10" t="s">
        <v>567</v>
      </c>
      <c r="AH354" s="8" t="s">
        <v>569</v>
      </c>
      <c r="AI354" s="8" t="s">
        <v>566</v>
      </c>
      <c r="AJ354" s="8" t="s">
        <v>568</v>
      </c>
      <c r="AK354" s="8" t="s">
        <v>28</v>
      </c>
      <c r="AL354" s="8" t="s">
        <v>613</v>
      </c>
      <c r="AM354" s="15" t="s">
        <v>686</v>
      </c>
      <c r="AN354" s="8" t="s">
        <v>614</v>
      </c>
      <c r="AO354" s="8" t="str">
        <f t="shared" si="29"/>
        <v>[["mac", "4a:9a:06:5d:53:66"], ["ip", "10.0.4.10"]]</v>
      </c>
    </row>
    <row r="355" spans="1:41" ht="16" customHeight="1" x14ac:dyDescent="0.2">
      <c r="A355" s="8">
        <v>5006</v>
      </c>
      <c r="B355" s="14" t="s">
        <v>26</v>
      </c>
      <c r="C355" s="14" t="s">
        <v>541</v>
      </c>
      <c r="D355" s="14"/>
      <c r="E355" s="14"/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28"/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591</v>
      </c>
      <c r="AM355" s="8" t="s">
        <v>954</v>
      </c>
      <c r="AN355" s="8" t="s">
        <v>585</v>
      </c>
      <c r="AO355" s="8" t="str">
        <f t="shared" si="29"/>
        <v>[["mac", "00:e0:4c:68:07:65"], ["ip", "10.0.2.11"]]</v>
      </c>
    </row>
    <row r="356" spans="1:41" ht="16" customHeight="1" x14ac:dyDescent="0.2">
      <c r="A356" s="8">
        <v>5007</v>
      </c>
      <c r="B356" s="14" t="s">
        <v>26</v>
      </c>
      <c r="C356" s="14" t="s">
        <v>541</v>
      </c>
      <c r="D356" s="14"/>
      <c r="E356" s="14"/>
      <c r="F356" s="8" t="str">
        <f>IF(ISBLANK(E356), "", Table2[[#This Row],[unique_id]])</f>
        <v/>
      </c>
      <c r="G356" s="14"/>
      <c r="H356" s="14"/>
      <c r="I356" s="14"/>
      <c r="K356" s="14"/>
      <c r="L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28"/>
        <v/>
      </c>
      <c r="AE356" s="40"/>
      <c r="AF356" s="8" t="s">
        <v>540</v>
      </c>
      <c r="AG356" s="10" t="s">
        <v>939</v>
      </c>
      <c r="AH356" s="8" t="s">
        <v>544</v>
      </c>
      <c r="AI356" s="8" t="s">
        <v>547</v>
      </c>
      <c r="AJ356" s="8" t="s">
        <v>330</v>
      </c>
      <c r="AK356" s="8" t="s">
        <v>28</v>
      </c>
      <c r="AL356" s="8" t="s">
        <v>613</v>
      </c>
      <c r="AM356" s="8" t="s">
        <v>684</v>
      </c>
      <c r="AN356" s="8" t="s">
        <v>681</v>
      </c>
      <c r="AO356" s="8" t="str">
        <f t="shared" si="29"/>
        <v>[["mac", "4a:e0:4c:68:06:a1"], ["ip", "10.0.4.11"]]</v>
      </c>
    </row>
    <row r="357" spans="1:41" ht="16" customHeight="1" x14ac:dyDescent="0.2">
      <c r="A357" s="8">
        <v>5008</v>
      </c>
      <c r="B357" s="14" t="s">
        <v>26</v>
      </c>
      <c r="C357" s="14" t="s">
        <v>541</v>
      </c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28"/>
        <v/>
      </c>
      <c r="AE357" s="40"/>
      <c r="AF357" s="8" t="s">
        <v>540</v>
      </c>
      <c r="AG357" s="10" t="s">
        <v>939</v>
      </c>
      <c r="AH357" s="8" t="s">
        <v>544</v>
      </c>
      <c r="AI357" s="8" t="s">
        <v>547</v>
      </c>
      <c r="AJ357" s="8" t="s">
        <v>330</v>
      </c>
      <c r="AK357" s="8" t="s">
        <v>28</v>
      </c>
      <c r="AL357" s="8" t="s">
        <v>633</v>
      </c>
      <c r="AM357" s="8" t="s">
        <v>685</v>
      </c>
      <c r="AN357" s="8" t="s">
        <v>682</v>
      </c>
      <c r="AO357" s="8" t="str">
        <f t="shared" si="29"/>
        <v>[["mac", "6a:e0:4c:68:06:a1"], ["ip", "10.0.6.11"]]</v>
      </c>
    </row>
    <row r="358" spans="1:41" ht="16" customHeight="1" x14ac:dyDescent="0.2">
      <c r="A358" s="8">
        <v>5009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28"/>
        <v/>
      </c>
      <c r="AE358" s="40"/>
      <c r="AF358" s="8" t="s">
        <v>542</v>
      </c>
      <c r="AG358" s="10" t="s">
        <v>939</v>
      </c>
      <c r="AH358" s="8" t="s">
        <v>545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549</v>
      </c>
      <c r="AN358" s="8" t="s">
        <v>586</v>
      </c>
      <c r="AO358" s="8" t="str">
        <f t="shared" si="29"/>
        <v>[["mac", "00:e0:4c:68:04:21"], ["ip", "10.0.2.12"]]</v>
      </c>
    </row>
    <row r="359" spans="1:41" ht="16" customHeight="1" x14ac:dyDescent="0.2">
      <c r="A359" s="8">
        <v>5010</v>
      </c>
      <c r="B359" s="14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28"/>
        <v/>
      </c>
      <c r="AE359" s="40"/>
      <c r="AF359" s="8" t="s">
        <v>543</v>
      </c>
      <c r="AG359" s="10" t="s">
        <v>939</v>
      </c>
      <c r="AH359" s="8" t="s">
        <v>546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683</v>
      </c>
      <c r="AN359" s="13" t="s">
        <v>589</v>
      </c>
      <c r="AO359" s="8" t="str">
        <f t="shared" si="29"/>
        <v>[["mac", "00:e0:4c:68:07:0d"], ["ip", "10.0.2.13"]]</v>
      </c>
    </row>
    <row r="360" spans="1:41" ht="16" customHeight="1" x14ac:dyDescent="0.2">
      <c r="A360" s="8">
        <v>5011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28"/>
        <v/>
      </c>
      <c r="AE360" s="40"/>
      <c r="AF360" s="8" t="s">
        <v>937</v>
      </c>
      <c r="AG360" s="10" t="s">
        <v>939</v>
      </c>
      <c r="AH360" s="8" t="s">
        <v>940</v>
      </c>
      <c r="AI360" s="8" t="s">
        <v>548</v>
      </c>
      <c r="AJ360" s="8" t="s">
        <v>330</v>
      </c>
      <c r="AK360" s="8" t="s">
        <v>28</v>
      </c>
      <c r="AL360" s="8" t="s">
        <v>591</v>
      </c>
      <c r="AM360" s="8" t="s">
        <v>945</v>
      </c>
      <c r="AN360" s="13" t="s">
        <v>868</v>
      </c>
      <c r="AO360" s="8" t="str">
        <f t="shared" si="29"/>
        <v>[["mac", "40:6c:8f:2a:da:9c"], ["ip", "10.0.2.14"]]</v>
      </c>
    </row>
    <row r="361" spans="1:41" ht="16" customHeight="1" x14ac:dyDescent="0.2">
      <c r="A361" s="8">
        <v>5012</v>
      </c>
      <c r="B361" s="37" t="s">
        <v>26</v>
      </c>
      <c r="C361" s="14" t="s">
        <v>541</v>
      </c>
      <c r="D361" s="14"/>
      <c r="E361" s="14"/>
      <c r="G361" s="14"/>
      <c r="H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28"/>
        <v/>
      </c>
      <c r="AE361" s="40"/>
      <c r="AF361" s="8" t="s">
        <v>938</v>
      </c>
      <c r="AG361" s="10" t="s">
        <v>939</v>
      </c>
      <c r="AH361" s="8" t="s">
        <v>941</v>
      </c>
      <c r="AI361" s="8" t="s">
        <v>548</v>
      </c>
      <c r="AJ361" s="8" t="s">
        <v>330</v>
      </c>
      <c r="AK361" s="8" t="s">
        <v>28</v>
      </c>
      <c r="AL361" s="8" t="s">
        <v>591</v>
      </c>
      <c r="AM361" s="8" t="s">
        <v>944</v>
      </c>
      <c r="AN361" s="13" t="s">
        <v>942</v>
      </c>
      <c r="AO361" s="8" t="str">
        <f t="shared" si="29"/>
        <v>[["mac", "0c:4d:e9:d2:86:6c"], ["ip", "10.0.2.15"]]</v>
      </c>
    </row>
    <row r="362" spans="1:41" ht="16" customHeight="1" x14ac:dyDescent="0.2">
      <c r="A362" s="8">
        <v>5013</v>
      </c>
      <c r="B362" s="14" t="s">
        <v>26</v>
      </c>
      <c r="C362" s="14" t="s">
        <v>541</v>
      </c>
      <c r="D362" s="14"/>
      <c r="E362" s="14"/>
      <c r="G362" s="14"/>
      <c r="H362" s="14"/>
      <c r="I362" s="14"/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28"/>
        <v/>
      </c>
      <c r="AE362" s="40"/>
      <c r="AF362" s="8" t="s">
        <v>872</v>
      </c>
      <c r="AG362" s="10" t="s">
        <v>939</v>
      </c>
      <c r="AH362" s="8" t="s">
        <v>871</v>
      </c>
      <c r="AI362" s="8" t="s">
        <v>870</v>
      </c>
      <c r="AJ362" s="8" t="s">
        <v>869</v>
      </c>
      <c r="AK362" s="8" t="s">
        <v>28</v>
      </c>
      <c r="AL362" s="8" t="s">
        <v>591</v>
      </c>
      <c r="AM362" s="8" t="s">
        <v>867</v>
      </c>
      <c r="AN362" s="13" t="s">
        <v>943</v>
      </c>
      <c r="AO362" s="8" t="str">
        <f t="shared" si="29"/>
        <v>[["mac", "b8:27:eb:78:74:0e"], ["ip", "10.0.2.16"]]</v>
      </c>
    </row>
    <row r="363" spans="1:41" ht="16" customHeight="1" x14ac:dyDescent="0.2">
      <c r="A363" s="8">
        <v>5014</v>
      </c>
      <c r="B363" s="8" t="s">
        <v>26</v>
      </c>
      <c r="C363" s="8" t="s">
        <v>556</v>
      </c>
      <c r="E363" s="14"/>
      <c r="I363" s="14"/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28"/>
        <v/>
      </c>
      <c r="AE363" s="40"/>
      <c r="AF363" s="8" t="s">
        <v>555</v>
      </c>
      <c r="AG363" s="10" t="s">
        <v>554</v>
      </c>
      <c r="AH363" s="8" t="s">
        <v>552</v>
      </c>
      <c r="AI363" s="8" t="s">
        <v>553</v>
      </c>
      <c r="AJ363" s="8" t="s">
        <v>551</v>
      </c>
      <c r="AK363" s="8" t="s">
        <v>28</v>
      </c>
      <c r="AL363" s="8" t="s">
        <v>633</v>
      </c>
      <c r="AM363" s="8" t="s">
        <v>550</v>
      </c>
      <c r="AN363" s="8" t="s">
        <v>687</v>
      </c>
      <c r="AO363" s="8" t="str">
        <f t="shared" si="29"/>
        <v>[["mac", "30:05:5c:8a:ff:10"], ["ip", "10.0.6.22"]]</v>
      </c>
    </row>
    <row r="364" spans="1:41" ht="16" customHeight="1" x14ac:dyDescent="0.2">
      <c r="A364" s="8">
        <v>5015</v>
      </c>
      <c r="B364" s="8" t="s">
        <v>26</v>
      </c>
      <c r="C364" s="8" t="s">
        <v>729</v>
      </c>
      <c r="E364" s="14"/>
      <c r="F364" s="8" t="str">
        <f>IF(ISBLANK(E364), "", Table2[[#This Row],[unique_id]])</f>
        <v/>
      </c>
      <c r="I364" s="14"/>
      <c r="N364" s="8"/>
      <c r="O364" s="10"/>
      <c r="P364" s="10" t="s">
        <v>779</v>
      </c>
      <c r="Q364" s="10"/>
      <c r="R364" s="16" t="s">
        <v>827</v>
      </c>
      <c r="S364" s="16"/>
      <c r="T364" s="8"/>
      <c r="Y364" s="10"/>
      <c r="AA364" s="8" t="str">
        <f t="shared" si="32"/>
        <v/>
      </c>
      <c r="AB364" s="8" t="str">
        <f t="shared" si="28"/>
        <v/>
      </c>
      <c r="AE3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4" s="8" t="s">
        <v>770</v>
      </c>
      <c r="AG364" s="16" t="s">
        <v>769</v>
      </c>
      <c r="AH364" s="11" t="s">
        <v>767</v>
      </c>
      <c r="AI364" s="11" t="s">
        <v>768</v>
      </c>
      <c r="AJ364" s="8" t="s">
        <v>729</v>
      </c>
      <c r="AK364" s="8" t="s">
        <v>173</v>
      </c>
      <c r="AM364" s="8" t="s">
        <v>766</v>
      </c>
      <c r="AO364" s="8" t="str">
        <f t="shared" si="29"/>
        <v>[["mac", "0x00158d0005d9d088"]]</v>
      </c>
    </row>
    <row r="365" spans="1:41" ht="16" customHeight="1" x14ac:dyDescent="0.2">
      <c r="A365" s="8">
        <v>6000</v>
      </c>
      <c r="B365" s="8" t="s">
        <v>26</v>
      </c>
      <c r="C365" s="8" t="s">
        <v>851</v>
      </c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28"/>
        <v/>
      </c>
      <c r="AE365" s="40"/>
      <c r="AF365" s="8" t="s">
        <v>689</v>
      </c>
      <c r="AL365" s="8" t="s">
        <v>613</v>
      </c>
      <c r="AM365" s="8" t="s">
        <v>690</v>
      </c>
      <c r="AO365" s="8" t="str">
        <f t="shared" si="29"/>
        <v>[["mac", "bc:09:63:42:09:c0"]]</v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28"/>
        <v/>
      </c>
      <c r="AE366" s="40"/>
      <c r="AO366" s="8" t="str">
        <f t="shared" si="29"/>
        <v/>
      </c>
    </row>
    <row r="367" spans="1:41" ht="16" customHeight="1" x14ac:dyDescent="0.2">
      <c r="B367" s="14"/>
      <c r="C367" s="14"/>
      <c r="D367" s="14"/>
      <c r="E367" s="14"/>
      <c r="F367" s="8" t="str">
        <f>IF(ISBLANK(E367), "", Table2[[#This Row],[unique_id]])</f>
        <v/>
      </c>
      <c r="G367" s="14"/>
      <c r="H367" s="14"/>
      <c r="I367" s="14"/>
      <c r="K367" s="14"/>
      <c r="L367" s="14"/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ref="AB367:AB430" si="33">IF(ISBLANK(Z367),  "", _xlfn.CONCAT(LOWER(C367), "/", E367))</f>
        <v/>
      </c>
      <c r="AE367" s="40"/>
      <c r="AO367" s="8" t="str">
        <f t="shared" ref="AO367:AO430" si="34"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3"/>
        <v/>
      </c>
      <c r="AE368" s="40"/>
      <c r="AO368" s="8" t="str">
        <f t="shared" si="34"/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3"/>
        <v/>
      </c>
      <c r="AE369" s="40"/>
      <c r="AO369" s="8" t="str">
        <f t="shared" si="34"/>
        <v/>
      </c>
    </row>
    <row r="370" spans="5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3"/>
        <v/>
      </c>
      <c r="AE370" s="40"/>
      <c r="AO370" s="8" t="str">
        <f t="shared" si="34"/>
        <v/>
      </c>
    </row>
    <row r="371" spans="5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3"/>
        <v/>
      </c>
      <c r="AE371" s="40"/>
      <c r="AO371" s="8" t="str">
        <f t="shared" si="34"/>
        <v/>
      </c>
    </row>
    <row r="372" spans="5:41" ht="16" customHeight="1" x14ac:dyDescent="0.2">
      <c r="E372" s="12"/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3"/>
        <v/>
      </c>
      <c r="AE372" s="40"/>
      <c r="AO372" s="8" t="str">
        <f t="shared" si="34"/>
        <v/>
      </c>
    </row>
    <row r="373" spans="5:41" ht="16" customHeight="1" x14ac:dyDescent="0.2">
      <c r="E373" s="12"/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3"/>
        <v/>
      </c>
      <c r="AE373" s="40"/>
      <c r="AO373" s="8" t="str">
        <f t="shared" si="34"/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3"/>
        <v/>
      </c>
      <c r="AE374" s="40"/>
      <c r="AO374" s="8" t="str">
        <f t="shared" si="34"/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3"/>
        <v/>
      </c>
      <c r="AE375" s="40"/>
      <c r="AO375" s="8" t="str">
        <f t="shared" si="34"/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3"/>
        <v/>
      </c>
      <c r="AE376" s="40"/>
      <c r="AO376" s="8" t="str">
        <f t="shared" si="34"/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3"/>
        <v/>
      </c>
      <c r="AE377" s="40"/>
      <c r="AO377" s="8" t="str">
        <f t="shared" si="34"/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3"/>
        <v/>
      </c>
      <c r="AE378" s="40"/>
      <c r="AO378" s="8" t="str">
        <f t="shared" si="34"/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3"/>
        <v/>
      </c>
      <c r="AE379" s="40"/>
      <c r="AO379" s="8" t="str">
        <f t="shared" si="34"/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3"/>
        <v/>
      </c>
      <c r="AE380" s="40"/>
      <c r="AO380" s="8" t="str">
        <f t="shared" si="34"/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3"/>
        <v/>
      </c>
      <c r="AE381" s="40"/>
      <c r="AO381" s="8" t="str">
        <f t="shared" si="34"/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3"/>
        <v/>
      </c>
      <c r="AE382" s="40"/>
      <c r="AO382" s="8" t="str">
        <f t="shared" si="34"/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3"/>
        <v/>
      </c>
      <c r="AE383" s="40"/>
      <c r="AO383" s="8" t="str">
        <f t="shared" si="34"/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3"/>
        <v/>
      </c>
      <c r="AE384" s="40"/>
      <c r="AO384" s="8" t="str">
        <f t="shared" si="34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3"/>
        <v/>
      </c>
      <c r="AE385" s="40"/>
      <c r="AO385" s="8" t="str">
        <f t="shared" si="34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3"/>
        <v/>
      </c>
      <c r="AE386" s="40"/>
      <c r="AO386" s="8" t="str">
        <f t="shared" si="34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3"/>
        <v/>
      </c>
      <c r="AE387" s="40"/>
      <c r="AO387" s="8" t="str">
        <f t="shared" si="34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3"/>
        <v/>
      </c>
      <c r="AE388" s="40"/>
      <c r="AO388" s="8" t="str">
        <f t="shared" si="34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3"/>
        <v/>
      </c>
      <c r="AE389" s="40"/>
      <c r="AO389" s="8" t="str">
        <f t="shared" si="34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3"/>
        <v/>
      </c>
      <c r="AE390" s="40"/>
      <c r="AO390" s="8" t="str">
        <f t="shared" si="34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E391" s="40"/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40"/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40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2"/>
        <v/>
      </c>
      <c r="AB401" s="8" t="str">
        <f t="shared" si="33"/>
        <v/>
      </c>
      <c r="AE401" s="40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2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2"/>
        <v/>
      </c>
      <c r="AB403" s="8" t="str">
        <f t="shared" si="33"/>
        <v/>
      </c>
      <c r="AE403" s="40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2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2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2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ref="AA407:AA470" si="35">IF(ISBLANK(Z407),  "", _xlfn.CONCAT("haas/entity/sensor/", LOWER(C407), "/", E407, "/config"))</f>
        <v/>
      </c>
      <c r="AB407" s="8" t="str">
        <f t="shared" si="33"/>
        <v/>
      </c>
      <c r="AE407" s="39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39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39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39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ref="AB431:AB494" si="36">IF(ISBLANK(Z431),  "", _xlfn.CONCAT(LOWER(C431), "/", E431))</f>
        <v/>
      </c>
      <c r="AE431" s="40"/>
      <c r="AO431" s="8" t="str">
        <f t="shared" ref="AO431:AO494" si="37"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6"/>
        <v/>
      </c>
      <c r="AE432" s="40"/>
      <c r="AO432" s="8" t="str">
        <f t="shared" si="37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6"/>
        <v/>
      </c>
      <c r="AE433" s="40"/>
      <c r="AO433" s="8" t="str">
        <f t="shared" si="37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6"/>
        <v/>
      </c>
      <c r="AE434" s="40"/>
      <c r="AO434" s="8" t="str">
        <f t="shared" si="37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6"/>
        <v/>
      </c>
      <c r="AE435" s="40"/>
      <c r="AO435" s="8" t="str">
        <f t="shared" si="37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6"/>
        <v/>
      </c>
      <c r="AE436" s="40"/>
      <c r="AO436" s="8" t="str">
        <f t="shared" si="37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6"/>
        <v/>
      </c>
      <c r="AE437" s="40"/>
      <c r="AO437" s="8" t="str">
        <f t="shared" si="37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6"/>
        <v/>
      </c>
      <c r="AE438" s="40"/>
      <c r="AO438" s="8" t="str">
        <f t="shared" si="37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6"/>
        <v/>
      </c>
      <c r="AE439" s="40"/>
      <c r="AO439" s="8" t="str">
        <f t="shared" si="37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6"/>
        <v/>
      </c>
      <c r="AE440" s="40"/>
      <c r="AO440" s="8" t="str">
        <f t="shared" si="37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6"/>
        <v/>
      </c>
      <c r="AE441" s="40"/>
      <c r="AO441" s="8" t="str">
        <f t="shared" si="37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6"/>
        <v/>
      </c>
      <c r="AE442" s="40"/>
      <c r="AO442" s="8" t="str">
        <f t="shared" si="37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6"/>
        <v/>
      </c>
      <c r="AE443" s="40"/>
      <c r="AO443" s="8" t="str">
        <f t="shared" si="37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6"/>
        <v/>
      </c>
      <c r="AE444" s="40"/>
      <c r="AO444" s="8" t="str">
        <f t="shared" si="37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6"/>
        <v/>
      </c>
      <c r="AE445" s="40"/>
      <c r="AO445" s="8" t="str">
        <f t="shared" si="37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6"/>
        <v/>
      </c>
      <c r="AE446" s="40"/>
      <c r="AO446" s="8" t="str">
        <f t="shared" si="37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6"/>
        <v/>
      </c>
      <c r="AE447" s="40"/>
      <c r="AO447" s="8" t="str">
        <f t="shared" si="37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6"/>
        <v/>
      </c>
      <c r="AE448" s="40"/>
      <c r="AO448" s="8" t="str">
        <f t="shared" si="37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6"/>
        <v/>
      </c>
      <c r="AE449" s="40"/>
      <c r="AO449" s="8" t="str">
        <f t="shared" si="37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6"/>
        <v/>
      </c>
      <c r="AE450" s="40"/>
      <c r="AO450" s="8" t="str">
        <f t="shared" si="37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6"/>
        <v/>
      </c>
      <c r="AE451" s="40"/>
      <c r="AO451" s="8" t="str">
        <f t="shared" si="37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6"/>
        <v/>
      </c>
      <c r="AE452" s="40"/>
      <c r="AO452" s="8" t="str">
        <f t="shared" si="37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6"/>
        <v/>
      </c>
      <c r="AE453" s="40"/>
      <c r="AO453" s="8" t="str">
        <f t="shared" si="37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6"/>
        <v/>
      </c>
      <c r="AE454" s="40"/>
      <c r="AO454" s="8" t="str">
        <f t="shared" si="37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40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40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5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5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5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5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5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5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ref="AA471:AA534" si="38">IF(ISBLANK(Z471),  "", _xlfn.CONCAT("haas/entity/sensor/", LOWER(C471), "/", E471, "/config"))</f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H491" s="12"/>
      <c r="N491" s="8"/>
      <c r="O491" s="10"/>
      <c r="P491" s="10"/>
      <c r="Q491" s="10"/>
      <c r="R491" s="10"/>
      <c r="S491" s="10"/>
      <c r="T491" s="8"/>
      <c r="Y491" s="10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H492" s="12"/>
      <c r="N492" s="8"/>
      <c r="O492" s="10"/>
      <c r="P492" s="10"/>
      <c r="Q492" s="10"/>
      <c r="R492" s="10"/>
      <c r="S492" s="10"/>
      <c r="T492" s="8"/>
      <c r="Y492" s="10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Y495" s="10"/>
      <c r="AA495" s="8" t="str">
        <f t="shared" si="38"/>
        <v/>
      </c>
      <c r="AB495" s="8" t="str">
        <f t="shared" ref="AB495:AB558" si="39">IF(ISBLANK(Z495),  "", _xlfn.CONCAT(LOWER(C495), "/", E495))</f>
        <v/>
      </c>
      <c r="AE495" s="40"/>
      <c r="AO495" s="8" t="str">
        <f t="shared" ref="AO495:AO558" si="40"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Y496" s="10"/>
      <c r="AA496" s="8" t="str">
        <f t="shared" si="38"/>
        <v/>
      </c>
      <c r="AB496" s="8" t="str">
        <f t="shared" si="39"/>
        <v/>
      </c>
      <c r="AE496" s="40"/>
      <c r="AO496" s="8" t="str">
        <f t="shared" si="40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9"/>
        <v/>
      </c>
      <c r="AE497" s="40"/>
      <c r="AO497" s="8" t="str">
        <f t="shared" si="40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9"/>
        <v/>
      </c>
      <c r="AE498" s="40"/>
      <c r="AO498" s="8" t="str">
        <f t="shared" si="40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9"/>
        <v/>
      </c>
      <c r="AE499" s="40"/>
      <c r="AO499" s="8" t="str">
        <f t="shared" si="40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9"/>
        <v/>
      </c>
      <c r="AE500" s="40"/>
      <c r="AO500" s="8" t="str">
        <f t="shared" si="40"/>
        <v/>
      </c>
    </row>
    <row r="501" spans="6:41" ht="16" customHeight="1" x14ac:dyDescent="0.2">
      <c r="F501" s="8" t="str">
        <f>IF(ISBLANK(E501), "", Table2[[#This Row],[unique_id]])</f>
        <v/>
      </c>
      <c r="G501" s="12"/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9"/>
        <v/>
      </c>
      <c r="AE501" s="40"/>
      <c r="AO501" s="8" t="str">
        <f t="shared" si="40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9"/>
        <v/>
      </c>
      <c r="AE502" s="40"/>
      <c r="AO502" s="8" t="str">
        <f t="shared" si="40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9"/>
        <v/>
      </c>
      <c r="AE503" s="40"/>
      <c r="AO503" s="8" t="str">
        <f t="shared" si="40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9"/>
        <v/>
      </c>
      <c r="AE504" s="40"/>
      <c r="AO504" s="8" t="str">
        <f t="shared" si="40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9"/>
        <v/>
      </c>
      <c r="AE505" s="40"/>
      <c r="AO505" s="8" t="str">
        <f t="shared" si="40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9"/>
        <v/>
      </c>
      <c r="AE506" s="40"/>
      <c r="AO506" s="8" t="str">
        <f t="shared" si="40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9"/>
        <v/>
      </c>
      <c r="AE507" s="40"/>
      <c r="AO507" s="8" t="str">
        <f t="shared" si="40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9"/>
        <v/>
      </c>
      <c r="AE508" s="40"/>
      <c r="AO508" s="8" t="str">
        <f t="shared" si="40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9"/>
        <v/>
      </c>
      <c r="AE509" s="40"/>
      <c r="AO509" s="8" t="str">
        <f t="shared" si="40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9"/>
        <v/>
      </c>
      <c r="AE510" s="40"/>
      <c r="AO510" s="8" t="str">
        <f t="shared" si="40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9"/>
        <v/>
      </c>
      <c r="AE511" s="40"/>
      <c r="AO511" s="8" t="str">
        <f t="shared" si="40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9"/>
        <v/>
      </c>
      <c r="AE512" s="40"/>
      <c r="AO512" s="8" t="str">
        <f t="shared" si="40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9"/>
        <v/>
      </c>
      <c r="AE513" s="40"/>
      <c r="AO513" s="8" t="str">
        <f t="shared" si="40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9"/>
        <v/>
      </c>
      <c r="AE514" s="40"/>
      <c r="AO514" s="8" t="str">
        <f t="shared" si="40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9"/>
        <v/>
      </c>
      <c r="AE515" s="40"/>
      <c r="AO515" s="8" t="str">
        <f t="shared" si="40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9"/>
        <v/>
      </c>
      <c r="AE516" s="40"/>
      <c r="AO516" s="8" t="str">
        <f t="shared" si="40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9"/>
        <v/>
      </c>
      <c r="AE517" s="40"/>
      <c r="AO517" s="8" t="str">
        <f t="shared" si="40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9"/>
        <v/>
      </c>
      <c r="AE518" s="40"/>
      <c r="AO518" s="8" t="str">
        <f t="shared" si="40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40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40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8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8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8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8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8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8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ref="AA535:AA598" si="41">IF(ISBLANK(Z535),  "", _xlfn.CONCAT("haas/entity/sensor/", LOWER(C535), "/", E535, "/config"))</f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ref="AB559:AB622" si="42">IF(ISBLANK(Z559),  "", _xlfn.CONCAT(LOWER(C559), "/", E559))</f>
        <v/>
      </c>
      <c r="AE559" s="40"/>
      <c r="AO559" s="8" t="str">
        <f t="shared" ref="AO559:AO622" si="43"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42"/>
        <v/>
      </c>
      <c r="AE560" s="40"/>
      <c r="AO560" s="8" t="str">
        <f t="shared" si="43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42"/>
        <v/>
      </c>
      <c r="AE561" s="40"/>
      <c r="AO561" s="8" t="str">
        <f t="shared" si="43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42"/>
        <v/>
      </c>
      <c r="AE562" s="40"/>
      <c r="AO562" s="8" t="str">
        <f t="shared" si="43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42"/>
        <v/>
      </c>
      <c r="AE563" s="40"/>
      <c r="AO563" s="8" t="str">
        <f t="shared" si="43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42"/>
        <v/>
      </c>
      <c r="AE564" s="40"/>
      <c r="AO564" s="8" t="str">
        <f t="shared" si="43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42"/>
        <v/>
      </c>
      <c r="AE565" s="40"/>
      <c r="AO565" s="8" t="str">
        <f t="shared" si="43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42"/>
        <v/>
      </c>
      <c r="AE566" s="40"/>
      <c r="AO566" s="8" t="str">
        <f t="shared" si="43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42"/>
        <v/>
      </c>
      <c r="AE567" s="40"/>
      <c r="AO567" s="8" t="str">
        <f t="shared" si="43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42"/>
        <v/>
      </c>
      <c r="AE568" s="40"/>
      <c r="AO568" s="8" t="str">
        <f t="shared" si="43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42"/>
        <v/>
      </c>
      <c r="AE569" s="40"/>
      <c r="AO569" s="8" t="str">
        <f t="shared" si="43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42"/>
        <v/>
      </c>
      <c r="AE570" s="40"/>
      <c r="AO570" s="8" t="str">
        <f t="shared" si="43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42"/>
        <v/>
      </c>
      <c r="AE571" s="40"/>
      <c r="AO571" s="8" t="str">
        <f t="shared" si="43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42"/>
        <v/>
      </c>
      <c r="AE572" s="40"/>
      <c r="AO572" s="8" t="str">
        <f t="shared" si="43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42"/>
        <v/>
      </c>
      <c r="AE573" s="40"/>
      <c r="AO573" s="8" t="str">
        <f t="shared" si="43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42"/>
        <v/>
      </c>
      <c r="AE574" s="40"/>
      <c r="AO574" s="8" t="str">
        <f t="shared" si="43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42"/>
        <v/>
      </c>
      <c r="AE575" s="40"/>
      <c r="AO575" s="8" t="str">
        <f t="shared" si="43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42"/>
        <v/>
      </c>
      <c r="AE576" s="40"/>
      <c r="AO576" s="8" t="str">
        <f t="shared" si="43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42"/>
        <v/>
      </c>
      <c r="AE577" s="40"/>
      <c r="AO577" s="8" t="str">
        <f t="shared" si="43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42"/>
        <v/>
      </c>
      <c r="AE578" s="40"/>
      <c r="AO578" s="8" t="str">
        <f t="shared" si="43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42"/>
        <v/>
      </c>
      <c r="AE579" s="40"/>
      <c r="AO579" s="8" t="str">
        <f t="shared" si="43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42"/>
        <v/>
      </c>
      <c r="AE580" s="40"/>
      <c r="AO580" s="8" t="str">
        <f t="shared" si="43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42"/>
        <v/>
      </c>
      <c r="AE581" s="40"/>
      <c r="AO581" s="8" t="str">
        <f t="shared" si="43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42"/>
        <v/>
      </c>
      <c r="AE582" s="40"/>
      <c r="AO582" s="8" t="str">
        <f t="shared" si="43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40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40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1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1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1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1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1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1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ref="AA599:AA662" si="44">IF(ISBLANK(Z599),  "", _xlfn.CONCAT("haas/entity/sensor/", LOWER(C599), "/", E599, "/config"))</f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ref="AB623:AB691" si="45">IF(ISBLANK(Z623),  "", _xlfn.CONCAT(LOWER(C623), "/", E623))</f>
        <v/>
      </c>
      <c r="AE623" s="40"/>
      <c r="AO623" s="8" t="str">
        <f t="shared" ref="AO623:AO686" si="46"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5"/>
        <v/>
      </c>
      <c r="AE624" s="40"/>
      <c r="AO624" s="8" t="str">
        <f t="shared" si="46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5"/>
        <v/>
      </c>
      <c r="AE625" s="40"/>
      <c r="AO625" s="8" t="str">
        <f t="shared" si="46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5"/>
        <v/>
      </c>
      <c r="AE626" s="40"/>
      <c r="AO626" s="8" t="str">
        <f t="shared" si="46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5"/>
        <v/>
      </c>
      <c r="AE627" s="40"/>
      <c r="AO627" s="8" t="str">
        <f t="shared" si="46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5"/>
        <v/>
      </c>
      <c r="AE628" s="40"/>
      <c r="AO628" s="8" t="str">
        <f t="shared" si="46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5"/>
        <v/>
      </c>
      <c r="AE629" s="40"/>
      <c r="AO629" s="8" t="str">
        <f t="shared" si="46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5"/>
        <v/>
      </c>
      <c r="AE630" s="40"/>
      <c r="AO630" s="8" t="str">
        <f t="shared" si="46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5"/>
        <v/>
      </c>
      <c r="AE631" s="40"/>
      <c r="AO631" s="8" t="str">
        <f t="shared" si="46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5"/>
        <v/>
      </c>
      <c r="AE632" s="40"/>
      <c r="AO632" s="8" t="str">
        <f t="shared" si="46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5"/>
        <v/>
      </c>
      <c r="AE633" s="40"/>
      <c r="AO633" s="8" t="str">
        <f t="shared" si="46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5"/>
        <v/>
      </c>
      <c r="AE634" s="40"/>
      <c r="AO634" s="8" t="str">
        <f t="shared" si="46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5"/>
        <v/>
      </c>
      <c r="AE635" s="40"/>
      <c r="AO635" s="8" t="str">
        <f t="shared" si="46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5"/>
        <v/>
      </c>
      <c r="AE636" s="40"/>
      <c r="AO636" s="8" t="str">
        <f t="shared" si="46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5"/>
        <v/>
      </c>
      <c r="AE637" s="40"/>
      <c r="AO637" s="8" t="str">
        <f t="shared" si="46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5"/>
        <v/>
      </c>
      <c r="AE638" s="40"/>
      <c r="AO638" s="8" t="str">
        <f t="shared" si="46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5"/>
        <v/>
      </c>
      <c r="AE639" s="40"/>
      <c r="AO639" s="8" t="str">
        <f t="shared" si="46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5"/>
        <v/>
      </c>
      <c r="AE640" s="40"/>
      <c r="AO640" s="8" t="str">
        <f t="shared" si="46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5"/>
        <v/>
      </c>
      <c r="AE641" s="40"/>
      <c r="AO641" s="8" t="str">
        <f t="shared" si="46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5"/>
        <v/>
      </c>
      <c r="AE642" s="40"/>
      <c r="AO642" s="8" t="str">
        <f t="shared" si="46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5"/>
        <v/>
      </c>
      <c r="AE643" s="40"/>
      <c r="AO643" s="8" t="str">
        <f t="shared" si="46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5"/>
        <v/>
      </c>
      <c r="AE644" s="40"/>
      <c r="AO644" s="8" t="str">
        <f t="shared" si="46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5"/>
        <v/>
      </c>
      <c r="AE645" s="40"/>
      <c r="AO645" s="8" t="str">
        <f t="shared" si="46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5"/>
        <v/>
      </c>
      <c r="AE646" s="40"/>
      <c r="AO646" s="8" t="str">
        <f t="shared" si="46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40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40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4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4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4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4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4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4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ref="AA663:AA726" si="47">IF(ISBLANK(Z663),  "", _xlfn.CONCAT("haas/entity/sensor/", LOWER(C663), "/", E663, "/config"))</f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 t="shared" si="47"/>
        <v/>
      </c>
      <c r="AB686" s="8" t="str">
        <f t="shared" si="45"/>
        <v/>
      </c>
      <c r="AE686" s="40"/>
      <c r="AO686" s="8" t="str">
        <f t="shared" si="46"/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 t="shared" si="47"/>
        <v/>
      </c>
      <c r="AB687" s="8" t="str">
        <f t="shared" si="45"/>
        <v/>
      </c>
      <c r="AE687" s="40"/>
      <c r="AO687" s="8" t="str">
        <f t="shared" ref="AO687:AO750" si="48"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 t="shared" si="47"/>
        <v/>
      </c>
      <c r="AB688" s="8" t="str">
        <f t="shared" si="45"/>
        <v/>
      </c>
      <c r="AE688" s="40"/>
      <c r="AO688" s="8" t="str">
        <f t="shared" si="48"/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 t="shared" si="47"/>
        <v/>
      </c>
      <c r="AB689" s="8" t="str">
        <f t="shared" si="45"/>
        <v/>
      </c>
      <c r="AE689" s="40"/>
      <c r="AO689" s="8" t="str">
        <f t="shared" si="48"/>
        <v/>
      </c>
    </row>
    <row r="690" spans="6:41" ht="16" customHeight="1" x14ac:dyDescent="0.2">
      <c r="F690" s="8" t="str">
        <f>IF(ISBLANK(E690), "", Table2[[#This Row],[unique_id]])</f>
        <v/>
      </c>
      <c r="N690" s="8"/>
      <c r="O690" s="10"/>
      <c r="P690" s="10"/>
      <c r="Q690" s="10"/>
      <c r="R690" s="10"/>
      <c r="S690" s="10"/>
      <c r="T690" s="8"/>
      <c r="AA690" s="8" t="str">
        <f t="shared" si="47"/>
        <v/>
      </c>
      <c r="AB690" s="8" t="str">
        <f t="shared" si="45"/>
        <v/>
      </c>
      <c r="AE690" s="40"/>
      <c r="AO690" s="8" t="str">
        <f t="shared" si="48"/>
        <v/>
      </c>
    </row>
    <row r="691" spans="6:41" ht="16" customHeight="1" x14ac:dyDescent="0.2">
      <c r="F691" s="8" t="str">
        <f>IF(ISBLANK(E691), "", Table2[[#This Row],[unique_id]])</f>
        <v/>
      </c>
      <c r="N691" s="8"/>
      <c r="O691" s="10"/>
      <c r="P691" s="10"/>
      <c r="Q691" s="10"/>
      <c r="R691" s="10"/>
      <c r="S691" s="10"/>
      <c r="T691" s="8"/>
      <c r="AA691" s="8" t="str">
        <f t="shared" si="47"/>
        <v/>
      </c>
      <c r="AB691" s="8" t="str">
        <f t="shared" si="45"/>
        <v/>
      </c>
      <c r="AE691" s="40"/>
      <c r="AO691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2023-02-17T04:55:57Z</dcterms:modified>
</cp:coreProperties>
</file>