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56CD6688-011F-FB43-A174-AEED463666CF}" xr6:coauthVersionLast="47" xr6:coauthVersionMax="47" xr10:uidLastSave="{00000000-0000-0000-0000-000000000000}"/>
  <bookViews>
    <workbookView xWindow="6020" yWindow="2800" windowWidth="41120" windowHeight="24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Z73" i="1" l="1"/>
  <c r="AM73" i="1"/>
  <c r="AI73" i="1"/>
  <c r="AH73" i="1"/>
  <c r="R73" i="1"/>
  <c r="S73" i="1" s="1"/>
  <c r="F73" i="1"/>
  <c r="AZ72" i="1"/>
  <c r="AM72" i="1"/>
  <c r="AI72" i="1"/>
  <c r="AH72" i="1"/>
  <c r="R72" i="1"/>
  <c r="S72" i="1" s="1"/>
  <c r="F72" i="1"/>
  <c r="AZ71" i="1"/>
  <c r="AM71" i="1"/>
  <c r="AI71" i="1"/>
  <c r="AH71" i="1"/>
  <c r="F71" i="1"/>
  <c r="AZ70" i="1"/>
  <c r="AM70" i="1"/>
  <c r="AI70" i="1"/>
  <c r="AH70" i="1"/>
  <c r="R70" i="1"/>
  <c r="S70" i="1" s="1"/>
  <c r="F70" i="1"/>
  <c r="AZ69" i="1"/>
  <c r="AM69" i="1"/>
  <c r="AI69" i="1"/>
  <c r="AH69" i="1"/>
  <c r="R69" i="1"/>
  <c r="S69" i="1" s="1"/>
  <c r="F69" i="1"/>
  <c r="AZ68" i="1"/>
  <c r="AM68" i="1"/>
  <c r="AI68" i="1"/>
  <c r="AH68" i="1"/>
  <c r="F68" i="1"/>
  <c r="AM65" i="1"/>
  <c r="AM64" i="1"/>
  <c r="AM63" i="1"/>
  <c r="AM62" i="1"/>
  <c r="R65" i="1"/>
  <c r="S65" i="1" s="1"/>
  <c r="R64" i="1"/>
  <c r="S64" i="1" s="1"/>
  <c r="R63" i="1"/>
  <c r="S63" i="1" s="1"/>
  <c r="F63" i="1"/>
  <c r="AH63" i="1"/>
  <c r="AI63" i="1"/>
  <c r="AZ63" i="1"/>
  <c r="F62" i="1"/>
  <c r="AH62" i="1"/>
  <c r="AI62" i="1"/>
  <c r="AZ62" i="1"/>
  <c r="F64" i="1"/>
  <c r="AH64" i="1"/>
  <c r="AI64" i="1"/>
  <c r="AZ64" i="1"/>
  <c r="F65" i="1"/>
  <c r="AH65" i="1"/>
  <c r="AI65" i="1"/>
  <c r="AZ65" i="1"/>
  <c r="E324" i="1"/>
  <c r="F324" i="1" s="1"/>
  <c r="E322" i="1"/>
  <c r="F322" i="1" s="1"/>
  <c r="E320" i="1"/>
  <c r="F320" i="1" s="1"/>
  <c r="E318" i="1"/>
  <c r="F318" i="1" s="1"/>
  <c r="E316" i="1"/>
  <c r="F316" i="1" s="1"/>
  <c r="E314" i="1"/>
  <c r="F314" i="1" s="1"/>
  <c r="E312" i="1"/>
  <c r="F312" i="1" s="1"/>
  <c r="E310" i="1"/>
  <c r="F310" i="1" s="1"/>
  <c r="E308" i="1"/>
  <c r="F308" i="1" s="1"/>
  <c r="E306" i="1"/>
  <c r="F306" i="1" s="1"/>
  <c r="E304" i="1"/>
  <c r="F304" i="1" s="1"/>
  <c r="E302" i="1"/>
  <c r="F302" i="1" s="1"/>
  <c r="E300" i="1"/>
  <c r="F300" i="1" s="1"/>
  <c r="E298" i="1"/>
  <c r="F298" i="1" s="1"/>
  <c r="E296" i="1"/>
  <c r="F296" i="1" s="1"/>
  <c r="E294" i="1"/>
  <c r="F294" i="1" s="1"/>
  <c r="E292" i="1"/>
  <c r="F292" i="1" s="1"/>
  <c r="E290" i="1"/>
  <c r="F290" i="1" s="1"/>
  <c r="E188" i="1"/>
  <c r="F188" i="1" s="1"/>
  <c r="E185" i="1"/>
  <c r="F185" i="1" s="1"/>
  <c r="E183" i="1"/>
  <c r="F183" i="1" s="1"/>
  <c r="E181" i="1"/>
  <c r="F181" i="1" s="1"/>
  <c r="E171" i="1"/>
  <c r="F171" i="1" s="1"/>
  <c r="T325" i="1"/>
  <c r="T323" i="1"/>
  <c r="T321" i="1"/>
  <c r="T319" i="1"/>
  <c r="T317" i="1"/>
  <c r="T315" i="1"/>
  <c r="T313" i="1"/>
  <c r="T311" i="1"/>
  <c r="T309" i="1"/>
  <c r="T307" i="1"/>
  <c r="T305" i="1"/>
  <c r="T303" i="1"/>
  <c r="T301" i="1"/>
  <c r="T299" i="1"/>
  <c r="T297" i="1"/>
  <c r="T295" i="1"/>
  <c r="T293" i="1"/>
  <c r="T291" i="1"/>
  <c r="T189" i="1"/>
  <c r="T186" i="1"/>
  <c r="T184" i="1"/>
  <c r="T182" i="1"/>
  <c r="T172" i="1"/>
  <c r="AZ289" i="1"/>
  <c r="AI289" i="1"/>
  <c r="AH289" i="1"/>
  <c r="F289" i="1"/>
  <c r="AZ229" i="1"/>
  <c r="AI229" i="1"/>
  <c r="F229" i="1"/>
  <c r="AZ202" i="1"/>
  <c r="AI202" i="1"/>
  <c r="AH202" i="1"/>
  <c r="F202" i="1"/>
  <c r="AM374" i="1"/>
  <c r="AM370" i="1"/>
  <c r="AZ374" i="1"/>
  <c r="AI374" i="1"/>
  <c r="AH374" i="1"/>
  <c r="F374" i="1"/>
  <c r="AZ370" i="1"/>
  <c r="AI370" i="1"/>
  <c r="AH370" i="1"/>
  <c r="F370" i="1"/>
  <c r="T314" i="1"/>
  <c r="AZ315" i="1"/>
  <c r="AQ315" i="1"/>
  <c r="AM315" i="1" s="1"/>
  <c r="AI315" i="1"/>
  <c r="AH315" i="1"/>
  <c r="S315" i="1"/>
  <c r="F315" i="1"/>
  <c r="AI314" i="1"/>
  <c r="AH314" i="1"/>
  <c r="S314" i="1"/>
  <c r="AI378" i="1"/>
  <c r="AH378" i="1"/>
  <c r="S378" i="1"/>
  <c r="F378" i="1"/>
  <c r="AI381" i="1"/>
  <c r="AH381" i="1"/>
  <c r="S381" i="1"/>
  <c r="F381" i="1"/>
  <c r="AZ194" i="1"/>
  <c r="AL194" i="1"/>
  <c r="AI194" i="1"/>
  <c r="AH194" i="1"/>
  <c r="F194" i="1"/>
  <c r="AZ192" i="1"/>
  <c r="AL192" i="1"/>
  <c r="AI192" i="1"/>
  <c r="AH192" i="1"/>
  <c r="F192" i="1"/>
  <c r="AZ319" i="1"/>
  <c r="AQ319" i="1"/>
  <c r="AM319" i="1" s="1"/>
  <c r="AI319" i="1"/>
  <c r="AH319" i="1"/>
  <c r="S319" i="1"/>
  <c r="F319" i="1"/>
  <c r="AZ318" i="1"/>
  <c r="AI318" i="1"/>
  <c r="AH318" i="1"/>
  <c r="T318" i="1"/>
  <c r="S318" i="1"/>
  <c r="AZ317" i="1"/>
  <c r="AQ317" i="1"/>
  <c r="AM317" i="1" s="1"/>
  <c r="AI317" i="1"/>
  <c r="AH317" i="1"/>
  <c r="S317" i="1"/>
  <c r="F317" i="1"/>
  <c r="AZ316" i="1"/>
  <c r="AI316" i="1"/>
  <c r="AH316" i="1"/>
  <c r="T316" i="1"/>
  <c r="S316" i="1"/>
  <c r="T382" i="1"/>
  <c r="T380" i="1"/>
  <c r="T379" i="1"/>
  <c r="T377" i="1"/>
  <c r="T292" i="1"/>
  <c r="AZ292" i="1"/>
  <c r="AI292" i="1"/>
  <c r="AH292" i="1"/>
  <c r="AZ232" i="1"/>
  <c r="AI232" i="1"/>
  <c r="AH232" i="1"/>
  <c r="F232" i="1"/>
  <c r="AZ231" i="1"/>
  <c r="AI231" i="1"/>
  <c r="AH231" i="1"/>
  <c r="F231" i="1"/>
  <c r="AZ205" i="1"/>
  <c r="AI205" i="1"/>
  <c r="AH205" i="1"/>
  <c r="F205" i="1"/>
  <c r="AZ204" i="1"/>
  <c r="AI204" i="1"/>
  <c r="AH204" i="1"/>
  <c r="F204" i="1"/>
  <c r="AZ203" i="1"/>
  <c r="AI203" i="1"/>
  <c r="AH203" i="1"/>
  <c r="F203" i="1"/>
  <c r="AZ230" i="1"/>
  <c r="AI230" i="1"/>
  <c r="AH230" i="1"/>
  <c r="F230" i="1"/>
  <c r="AZ228" i="1"/>
  <c r="AI228" i="1"/>
  <c r="AH228" i="1"/>
  <c r="F228" i="1"/>
  <c r="AZ201" i="1"/>
  <c r="AI201" i="1"/>
  <c r="AH201" i="1"/>
  <c r="F201" i="1"/>
  <c r="S325" i="1"/>
  <c r="S324" i="1"/>
  <c r="T322" i="1"/>
  <c r="T320" i="1"/>
  <c r="T308" i="1"/>
  <c r="T306" i="1"/>
  <c r="T290" i="1"/>
  <c r="T188" i="1"/>
  <c r="T181" i="1"/>
  <c r="T171" i="1"/>
  <c r="T324" i="1"/>
  <c r="T312" i="1"/>
  <c r="T304" i="1"/>
  <c r="T302" i="1"/>
  <c r="T300" i="1"/>
  <c r="T298" i="1"/>
  <c r="T296" i="1"/>
  <c r="T294" i="1"/>
  <c r="T185" i="1"/>
  <c r="T183" i="1"/>
  <c r="T310" i="1"/>
  <c r="S309" i="1"/>
  <c r="S307" i="1"/>
  <c r="S293" i="1"/>
  <c r="S323" i="1"/>
  <c r="S321" i="1"/>
  <c r="S313" i="1"/>
  <c r="S311" i="1"/>
  <c r="S305" i="1"/>
  <c r="S303" i="1"/>
  <c r="S301" i="1"/>
  <c r="S299" i="1"/>
  <c r="S297" i="1"/>
  <c r="S295" i="1"/>
  <c r="S291" i="1"/>
  <c r="S189" i="1"/>
  <c r="R188" i="1"/>
  <c r="R185" i="1"/>
  <c r="R183" i="1"/>
  <c r="R181" i="1"/>
  <c r="R171" i="1"/>
  <c r="AH324" i="1"/>
  <c r="AI324" i="1"/>
  <c r="AZ324" i="1"/>
  <c r="AH322" i="1"/>
  <c r="AI322" i="1"/>
  <c r="AZ322" i="1"/>
  <c r="AH320" i="1"/>
  <c r="AI320" i="1"/>
  <c r="AZ320" i="1"/>
  <c r="AH312" i="1"/>
  <c r="AI312" i="1"/>
  <c r="AZ312" i="1"/>
  <c r="AH310" i="1"/>
  <c r="AI310" i="1"/>
  <c r="AZ310" i="1"/>
  <c r="AH308" i="1"/>
  <c r="AI308" i="1"/>
  <c r="AZ308" i="1"/>
  <c r="AH306" i="1"/>
  <c r="AI306" i="1"/>
  <c r="AZ306" i="1"/>
  <c r="AH304" i="1"/>
  <c r="AI304" i="1"/>
  <c r="AZ304" i="1"/>
  <c r="AH300" i="1"/>
  <c r="AI300" i="1"/>
  <c r="AZ300" i="1"/>
  <c r="AH298" i="1"/>
  <c r="AI298" i="1"/>
  <c r="AZ298" i="1"/>
  <c r="AH296" i="1"/>
  <c r="AI296" i="1"/>
  <c r="AZ296" i="1"/>
  <c r="AH294" i="1"/>
  <c r="AI294" i="1"/>
  <c r="AZ294" i="1"/>
  <c r="AH290" i="1"/>
  <c r="AI290" i="1"/>
  <c r="AZ290" i="1"/>
  <c r="AH188" i="1"/>
  <c r="AI188" i="1"/>
  <c r="AZ188" i="1"/>
  <c r="AH185" i="1"/>
  <c r="AI185" i="1"/>
  <c r="AZ185" i="1"/>
  <c r="AH183" i="1"/>
  <c r="AI183" i="1"/>
  <c r="AZ183" i="1"/>
  <c r="AH181" i="1"/>
  <c r="AI181" i="1"/>
  <c r="AZ181" i="1"/>
  <c r="R172" i="1"/>
  <c r="S172" i="1" s="1"/>
  <c r="T369" i="1"/>
  <c r="T368" i="1"/>
  <c r="T365" i="1"/>
  <c r="T364" i="1"/>
  <c r="S382" i="1"/>
  <c r="S380" i="1"/>
  <c r="S379" i="1"/>
  <c r="S369" i="1"/>
  <c r="S368" i="1"/>
  <c r="S367" i="1"/>
  <c r="S366" i="1"/>
  <c r="S365" i="1"/>
  <c r="S364" i="1"/>
  <c r="S195" i="1"/>
  <c r="S193" i="1"/>
  <c r="R191" i="1"/>
  <c r="S191" i="1" s="1"/>
  <c r="R189" i="1"/>
  <c r="R58" i="1"/>
  <c r="S58" i="1" s="1"/>
  <c r="R57" i="1"/>
  <c r="S57" i="1" s="1"/>
  <c r="R51" i="1"/>
  <c r="S51" i="1" s="1"/>
  <c r="R50" i="1"/>
  <c r="S50" i="1" s="1"/>
  <c r="R49" i="1"/>
  <c r="S49" i="1" s="1"/>
  <c r="R48" i="1"/>
  <c r="S48" i="1" s="1"/>
  <c r="R186" i="1"/>
  <c r="S186" i="1" s="1"/>
  <c r="S185" i="1" s="1"/>
  <c r="R184" i="1"/>
  <c r="S184" i="1" s="1"/>
  <c r="R42" i="1"/>
  <c r="S42" i="1" s="1"/>
  <c r="R40" i="1"/>
  <c r="S40" i="1" s="1"/>
  <c r="R38" i="1"/>
  <c r="S38" i="1" s="1"/>
  <c r="R36" i="1"/>
  <c r="S36" i="1" s="1"/>
  <c r="R34" i="1"/>
  <c r="S34" i="1" s="1"/>
  <c r="R32" i="1"/>
  <c r="S32" i="1" s="1"/>
  <c r="R182" i="1"/>
  <c r="S182" i="1" s="1"/>
  <c r="R30" i="1"/>
  <c r="S30" i="1" s="1"/>
  <c r="R29" i="1"/>
  <c r="S29" i="1" s="1"/>
  <c r="R28" i="1"/>
  <c r="S28" i="1" s="1"/>
  <c r="R27" i="1"/>
  <c r="S27" i="1" s="1"/>
  <c r="R61" i="1"/>
  <c r="S61" i="1" s="1"/>
  <c r="R25" i="1"/>
  <c r="S25" i="1" s="1"/>
  <c r="R24" i="1"/>
  <c r="S24" i="1" s="1"/>
  <c r="R23" i="1"/>
  <c r="S23" i="1" s="1"/>
  <c r="R46" i="1"/>
  <c r="S46" i="1" s="1"/>
  <c r="R180" i="1"/>
  <c r="S180" i="1" s="1"/>
  <c r="R21" i="1"/>
  <c r="S21" i="1" s="1"/>
  <c r="R20" i="1"/>
  <c r="S20" i="1" s="1"/>
  <c r="R19" i="1"/>
  <c r="S19" i="1" s="1"/>
  <c r="R17" i="1"/>
  <c r="S17" i="1" s="1"/>
  <c r="R16" i="1"/>
  <c r="S16" i="1" s="1"/>
  <c r="R15" i="1"/>
  <c r="S15" i="1" s="1"/>
  <c r="R14" i="1"/>
  <c r="S14" i="1" s="1"/>
  <c r="R13" i="1"/>
  <c r="S13" i="1" s="1"/>
  <c r="R12" i="1"/>
  <c r="S12" i="1" s="1"/>
  <c r="R10" i="1"/>
  <c r="S10" i="1" s="1"/>
  <c r="R9" i="1"/>
  <c r="S9" i="1" s="1"/>
  <c r="R8" i="1"/>
  <c r="S8" i="1" s="1"/>
  <c r="R7" i="1"/>
  <c r="S7" i="1" s="1"/>
  <c r="R5" i="1"/>
  <c r="S5" i="1" s="1"/>
  <c r="R179" i="1"/>
  <c r="S179" i="1" s="1"/>
  <c r="R67" i="1"/>
  <c r="S67" i="1" s="1"/>
  <c r="R44" i="1"/>
  <c r="S44" i="1" s="1"/>
  <c r="R178" i="1"/>
  <c r="S178" i="1" s="1"/>
  <c r="R176" i="1"/>
  <c r="S176" i="1" s="1"/>
  <c r="R175" i="1"/>
  <c r="S175" i="1" s="1"/>
  <c r="R173" i="1"/>
  <c r="S173" i="1" s="1"/>
  <c r="R170" i="1"/>
  <c r="S170" i="1" s="1"/>
  <c r="R169" i="1"/>
  <c r="S169" i="1" s="1"/>
  <c r="R168" i="1"/>
  <c r="S168" i="1" s="1"/>
  <c r="AM5" i="1"/>
  <c r="E5" i="1" s="1"/>
  <c r="AZ61" i="1"/>
  <c r="AM61" i="1"/>
  <c r="E61" i="1" s="1"/>
  <c r="F61" i="1" s="1"/>
  <c r="AL61" i="1"/>
  <c r="AI61" i="1"/>
  <c r="AH61" i="1"/>
  <c r="AZ60" i="1"/>
  <c r="AM60" i="1"/>
  <c r="AL60" i="1"/>
  <c r="AI60" i="1"/>
  <c r="AH60" i="1"/>
  <c r="F60" i="1"/>
  <c r="AZ367" i="1"/>
  <c r="AM367" i="1"/>
  <c r="AI367" i="1"/>
  <c r="AH367" i="1"/>
  <c r="F367" i="1"/>
  <c r="AZ362" i="1"/>
  <c r="AI362" i="1"/>
  <c r="F362" i="1"/>
  <c r="AZ363" i="1"/>
  <c r="AI363" i="1"/>
  <c r="AH363" i="1"/>
  <c r="F363" i="1"/>
  <c r="AZ349" i="1"/>
  <c r="AI349" i="1"/>
  <c r="F349" i="1"/>
  <c r="AH260" i="1"/>
  <c r="AH261" i="1"/>
  <c r="AH262" i="1"/>
  <c r="AH263" i="1"/>
  <c r="AZ263" i="1"/>
  <c r="F263" i="1"/>
  <c r="AZ272" i="1"/>
  <c r="AI272" i="1"/>
  <c r="AH272" i="1"/>
  <c r="F272" i="1"/>
  <c r="F265" i="1"/>
  <c r="AH265" i="1"/>
  <c r="AI265" i="1"/>
  <c r="AZ265" i="1"/>
  <c r="F271" i="1"/>
  <c r="F270" i="1"/>
  <c r="F269" i="1"/>
  <c r="F268" i="1"/>
  <c r="F267" i="1"/>
  <c r="F266" i="1"/>
  <c r="AH266" i="1"/>
  <c r="AI266" i="1"/>
  <c r="AZ266" i="1"/>
  <c r="AH267" i="1"/>
  <c r="AI267" i="1"/>
  <c r="AZ267" i="1"/>
  <c r="AH268" i="1"/>
  <c r="AI268" i="1"/>
  <c r="AZ268" i="1"/>
  <c r="AH269" i="1"/>
  <c r="AI269" i="1"/>
  <c r="AZ269" i="1"/>
  <c r="AH270" i="1"/>
  <c r="AI270" i="1"/>
  <c r="AZ270" i="1"/>
  <c r="AH271" i="1"/>
  <c r="AI271" i="1"/>
  <c r="AZ271" i="1"/>
  <c r="AZ332" i="1"/>
  <c r="AL332" i="1"/>
  <c r="AI332" i="1"/>
  <c r="AH332" i="1"/>
  <c r="F332" i="1"/>
  <c r="AZ331" i="1"/>
  <c r="AL331" i="1"/>
  <c r="AI331" i="1"/>
  <c r="AH331" i="1"/>
  <c r="F331" i="1"/>
  <c r="AL422" i="1"/>
  <c r="AL330" i="1"/>
  <c r="AL328" i="1"/>
  <c r="AL327" i="1"/>
  <c r="AL326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46" i="1"/>
  <c r="AL45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67" i="1"/>
  <c r="AL66" i="1"/>
  <c r="AL44" i="1"/>
  <c r="AL43" i="1"/>
  <c r="AZ330" i="1"/>
  <c r="AI330" i="1"/>
  <c r="AH330" i="1"/>
  <c r="F330" i="1"/>
  <c r="AM4" i="1"/>
  <c r="AZ166" i="1"/>
  <c r="AI166" i="1"/>
  <c r="AH166" i="1"/>
  <c r="F166" i="1"/>
  <c r="AZ165" i="1"/>
  <c r="AI165" i="1"/>
  <c r="AH165" i="1"/>
  <c r="F165" i="1"/>
  <c r="AZ164" i="1"/>
  <c r="AI164" i="1"/>
  <c r="AH164" i="1"/>
  <c r="F164" i="1"/>
  <c r="F163" i="1"/>
  <c r="AH163" i="1"/>
  <c r="AI163" i="1"/>
  <c r="AZ163" i="1"/>
  <c r="F385" i="1"/>
  <c r="AH385" i="1"/>
  <c r="AI385" i="1"/>
  <c r="AZ385" i="1"/>
  <c r="F390" i="1"/>
  <c r="AH390" i="1"/>
  <c r="AI390" i="1"/>
  <c r="AZ390" i="1"/>
  <c r="F280" i="1"/>
  <c r="AZ281" i="1"/>
  <c r="AI281" i="1"/>
  <c r="AH281" i="1"/>
  <c r="F281" i="1"/>
  <c r="AZ187" i="1"/>
  <c r="AI187" i="1"/>
  <c r="AH187" i="1"/>
  <c r="F187" i="1"/>
  <c r="AZ191" i="1"/>
  <c r="AM191" i="1"/>
  <c r="AI191" i="1"/>
  <c r="AH191" i="1"/>
  <c r="J191" i="1"/>
  <c r="F191" i="1"/>
  <c r="AZ190" i="1"/>
  <c r="AM190" i="1"/>
  <c r="AI190" i="1"/>
  <c r="AH190" i="1"/>
  <c r="J190" i="1"/>
  <c r="F190" i="1"/>
  <c r="AZ189" i="1"/>
  <c r="AQ189" i="1"/>
  <c r="AM189" i="1" s="1"/>
  <c r="AI189" i="1"/>
  <c r="AH189" i="1"/>
  <c r="F189" i="1"/>
  <c r="AZ159" i="1"/>
  <c r="AI159" i="1"/>
  <c r="AH159" i="1"/>
  <c r="F159" i="1"/>
  <c r="AZ384" i="1"/>
  <c r="AI384" i="1"/>
  <c r="AH384" i="1"/>
  <c r="F384" i="1"/>
  <c r="F389" i="1"/>
  <c r="AH389" i="1"/>
  <c r="AI389" i="1"/>
  <c r="AZ389" i="1"/>
  <c r="AZ277" i="1"/>
  <c r="AI277" i="1"/>
  <c r="AH277" i="1"/>
  <c r="F277" i="1"/>
  <c r="F278" i="1"/>
  <c r="AH278" i="1"/>
  <c r="AI278" i="1"/>
  <c r="AZ278" i="1"/>
  <c r="AZ387" i="1"/>
  <c r="AI387" i="1"/>
  <c r="AH387" i="1"/>
  <c r="F387" i="1"/>
  <c r="F392" i="1"/>
  <c r="AH392" i="1"/>
  <c r="AI392" i="1"/>
  <c r="AZ392" i="1"/>
  <c r="F388" i="1"/>
  <c r="AH388" i="1"/>
  <c r="AI388" i="1"/>
  <c r="AZ388" i="1"/>
  <c r="F393" i="1"/>
  <c r="AH393" i="1"/>
  <c r="AI393" i="1"/>
  <c r="AZ393" i="1"/>
  <c r="AM366" i="1"/>
  <c r="AI366" i="1"/>
  <c r="AH366" i="1"/>
  <c r="F366" i="1"/>
  <c r="AZ366" i="1"/>
  <c r="AZ394" i="1"/>
  <c r="AI394" i="1"/>
  <c r="F394" i="1"/>
  <c r="AZ386" i="1"/>
  <c r="AI386" i="1"/>
  <c r="AH386" i="1"/>
  <c r="F386" i="1"/>
  <c r="AZ391" i="1"/>
  <c r="AI391" i="1"/>
  <c r="AH391" i="1"/>
  <c r="F391" i="1"/>
  <c r="F275" i="1"/>
  <c r="AH275" i="1"/>
  <c r="AI275" i="1"/>
  <c r="AZ275" i="1"/>
  <c r="F276" i="1"/>
  <c r="AH276" i="1"/>
  <c r="AI276" i="1"/>
  <c r="AZ276" i="1"/>
  <c r="AZ59" i="1"/>
  <c r="AM59" i="1"/>
  <c r="AI59" i="1"/>
  <c r="AH59" i="1"/>
  <c r="F59" i="1"/>
  <c r="AZ55" i="1"/>
  <c r="AM55" i="1"/>
  <c r="AI55" i="1"/>
  <c r="AH55" i="1"/>
  <c r="F55" i="1"/>
  <c r="AZ54" i="1"/>
  <c r="AM54" i="1"/>
  <c r="AI54" i="1"/>
  <c r="AH54" i="1"/>
  <c r="F54" i="1"/>
  <c r="AZ53" i="1"/>
  <c r="AM53" i="1"/>
  <c r="AI53" i="1"/>
  <c r="AH53" i="1"/>
  <c r="F53" i="1"/>
  <c r="AZ52" i="1"/>
  <c r="AM52" i="1"/>
  <c r="AI52" i="1"/>
  <c r="AH52" i="1"/>
  <c r="F52" i="1"/>
  <c r="AM326" i="1"/>
  <c r="AM327" i="1"/>
  <c r="AM328" i="1"/>
  <c r="F327" i="1"/>
  <c r="AH327" i="1"/>
  <c r="AI327" i="1"/>
  <c r="AZ327" i="1"/>
  <c r="F326" i="1"/>
  <c r="AH326" i="1"/>
  <c r="AI326" i="1"/>
  <c r="AZ326" i="1"/>
  <c r="AZ328" i="1"/>
  <c r="AI328" i="1"/>
  <c r="AH328" i="1"/>
  <c r="F328" i="1"/>
  <c r="AZ408" i="1"/>
  <c r="AI408" i="1"/>
  <c r="AH408" i="1"/>
  <c r="F408" i="1"/>
  <c r="AZ411" i="1"/>
  <c r="AI411" i="1"/>
  <c r="AH411" i="1"/>
  <c r="F411" i="1"/>
  <c r="F177" i="1"/>
  <c r="AH177" i="1"/>
  <c r="AI177" i="1"/>
  <c r="AZ177" i="1"/>
  <c r="AZ329" i="1"/>
  <c r="AM329" i="1"/>
  <c r="F329" i="1"/>
  <c r="AH329" i="1"/>
  <c r="AI329" i="1"/>
  <c r="AZ419" i="1"/>
  <c r="AI419" i="1"/>
  <c r="AH419" i="1"/>
  <c r="AZ418" i="1"/>
  <c r="AI418" i="1"/>
  <c r="AH418" i="1"/>
  <c r="AZ340" i="1"/>
  <c r="AI340" i="1"/>
  <c r="AH340" i="1"/>
  <c r="F340" i="1"/>
  <c r="AZ376" i="1"/>
  <c r="AI376" i="1"/>
  <c r="F376" i="1"/>
  <c r="AZ371" i="1"/>
  <c r="AI371" i="1"/>
  <c r="F371" i="1"/>
  <c r="F372" i="1"/>
  <c r="AH372" i="1"/>
  <c r="AI372" i="1"/>
  <c r="AM372" i="1"/>
  <c r="AZ372" i="1"/>
  <c r="F373" i="1"/>
  <c r="AH373" i="1"/>
  <c r="AI373" i="1"/>
  <c r="AM373" i="1"/>
  <c r="AZ373" i="1"/>
  <c r="F377" i="1"/>
  <c r="AH377" i="1"/>
  <c r="AI377" i="1"/>
  <c r="AQ377" i="1"/>
  <c r="AM377" i="1" s="1"/>
  <c r="AZ377" i="1"/>
  <c r="F383" i="1"/>
  <c r="AH383" i="1"/>
  <c r="AI383" i="1"/>
  <c r="AM383" i="1"/>
  <c r="AZ383" i="1"/>
  <c r="F368" i="1"/>
  <c r="AH368" i="1"/>
  <c r="AI368" i="1"/>
  <c r="AM368" i="1"/>
  <c r="AZ368" i="1"/>
  <c r="AZ380" i="1"/>
  <c r="AQ380" i="1"/>
  <c r="AM380" i="1" s="1"/>
  <c r="AI380" i="1"/>
  <c r="AH380" i="1"/>
  <c r="F380" i="1"/>
  <c r="AZ58" i="1"/>
  <c r="AM58" i="1"/>
  <c r="AI58" i="1"/>
  <c r="AH58" i="1"/>
  <c r="S188" i="1" l="1"/>
  <c r="S183" i="1"/>
  <c r="S181" i="1" s="1"/>
  <c r="S171" i="1" s="1"/>
  <c r="S322" i="1"/>
  <c r="S320" i="1" s="1"/>
  <c r="S312" i="1" s="1"/>
  <c r="S310" i="1" s="1"/>
  <c r="S308" i="1" s="1"/>
  <c r="S306" i="1" s="1"/>
  <c r="S304" i="1" s="1"/>
  <c r="S302" i="1" s="1"/>
  <c r="S300" i="1" s="1"/>
  <c r="S298" i="1" s="1"/>
  <c r="S296" i="1" s="1"/>
  <c r="S294" i="1" s="1"/>
  <c r="S292" i="1" s="1"/>
  <c r="S290" i="1" s="1"/>
  <c r="E58" i="1"/>
  <c r="F58" i="1" s="1"/>
  <c r="AM56" i="1"/>
  <c r="AM57" i="1"/>
  <c r="E57" i="1" s="1"/>
  <c r="F57" i="1" s="1"/>
  <c r="AM49" i="1"/>
  <c r="AM50" i="1"/>
  <c r="E50" i="1" s="1"/>
  <c r="F50" i="1" s="1"/>
  <c r="AM51" i="1"/>
  <c r="AI51" i="1"/>
  <c r="AH51" i="1"/>
  <c r="AI50" i="1"/>
  <c r="AH50" i="1"/>
  <c r="AI49" i="1"/>
  <c r="AH49" i="1"/>
  <c r="AZ48" i="1"/>
  <c r="AM48" i="1"/>
  <c r="AI48" i="1"/>
  <c r="AH48" i="1"/>
  <c r="AZ47" i="1"/>
  <c r="AM47" i="1"/>
  <c r="AI47" i="1"/>
  <c r="AH47" i="1"/>
  <c r="F47" i="1"/>
  <c r="AZ49" i="1"/>
  <c r="AZ50" i="1"/>
  <c r="AZ51" i="1"/>
  <c r="F56" i="1"/>
  <c r="AH56" i="1"/>
  <c r="AI56" i="1"/>
  <c r="AZ56" i="1"/>
  <c r="AH57" i="1"/>
  <c r="AI57" i="1"/>
  <c r="AZ57" i="1"/>
  <c r="F182" i="1"/>
  <c r="AQ182" i="1"/>
  <c r="AM182" i="1" s="1"/>
  <c r="AZ186" i="1"/>
  <c r="AQ186" i="1"/>
  <c r="AM186" i="1" s="1"/>
  <c r="AI186" i="1"/>
  <c r="AH186" i="1"/>
  <c r="F186" i="1"/>
  <c r="AZ182" i="1"/>
  <c r="AI182" i="1"/>
  <c r="AH182" i="1"/>
  <c r="F45" i="1"/>
  <c r="AH45" i="1"/>
  <c r="AI45" i="1"/>
  <c r="AM45" i="1"/>
  <c r="AZ45" i="1"/>
  <c r="AZ46" i="1"/>
  <c r="AM46" i="1"/>
  <c r="AI46" i="1"/>
  <c r="AH46" i="1"/>
  <c r="AZ420" i="1"/>
  <c r="AI420" i="1"/>
  <c r="AH420" i="1"/>
  <c r="AZ345" i="1"/>
  <c r="AI345" i="1"/>
  <c r="AH345" i="1"/>
  <c r="F345" i="1"/>
  <c r="AZ334" i="1"/>
  <c r="AI334" i="1"/>
  <c r="AH334" i="1"/>
  <c r="F334" i="1"/>
  <c r="F335" i="1"/>
  <c r="AH335" i="1"/>
  <c r="AI335" i="1"/>
  <c r="AZ335" i="1"/>
  <c r="F336" i="1"/>
  <c r="AH336" i="1"/>
  <c r="AI336" i="1"/>
  <c r="AZ336" i="1"/>
  <c r="F337" i="1"/>
  <c r="AH337" i="1"/>
  <c r="AI337" i="1"/>
  <c r="AZ337" i="1"/>
  <c r="F338" i="1"/>
  <c r="AH338" i="1"/>
  <c r="AI338" i="1"/>
  <c r="AZ338" i="1"/>
  <c r="F339" i="1"/>
  <c r="AH339" i="1"/>
  <c r="AI339" i="1"/>
  <c r="AZ339" i="1"/>
  <c r="F341" i="1"/>
  <c r="AH341" i="1"/>
  <c r="AI341" i="1"/>
  <c r="AZ341" i="1"/>
  <c r="F342" i="1"/>
  <c r="AH342" i="1"/>
  <c r="AI342" i="1"/>
  <c r="AZ342" i="1"/>
  <c r="F343" i="1"/>
  <c r="AH343" i="1"/>
  <c r="AI343" i="1"/>
  <c r="AZ343" i="1"/>
  <c r="F344" i="1"/>
  <c r="AH344" i="1"/>
  <c r="AI344" i="1"/>
  <c r="AZ344" i="1"/>
  <c r="F346" i="1"/>
  <c r="AH346" i="1"/>
  <c r="AI346" i="1"/>
  <c r="AZ346" i="1"/>
  <c r="F347" i="1"/>
  <c r="AH347" i="1"/>
  <c r="AI347" i="1"/>
  <c r="AZ347" i="1"/>
  <c r="F348" i="1"/>
  <c r="AH348" i="1"/>
  <c r="AI348" i="1"/>
  <c r="AZ348" i="1"/>
  <c r="AZ106" i="1"/>
  <c r="AI106" i="1"/>
  <c r="AH106" i="1"/>
  <c r="F106" i="1"/>
  <c r="F195" i="1"/>
  <c r="AM67" i="1"/>
  <c r="AM66" i="1"/>
  <c r="AM44" i="1"/>
  <c r="E44" i="1" s="1"/>
  <c r="F44" i="1" s="1"/>
  <c r="AM43" i="1"/>
  <c r="AM21" i="1"/>
  <c r="E21" i="1" s="1"/>
  <c r="F21" i="1" s="1"/>
  <c r="AM20" i="1"/>
  <c r="E20" i="1" s="1"/>
  <c r="F20" i="1" s="1"/>
  <c r="AM19" i="1"/>
  <c r="AM18" i="1"/>
  <c r="AM17" i="1"/>
  <c r="AM16" i="1"/>
  <c r="AM15" i="1"/>
  <c r="AM14" i="1"/>
  <c r="AM13" i="1"/>
  <c r="AM12" i="1"/>
  <c r="AM11" i="1"/>
  <c r="AM10" i="1"/>
  <c r="E10" i="1" s="1"/>
  <c r="F10" i="1" s="1"/>
  <c r="AM9" i="1"/>
  <c r="E9" i="1" s="1"/>
  <c r="F9" i="1" s="1"/>
  <c r="AM8" i="1"/>
  <c r="E8" i="1" s="1"/>
  <c r="F8" i="1" s="1"/>
  <c r="AM7" i="1"/>
  <c r="AM6" i="1"/>
  <c r="AM26" i="1"/>
  <c r="AM27" i="1"/>
  <c r="AM28" i="1"/>
  <c r="AM29" i="1"/>
  <c r="AM30" i="1"/>
  <c r="AM31" i="1"/>
  <c r="AM32" i="1"/>
  <c r="E32" i="1" s="1"/>
  <c r="F32" i="1" s="1"/>
  <c r="AM33" i="1"/>
  <c r="AM34" i="1"/>
  <c r="E34" i="1" s="1"/>
  <c r="F34" i="1" s="1"/>
  <c r="AM35" i="1"/>
  <c r="AM36" i="1"/>
  <c r="AM37" i="1"/>
  <c r="AM38" i="1"/>
  <c r="AM39" i="1"/>
  <c r="AM40" i="1"/>
  <c r="AM41" i="1"/>
  <c r="AM42" i="1"/>
  <c r="AM23" i="1"/>
  <c r="AM24" i="1"/>
  <c r="E24" i="1" s="1"/>
  <c r="F24" i="1" s="1"/>
  <c r="AM25" i="1"/>
  <c r="E25" i="1" s="1"/>
  <c r="F25" i="1" s="1"/>
  <c r="AM22" i="1"/>
  <c r="F422" i="1"/>
  <c r="AH422" i="1"/>
  <c r="AI422" i="1"/>
  <c r="AZ422" i="1"/>
  <c r="AM76" i="1"/>
  <c r="AM78" i="1"/>
  <c r="AS94" i="1"/>
  <c r="AS92" i="1"/>
  <c r="AM92" i="1" s="1"/>
  <c r="AS90" i="1"/>
  <c r="AS88" i="1"/>
  <c r="AS86" i="1"/>
  <c r="AM86" i="1" s="1"/>
  <c r="AS84" i="1"/>
  <c r="AM84" i="1" s="1"/>
  <c r="AS82" i="1"/>
  <c r="AM82" i="1" s="1"/>
  <c r="F96" i="1"/>
  <c r="AH96" i="1"/>
  <c r="AI96" i="1"/>
  <c r="AZ96" i="1"/>
  <c r="F94" i="1"/>
  <c r="AH94" i="1"/>
  <c r="AI94" i="1"/>
  <c r="AZ94" i="1"/>
  <c r="F92" i="1"/>
  <c r="AH92" i="1"/>
  <c r="AI92" i="1"/>
  <c r="AZ92" i="1"/>
  <c r="F90" i="1"/>
  <c r="AH90" i="1"/>
  <c r="AI90" i="1"/>
  <c r="AZ90" i="1"/>
  <c r="F88" i="1"/>
  <c r="AH88" i="1"/>
  <c r="AI88" i="1"/>
  <c r="AZ88" i="1"/>
  <c r="F86" i="1"/>
  <c r="AH86" i="1"/>
  <c r="AI86" i="1"/>
  <c r="AZ86" i="1"/>
  <c r="F84" i="1"/>
  <c r="AH84" i="1"/>
  <c r="AI84" i="1"/>
  <c r="AZ84" i="1"/>
  <c r="F82" i="1"/>
  <c r="AH82" i="1"/>
  <c r="AI82" i="1"/>
  <c r="AZ82" i="1"/>
  <c r="F78" i="1"/>
  <c r="AH78" i="1"/>
  <c r="AI78" i="1"/>
  <c r="AZ78" i="1"/>
  <c r="F76" i="1"/>
  <c r="AH76" i="1"/>
  <c r="AI76" i="1"/>
  <c r="AZ76" i="1"/>
  <c r="AZ74" i="1"/>
  <c r="AI74" i="1"/>
  <c r="AH74" i="1"/>
  <c r="F74" i="1"/>
  <c r="AS136" i="1"/>
  <c r="AM136" i="1" s="1"/>
  <c r="AS135" i="1"/>
  <c r="AM135" i="1" s="1"/>
  <c r="AS134" i="1"/>
  <c r="AM134" i="1" s="1"/>
  <c r="AS133" i="1"/>
  <c r="AM133" i="1" s="1"/>
  <c r="AS132" i="1"/>
  <c r="AM132" i="1" s="1"/>
  <c r="AS131" i="1"/>
  <c r="AM131" i="1" s="1"/>
  <c r="AS129" i="1"/>
  <c r="AM129" i="1" s="1"/>
  <c r="AS128" i="1"/>
  <c r="AS127" i="1"/>
  <c r="AS126" i="1"/>
  <c r="AM126" i="1" s="1"/>
  <c r="AS125" i="1"/>
  <c r="AS124" i="1"/>
  <c r="AM124" i="1" s="1"/>
  <c r="AS123" i="1"/>
  <c r="AM123" i="1" s="1"/>
  <c r="AS122" i="1"/>
  <c r="AM122" i="1" s="1"/>
  <c r="AS121" i="1"/>
  <c r="AM121" i="1" s="1"/>
  <c r="AS118" i="1"/>
  <c r="AS117" i="1"/>
  <c r="AM117" i="1" s="1"/>
  <c r="AS116" i="1"/>
  <c r="AS115" i="1"/>
  <c r="AS114" i="1"/>
  <c r="AM114" i="1" s="1"/>
  <c r="AS113" i="1"/>
  <c r="AM113" i="1" s="1"/>
  <c r="AS112" i="1"/>
  <c r="AM112" i="1" s="1"/>
  <c r="AS111" i="1"/>
  <c r="AS110" i="1"/>
  <c r="AM110" i="1" s="1"/>
  <c r="AS109" i="1"/>
  <c r="AM109" i="1" s="1"/>
  <c r="AS95" i="1"/>
  <c r="AS93" i="1"/>
  <c r="AM93" i="1" s="1"/>
  <c r="AS91" i="1"/>
  <c r="AS89" i="1"/>
  <c r="AS87" i="1"/>
  <c r="AM87" i="1" s="1"/>
  <c r="AS85" i="1"/>
  <c r="AM85" i="1" s="1"/>
  <c r="AS83" i="1"/>
  <c r="AM83" i="1" s="1"/>
  <c r="AS81" i="1"/>
  <c r="AS80" i="1"/>
  <c r="AI80" i="1"/>
  <c r="AH80" i="1"/>
  <c r="F80" i="1"/>
  <c r="AZ80" i="1"/>
  <c r="AI75" i="1"/>
  <c r="AI77" i="1"/>
  <c r="AI79" i="1"/>
  <c r="AI81" i="1"/>
  <c r="AI83" i="1"/>
  <c r="AI85" i="1"/>
  <c r="AI87" i="1"/>
  <c r="AI89" i="1"/>
  <c r="AI91" i="1"/>
  <c r="AI93" i="1"/>
  <c r="AI95" i="1"/>
  <c r="AI97" i="1"/>
  <c r="AI98" i="1"/>
  <c r="AI99" i="1"/>
  <c r="AI100" i="1"/>
  <c r="AI101" i="1"/>
  <c r="AI102" i="1"/>
  <c r="AI103" i="1"/>
  <c r="AI104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05" i="1"/>
  <c r="AI107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60" i="1"/>
  <c r="AI161" i="1"/>
  <c r="AI162" i="1"/>
  <c r="AI167" i="1"/>
  <c r="AI168" i="1"/>
  <c r="AI169" i="1"/>
  <c r="AI170" i="1"/>
  <c r="AI172" i="1"/>
  <c r="AI173" i="1"/>
  <c r="AI174" i="1"/>
  <c r="AI175" i="1"/>
  <c r="AI176" i="1"/>
  <c r="AI178" i="1"/>
  <c r="AI43" i="1"/>
  <c r="AI44" i="1"/>
  <c r="AI66" i="1"/>
  <c r="AI67" i="1"/>
  <c r="AI179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180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184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198" i="1"/>
  <c r="AI197" i="1"/>
  <c r="AI196" i="1"/>
  <c r="AI199" i="1"/>
  <c r="AI200" i="1"/>
  <c r="AI206" i="1"/>
  <c r="AI207" i="1"/>
  <c r="AI208" i="1"/>
  <c r="AI209" i="1"/>
  <c r="AI210" i="1"/>
  <c r="AI211" i="1"/>
  <c r="AI212" i="1"/>
  <c r="AI216" i="1"/>
  <c r="AI213" i="1"/>
  <c r="AI214" i="1"/>
  <c r="AI215" i="1"/>
  <c r="AI217" i="1"/>
  <c r="AI218" i="1"/>
  <c r="AI219" i="1"/>
  <c r="AI220" i="1"/>
  <c r="AI221" i="1"/>
  <c r="AI222" i="1"/>
  <c r="AI225" i="1"/>
  <c r="AI224" i="1"/>
  <c r="AI223" i="1"/>
  <c r="AI226" i="1"/>
  <c r="AI227" i="1"/>
  <c r="AI233" i="1"/>
  <c r="AI234" i="1"/>
  <c r="AI235" i="1"/>
  <c r="AI236" i="1"/>
  <c r="AI237" i="1"/>
  <c r="AI238" i="1"/>
  <c r="AI239" i="1"/>
  <c r="AI245" i="1"/>
  <c r="AI240" i="1"/>
  <c r="AI241" i="1"/>
  <c r="AI242" i="1"/>
  <c r="AI243" i="1"/>
  <c r="AI244" i="1"/>
  <c r="AI246" i="1"/>
  <c r="AI247" i="1"/>
  <c r="AI248" i="1"/>
  <c r="AI249" i="1"/>
  <c r="AI251" i="1"/>
  <c r="AI250" i="1"/>
  <c r="AI252" i="1"/>
  <c r="AI255" i="1"/>
  <c r="AI254" i="1"/>
  <c r="AI253" i="1"/>
  <c r="AI258" i="1"/>
  <c r="AI257" i="1"/>
  <c r="AI256" i="1"/>
  <c r="AI259" i="1"/>
  <c r="AI274" i="1"/>
  <c r="AI291" i="1"/>
  <c r="AI293" i="1"/>
  <c r="AI295" i="1"/>
  <c r="AI297" i="1"/>
  <c r="AI299" i="1"/>
  <c r="AI301" i="1"/>
  <c r="AI303" i="1"/>
  <c r="AI305" i="1"/>
  <c r="AI307" i="1"/>
  <c r="AI309" i="1"/>
  <c r="AI311" i="1"/>
  <c r="AI313" i="1"/>
  <c r="AI321" i="1"/>
  <c r="AI323" i="1"/>
  <c r="AI325" i="1"/>
  <c r="AI333" i="1"/>
  <c r="AI282" i="1"/>
  <c r="AI283" i="1"/>
  <c r="AI284" i="1"/>
  <c r="AI285" i="1"/>
  <c r="AI279" i="1"/>
  <c r="AI286" i="1"/>
  <c r="AI287" i="1"/>
  <c r="AI288" i="1"/>
  <c r="AI364" i="1"/>
  <c r="AI365" i="1"/>
  <c r="AI369" i="1"/>
  <c r="AI375" i="1"/>
  <c r="AI382" i="1"/>
  <c r="AI379" i="1"/>
  <c r="AI396" i="1"/>
  <c r="AI395" i="1"/>
  <c r="AI397" i="1"/>
  <c r="AI399" i="1"/>
  <c r="AI398" i="1"/>
  <c r="AI400" i="1"/>
  <c r="AI401" i="1"/>
  <c r="AI402" i="1"/>
  <c r="AI403" i="1"/>
  <c r="AI404" i="1"/>
  <c r="AI405" i="1"/>
  <c r="AI406" i="1"/>
  <c r="AI407" i="1"/>
  <c r="AI409" i="1"/>
  <c r="AI410" i="1"/>
  <c r="AI412" i="1"/>
  <c r="AI413" i="1"/>
  <c r="AI414" i="1"/>
  <c r="AI415" i="1"/>
  <c r="AI416" i="1"/>
  <c r="AI417" i="1"/>
  <c r="AI421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F279" i="1"/>
  <c r="AH279" i="1"/>
  <c r="AZ279" i="1"/>
  <c r="F130" i="1"/>
  <c r="AH130" i="1"/>
  <c r="AZ130" i="1"/>
  <c r="F105" i="1"/>
  <c r="AH105" i="1"/>
  <c r="AZ105" i="1"/>
  <c r="F193" i="1"/>
  <c r="F155" i="1"/>
  <c r="AH155" i="1"/>
  <c r="AZ155" i="1"/>
  <c r="F150" i="1"/>
  <c r="AH150" i="1"/>
  <c r="AZ150" i="1"/>
  <c r="F226" i="1"/>
  <c r="AH226" i="1"/>
  <c r="AZ226" i="1"/>
  <c r="F199" i="1"/>
  <c r="AH199" i="1"/>
  <c r="AZ199" i="1"/>
  <c r="F160" i="1"/>
  <c r="AH160" i="1"/>
  <c r="AZ160" i="1"/>
  <c r="AZ417" i="1"/>
  <c r="F414" i="1"/>
  <c r="AH414" i="1"/>
  <c r="AZ414" i="1"/>
  <c r="F415" i="1"/>
  <c r="AH415" i="1"/>
  <c r="AZ415" i="1"/>
  <c r="AZ259" i="1"/>
  <c r="AZ79" i="1"/>
  <c r="AZ75" i="1"/>
  <c r="AZ77" i="1"/>
  <c r="AZ83" i="1"/>
  <c r="AZ85" i="1"/>
  <c r="AZ87" i="1"/>
  <c r="AZ89" i="1"/>
  <c r="AZ81" i="1"/>
  <c r="AZ91" i="1"/>
  <c r="AZ93" i="1"/>
  <c r="AZ95" i="1"/>
  <c r="AZ97" i="1"/>
  <c r="AZ98" i="1"/>
  <c r="AZ99" i="1"/>
  <c r="AZ100" i="1"/>
  <c r="AZ101" i="1"/>
  <c r="AZ102" i="1"/>
  <c r="AZ103" i="1"/>
  <c r="AZ104" i="1"/>
  <c r="AZ108" i="1"/>
  <c r="AZ109" i="1"/>
  <c r="AZ110" i="1"/>
  <c r="AZ112" i="1"/>
  <c r="AZ113" i="1"/>
  <c r="AZ114" i="1"/>
  <c r="AZ115" i="1"/>
  <c r="AZ111" i="1"/>
  <c r="AZ116" i="1"/>
  <c r="AZ117" i="1"/>
  <c r="AZ118" i="1"/>
  <c r="AZ119" i="1"/>
  <c r="AZ120" i="1"/>
  <c r="AZ121" i="1"/>
  <c r="AZ122" i="1"/>
  <c r="AZ123" i="1"/>
  <c r="AZ124" i="1"/>
  <c r="AZ126" i="1"/>
  <c r="AZ127" i="1"/>
  <c r="AZ125" i="1"/>
  <c r="AZ128" i="1"/>
  <c r="AZ129" i="1"/>
  <c r="AZ107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1" i="1"/>
  <c r="AZ152" i="1"/>
  <c r="AZ153" i="1"/>
  <c r="AZ154" i="1"/>
  <c r="AZ156" i="1"/>
  <c r="AZ157" i="1"/>
  <c r="AZ158" i="1"/>
  <c r="AZ161" i="1"/>
  <c r="AZ162" i="1"/>
  <c r="AZ167" i="1"/>
  <c r="AZ407" i="1"/>
  <c r="AZ409" i="1"/>
  <c r="AZ410" i="1"/>
  <c r="AZ413" i="1"/>
  <c r="AZ174" i="1"/>
  <c r="AZ416" i="1"/>
  <c r="AZ178" i="1"/>
  <c r="AZ43" i="1"/>
  <c r="AZ44" i="1"/>
  <c r="AZ66" i="1"/>
  <c r="AZ67" i="1"/>
  <c r="AZ179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180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350" i="1"/>
  <c r="AZ351" i="1"/>
  <c r="AZ352" i="1"/>
  <c r="AZ353" i="1"/>
  <c r="AZ354" i="1"/>
  <c r="AZ355" i="1"/>
  <c r="AZ356" i="1"/>
  <c r="AZ357" i="1"/>
  <c r="AZ358" i="1"/>
  <c r="AZ359" i="1"/>
  <c r="AZ360" i="1"/>
  <c r="AZ361" i="1"/>
  <c r="AZ198" i="1"/>
  <c r="AZ197" i="1"/>
  <c r="AZ196" i="1"/>
  <c r="AZ200" i="1"/>
  <c r="AZ206" i="1"/>
  <c r="AZ207" i="1"/>
  <c r="AZ208" i="1"/>
  <c r="AZ209" i="1"/>
  <c r="AZ210" i="1"/>
  <c r="AZ211" i="1"/>
  <c r="AZ212" i="1"/>
  <c r="AZ216" i="1"/>
  <c r="AZ213" i="1"/>
  <c r="AZ214" i="1"/>
  <c r="AZ215" i="1"/>
  <c r="AZ217" i="1"/>
  <c r="AZ218" i="1"/>
  <c r="AZ219" i="1"/>
  <c r="AZ220" i="1"/>
  <c r="AZ221" i="1"/>
  <c r="AZ222" i="1"/>
  <c r="AZ225" i="1"/>
  <c r="AZ224" i="1"/>
  <c r="AZ223" i="1"/>
  <c r="AZ227" i="1"/>
  <c r="AZ233" i="1"/>
  <c r="AZ234" i="1"/>
  <c r="AZ235" i="1"/>
  <c r="AZ236" i="1"/>
  <c r="AZ237" i="1"/>
  <c r="AZ238" i="1"/>
  <c r="AZ239" i="1"/>
  <c r="AZ245" i="1"/>
  <c r="AZ240" i="1"/>
  <c r="AZ241" i="1"/>
  <c r="AZ242" i="1"/>
  <c r="AZ243" i="1"/>
  <c r="AZ244" i="1"/>
  <c r="AZ246" i="1"/>
  <c r="AZ247" i="1"/>
  <c r="AZ248" i="1"/>
  <c r="AZ249" i="1"/>
  <c r="AZ251" i="1"/>
  <c r="AZ250" i="1"/>
  <c r="AZ255" i="1"/>
  <c r="AZ254" i="1"/>
  <c r="AZ253" i="1"/>
  <c r="AZ258" i="1"/>
  <c r="AZ257" i="1"/>
  <c r="AZ256" i="1"/>
  <c r="AZ260" i="1"/>
  <c r="AZ261" i="1"/>
  <c r="AZ262" i="1"/>
  <c r="AZ264" i="1"/>
  <c r="AZ274" i="1"/>
  <c r="AZ382" i="1"/>
  <c r="AZ379" i="1"/>
  <c r="AZ364" i="1"/>
  <c r="AZ365" i="1"/>
  <c r="AZ369" i="1"/>
  <c r="AZ375" i="1"/>
  <c r="AZ412" i="1"/>
  <c r="AZ421" i="1"/>
  <c r="AZ396" i="1"/>
  <c r="AZ399" i="1"/>
  <c r="AZ168" i="1"/>
  <c r="AZ333" i="1"/>
  <c r="AZ282" i="1"/>
  <c r="AZ283" i="1"/>
  <c r="AZ284" i="1"/>
  <c r="AZ285" i="1"/>
  <c r="AZ286" i="1"/>
  <c r="AZ287" i="1"/>
  <c r="AZ288" i="1"/>
  <c r="AZ169" i="1"/>
  <c r="AZ170" i="1"/>
  <c r="AZ173" i="1"/>
  <c r="AZ175" i="1"/>
  <c r="AZ176" i="1"/>
  <c r="AZ293" i="1"/>
  <c r="AZ311" i="1"/>
  <c r="AZ313" i="1"/>
  <c r="AZ299" i="1"/>
  <c r="AZ301" i="1"/>
  <c r="AZ303" i="1"/>
  <c r="AZ395" i="1"/>
  <c r="AZ397" i="1"/>
  <c r="AZ305" i="1"/>
  <c r="AZ398" i="1"/>
  <c r="AZ400" i="1"/>
  <c r="AZ401" i="1"/>
  <c r="AZ402" i="1"/>
  <c r="AZ403" i="1"/>
  <c r="AZ404" i="1"/>
  <c r="AZ405" i="1"/>
  <c r="AZ406" i="1"/>
  <c r="AZ307" i="1"/>
  <c r="AZ309" i="1"/>
  <c r="AZ184" i="1"/>
  <c r="AZ291" i="1"/>
  <c r="AZ295" i="1"/>
  <c r="AZ297" i="1"/>
  <c r="AZ323" i="1"/>
  <c r="AZ325" i="1"/>
  <c r="AZ321" i="1"/>
  <c r="AZ172" i="1"/>
  <c r="AZ252" i="1"/>
  <c r="AZ423" i="1"/>
  <c r="AZ424" i="1"/>
  <c r="AZ425" i="1"/>
  <c r="AZ426" i="1"/>
  <c r="AZ427" i="1"/>
  <c r="AZ428" i="1"/>
  <c r="AZ429" i="1"/>
  <c r="AZ430" i="1"/>
  <c r="AZ431" i="1"/>
  <c r="AZ432" i="1"/>
  <c r="AZ433" i="1"/>
  <c r="AZ434" i="1"/>
  <c r="AZ435" i="1"/>
  <c r="AZ436" i="1"/>
  <c r="AZ437" i="1"/>
  <c r="AZ438" i="1"/>
  <c r="AZ439" i="1"/>
  <c r="AZ440" i="1"/>
  <c r="AZ441" i="1"/>
  <c r="AZ442" i="1"/>
  <c r="AZ443" i="1"/>
  <c r="AZ444" i="1"/>
  <c r="AZ445" i="1"/>
  <c r="AZ446" i="1"/>
  <c r="AZ447" i="1"/>
  <c r="AZ448" i="1"/>
  <c r="AZ449" i="1"/>
  <c r="AZ450" i="1"/>
  <c r="AZ451" i="1"/>
  <c r="AZ452" i="1"/>
  <c r="AZ453" i="1"/>
  <c r="AZ454" i="1"/>
  <c r="AZ455" i="1"/>
  <c r="AZ456" i="1"/>
  <c r="AZ457" i="1"/>
  <c r="AZ458" i="1"/>
  <c r="AZ459" i="1"/>
  <c r="AZ460" i="1"/>
  <c r="AZ461" i="1"/>
  <c r="AZ462" i="1"/>
  <c r="AZ463" i="1"/>
  <c r="AZ464" i="1"/>
  <c r="AZ465" i="1"/>
  <c r="AZ466" i="1"/>
  <c r="AZ467" i="1"/>
  <c r="AZ468" i="1"/>
  <c r="AZ469" i="1"/>
  <c r="AZ470" i="1"/>
  <c r="AZ471" i="1"/>
  <c r="AZ472" i="1"/>
  <c r="AZ473" i="1"/>
  <c r="AZ474" i="1"/>
  <c r="AZ475" i="1"/>
  <c r="AZ476" i="1"/>
  <c r="AZ477" i="1"/>
  <c r="AZ478" i="1"/>
  <c r="AZ479" i="1"/>
  <c r="AZ480" i="1"/>
  <c r="AZ481" i="1"/>
  <c r="AZ482" i="1"/>
  <c r="AZ483" i="1"/>
  <c r="AZ484" i="1"/>
  <c r="AZ485" i="1"/>
  <c r="AZ486" i="1"/>
  <c r="AZ487" i="1"/>
  <c r="AZ488" i="1"/>
  <c r="AZ489" i="1"/>
  <c r="AZ490" i="1"/>
  <c r="AZ491" i="1"/>
  <c r="AZ492" i="1"/>
  <c r="AZ493" i="1"/>
  <c r="AZ494" i="1"/>
  <c r="AZ495" i="1"/>
  <c r="AZ496" i="1"/>
  <c r="AZ497" i="1"/>
  <c r="AZ498" i="1"/>
  <c r="AZ499" i="1"/>
  <c r="AZ500" i="1"/>
  <c r="AZ501" i="1"/>
  <c r="AZ502" i="1"/>
  <c r="AZ503" i="1"/>
  <c r="AZ504" i="1"/>
  <c r="AZ505" i="1"/>
  <c r="AZ506" i="1"/>
  <c r="AZ507" i="1"/>
  <c r="AZ508" i="1"/>
  <c r="AZ509" i="1"/>
  <c r="AZ510" i="1"/>
  <c r="AZ511" i="1"/>
  <c r="AZ512" i="1"/>
  <c r="AZ513" i="1"/>
  <c r="AZ514" i="1"/>
  <c r="AZ515" i="1"/>
  <c r="AZ516" i="1"/>
  <c r="AZ517" i="1"/>
  <c r="AZ518" i="1"/>
  <c r="AZ519" i="1"/>
  <c r="AZ520" i="1"/>
  <c r="AZ521" i="1"/>
  <c r="AZ522" i="1"/>
  <c r="AZ523" i="1"/>
  <c r="AZ524" i="1"/>
  <c r="AZ525" i="1"/>
  <c r="AZ526" i="1"/>
  <c r="AZ527" i="1"/>
  <c r="AZ528" i="1"/>
  <c r="AZ529" i="1"/>
  <c r="AZ530" i="1"/>
  <c r="AZ531" i="1"/>
  <c r="AZ532" i="1"/>
  <c r="AZ533" i="1"/>
  <c r="AZ534" i="1"/>
  <c r="AZ535" i="1"/>
  <c r="AZ536" i="1"/>
  <c r="AZ537" i="1"/>
  <c r="AZ538" i="1"/>
  <c r="AZ539" i="1"/>
  <c r="AZ540" i="1"/>
  <c r="AZ541" i="1"/>
  <c r="AZ542" i="1"/>
  <c r="AZ543" i="1"/>
  <c r="AZ544" i="1"/>
  <c r="AZ545" i="1"/>
  <c r="AZ546" i="1"/>
  <c r="AZ547" i="1"/>
  <c r="AZ548" i="1"/>
  <c r="AZ549" i="1"/>
  <c r="AZ550" i="1"/>
  <c r="AZ551" i="1"/>
  <c r="AZ552" i="1"/>
  <c r="AZ553" i="1"/>
  <c r="AZ554" i="1"/>
  <c r="AZ555" i="1"/>
  <c r="AZ556" i="1"/>
  <c r="AZ557" i="1"/>
  <c r="AZ558" i="1"/>
  <c r="AZ559" i="1"/>
  <c r="AZ560" i="1"/>
  <c r="AZ561" i="1"/>
  <c r="AZ562" i="1"/>
  <c r="AZ563" i="1"/>
  <c r="AZ564" i="1"/>
  <c r="AZ565" i="1"/>
  <c r="AZ566" i="1"/>
  <c r="AZ567" i="1"/>
  <c r="AZ568" i="1"/>
  <c r="AZ569" i="1"/>
  <c r="AZ570" i="1"/>
  <c r="AZ571" i="1"/>
  <c r="AZ572" i="1"/>
  <c r="AZ573" i="1"/>
  <c r="AZ574" i="1"/>
  <c r="AZ575" i="1"/>
  <c r="AZ576" i="1"/>
  <c r="AZ577" i="1"/>
  <c r="AZ578" i="1"/>
  <c r="AZ579" i="1"/>
  <c r="AZ580" i="1"/>
  <c r="AZ581" i="1"/>
  <c r="AZ582" i="1"/>
  <c r="AZ583" i="1"/>
  <c r="AZ584" i="1"/>
  <c r="AZ585" i="1"/>
  <c r="AZ586" i="1"/>
  <c r="AZ587" i="1"/>
  <c r="AZ588" i="1"/>
  <c r="AZ589" i="1"/>
  <c r="AZ590" i="1"/>
  <c r="AZ591" i="1"/>
  <c r="AZ592" i="1"/>
  <c r="AZ593" i="1"/>
  <c r="AZ594" i="1"/>
  <c r="AZ595" i="1"/>
  <c r="AZ596" i="1"/>
  <c r="AZ597" i="1"/>
  <c r="AZ598" i="1"/>
  <c r="AZ599" i="1"/>
  <c r="AZ600" i="1"/>
  <c r="AZ601" i="1"/>
  <c r="AZ602" i="1"/>
  <c r="AZ603" i="1"/>
  <c r="AZ604" i="1"/>
  <c r="AZ605" i="1"/>
  <c r="AZ606" i="1"/>
  <c r="AZ607" i="1"/>
  <c r="AZ608" i="1"/>
  <c r="AZ609" i="1"/>
  <c r="AZ610" i="1"/>
  <c r="AZ611" i="1"/>
  <c r="AZ612" i="1"/>
  <c r="AZ613" i="1"/>
  <c r="AZ614" i="1"/>
  <c r="AZ615" i="1"/>
  <c r="AZ616" i="1"/>
  <c r="AZ617" i="1"/>
  <c r="AZ618" i="1"/>
  <c r="AZ619" i="1"/>
  <c r="AZ620" i="1"/>
  <c r="AZ621" i="1"/>
  <c r="AZ622" i="1"/>
  <c r="AZ623" i="1"/>
  <c r="AZ624" i="1"/>
  <c r="AZ625" i="1"/>
  <c r="AZ626" i="1"/>
  <c r="AZ627" i="1"/>
  <c r="AZ628" i="1"/>
  <c r="AZ629" i="1"/>
  <c r="AZ630" i="1"/>
  <c r="AZ631" i="1"/>
  <c r="AZ632" i="1"/>
  <c r="AZ633" i="1"/>
  <c r="AZ634" i="1"/>
  <c r="AZ635" i="1"/>
  <c r="AZ636" i="1"/>
  <c r="AZ637" i="1"/>
  <c r="AZ638" i="1"/>
  <c r="AZ639" i="1"/>
  <c r="AZ640" i="1"/>
  <c r="AZ641" i="1"/>
  <c r="AZ642" i="1"/>
  <c r="AZ643" i="1"/>
  <c r="AZ644" i="1"/>
  <c r="AZ645" i="1"/>
  <c r="AZ646" i="1"/>
  <c r="AZ647" i="1"/>
  <c r="AZ648" i="1"/>
  <c r="AZ649" i="1"/>
  <c r="AZ650" i="1"/>
  <c r="AZ651" i="1"/>
  <c r="AZ652" i="1"/>
  <c r="AZ653" i="1"/>
  <c r="AZ654" i="1"/>
  <c r="AZ655" i="1"/>
  <c r="AZ656" i="1"/>
  <c r="AZ657" i="1"/>
  <c r="AZ658" i="1"/>
  <c r="AZ659" i="1"/>
  <c r="AZ660" i="1"/>
  <c r="AZ661" i="1"/>
  <c r="AZ662" i="1"/>
  <c r="AZ663" i="1"/>
  <c r="AZ664" i="1"/>
  <c r="AZ665" i="1"/>
  <c r="AZ666" i="1"/>
  <c r="AZ667" i="1"/>
  <c r="AZ668" i="1"/>
  <c r="AZ669" i="1"/>
  <c r="AZ670" i="1"/>
  <c r="AZ671" i="1"/>
  <c r="AZ672" i="1"/>
  <c r="AZ673" i="1"/>
  <c r="AZ674" i="1"/>
  <c r="AZ675" i="1"/>
  <c r="AZ676" i="1"/>
  <c r="AZ677" i="1"/>
  <c r="AZ678" i="1"/>
  <c r="AZ679" i="1"/>
  <c r="AZ680" i="1"/>
  <c r="AZ681" i="1"/>
  <c r="AZ682" i="1"/>
  <c r="AZ683" i="1"/>
  <c r="AZ684" i="1"/>
  <c r="AZ685" i="1"/>
  <c r="AZ686" i="1"/>
  <c r="AZ687" i="1"/>
  <c r="AZ688" i="1"/>
  <c r="AZ689" i="1"/>
  <c r="AZ690" i="1"/>
  <c r="AZ691" i="1"/>
  <c r="AZ692" i="1"/>
  <c r="AZ693" i="1"/>
  <c r="AZ694" i="1"/>
  <c r="AZ695" i="1"/>
  <c r="AZ696" i="1"/>
  <c r="AZ697" i="1"/>
  <c r="AZ698" i="1"/>
  <c r="AZ699" i="1"/>
  <c r="AZ700" i="1"/>
  <c r="AZ701" i="1"/>
  <c r="AZ702" i="1"/>
  <c r="AZ703" i="1"/>
  <c r="AZ704" i="1"/>
  <c r="AZ705" i="1"/>
  <c r="AZ706" i="1"/>
  <c r="AZ707" i="1"/>
  <c r="AZ708" i="1"/>
  <c r="AZ709" i="1"/>
  <c r="AZ710" i="1"/>
  <c r="AZ711" i="1"/>
  <c r="AZ712" i="1"/>
  <c r="AZ713" i="1"/>
  <c r="AZ714" i="1"/>
  <c r="AZ715" i="1"/>
  <c r="AZ716" i="1"/>
  <c r="AZ717" i="1"/>
  <c r="AZ718" i="1"/>
  <c r="AZ719" i="1"/>
  <c r="AZ720" i="1"/>
  <c r="AZ721" i="1"/>
  <c r="AZ722" i="1"/>
  <c r="AZ723" i="1"/>
  <c r="AZ724" i="1"/>
  <c r="AZ725" i="1"/>
  <c r="AZ726" i="1"/>
  <c r="AZ727" i="1"/>
  <c r="AZ728" i="1"/>
  <c r="AZ729" i="1"/>
  <c r="AZ730" i="1"/>
  <c r="AZ731" i="1"/>
  <c r="AZ732" i="1"/>
  <c r="AZ733" i="1"/>
  <c r="AZ734" i="1"/>
  <c r="AZ735" i="1"/>
  <c r="AZ736" i="1"/>
  <c r="AZ737" i="1"/>
  <c r="AZ738" i="1"/>
  <c r="AZ739" i="1"/>
  <c r="AZ740" i="1"/>
  <c r="AZ741" i="1"/>
  <c r="AZ742" i="1"/>
  <c r="AZ743" i="1"/>
  <c r="AZ744" i="1"/>
  <c r="AZ745" i="1"/>
  <c r="AZ746" i="1"/>
  <c r="AZ747" i="1"/>
  <c r="AZ748" i="1"/>
  <c r="AZ749" i="1"/>
  <c r="AM79" i="1"/>
  <c r="AM77" i="1"/>
  <c r="F174" i="1"/>
  <c r="AH174" i="1"/>
  <c r="AH67" i="1"/>
  <c r="AH66" i="1"/>
  <c r="F66" i="1"/>
  <c r="F407" i="1"/>
  <c r="AH407" i="1"/>
  <c r="F409" i="1"/>
  <c r="AH409" i="1"/>
  <c r="F410" i="1"/>
  <c r="AH410" i="1"/>
  <c r="AM365" i="1"/>
  <c r="AM369" i="1"/>
  <c r="AM375" i="1"/>
  <c r="AM364" i="1"/>
  <c r="F75" i="1"/>
  <c r="F77" i="1"/>
  <c r="F79" i="1"/>
  <c r="F83" i="1"/>
  <c r="F85" i="1"/>
  <c r="F87" i="1"/>
  <c r="F89" i="1"/>
  <c r="F81" i="1"/>
  <c r="F91" i="1"/>
  <c r="F93" i="1"/>
  <c r="F95" i="1"/>
  <c r="F97" i="1"/>
  <c r="F98" i="1"/>
  <c r="F99" i="1"/>
  <c r="F100" i="1"/>
  <c r="F101" i="1"/>
  <c r="F102" i="1"/>
  <c r="F103" i="1"/>
  <c r="F104" i="1"/>
  <c r="F108" i="1"/>
  <c r="F109" i="1"/>
  <c r="F110" i="1"/>
  <c r="F112" i="1"/>
  <c r="F113" i="1"/>
  <c r="F114" i="1"/>
  <c r="F115" i="1"/>
  <c r="F111" i="1"/>
  <c r="F116" i="1"/>
  <c r="F117" i="1"/>
  <c r="F118" i="1"/>
  <c r="F119" i="1"/>
  <c r="F120" i="1"/>
  <c r="F121" i="1"/>
  <c r="F122" i="1"/>
  <c r="F123" i="1"/>
  <c r="F124" i="1"/>
  <c r="F126" i="1"/>
  <c r="F127" i="1"/>
  <c r="F125" i="1"/>
  <c r="F128" i="1"/>
  <c r="F129" i="1"/>
  <c r="F107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1" i="1"/>
  <c r="F152" i="1"/>
  <c r="F153" i="1"/>
  <c r="F154" i="1"/>
  <c r="F156" i="1"/>
  <c r="F157" i="1"/>
  <c r="F158" i="1"/>
  <c r="F161" i="1"/>
  <c r="F162" i="1"/>
  <c r="F167" i="1"/>
  <c r="F168" i="1"/>
  <c r="F169" i="1"/>
  <c r="F170" i="1"/>
  <c r="F172" i="1"/>
  <c r="F173" i="1"/>
  <c r="F175" i="1"/>
  <c r="F176" i="1"/>
  <c r="F178" i="1"/>
  <c r="F43" i="1"/>
  <c r="F179" i="1"/>
  <c r="F4" i="1"/>
  <c r="F5" i="1"/>
  <c r="F6" i="1"/>
  <c r="F11" i="1"/>
  <c r="F18" i="1"/>
  <c r="F180" i="1"/>
  <c r="F22" i="1"/>
  <c r="F26" i="1"/>
  <c r="F31" i="1"/>
  <c r="F33" i="1"/>
  <c r="F35" i="1"/>
  <c r="F37" i="1"/>
  <c r="F39" i="1"/>
  <c r="F41" i="1"/>
  <c r="F184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198" i="1"/>
  <c r="F197" i="1"/>
  <c r="F196" i="1"/>
  <c r="F200" i="1"/>
  <c r="F206" i="1"/>
  <c r="F207" i="1"/>
  <c r="F208" i="1"/>
  <c r="F209" i="1"/>
  <c r="F210" i="1"/>
  <c r="F211" i="1"/>
  <c r="F212" i="1"/>
  <c r="F216" i="1"/>
  <c r="F213" i="1"/>
  <c r="F214" i="1"/>
  <c r="F215" i="1"/>
  <c r="F222" i="1"/>
  <c r="F218" i="1"/>
  <c r="F219" i="1"/>
  <c r="F220" i="1"/>
  <c r="F221" i="1"/>
  <c r="F217" i="1"/>
  <c r="F225" i="1"/>
  <c r="F224" i="1"/>
  <c r="F223" i="1"/>
  <c r="F227" i="1"/>
  <c r="F233" i="1"/>
  <c r="F234" i="1"/>
  <c r="F235" i="1"/>
  <c r="F236" i="1"/>
  <c r="F237" i="1"/>
  <c r="F238" i="1"/>
  <c r="F239" i="1"/>
  <c r="F245" i="1"/>
  <c r="F240" i="1"/>
  <c r="F241" i="1"/>
  <c r="F242" i="1"/>
  <c r="F243" i="1"/>
  <c r="F244" i="1"/>
  <c r="F249" i="1"/>
  <c r="F247" i="1"/>
  <c r="F248" i="1"/>
  <c r="F246" i="1"/>
  <c r="F252" i="1"/>
  <c r="F251" i="1"/>
  <c r="F250" i="1"/>
  <c r="F255" i="1"/>
  <c r="F254" i="1"/>
  <c r="F253" i="1"/>
  <c r="F258" i="1"/>
  <c r="F257" i="1"/>
  <c r="F256" i="1"/>
  <c r="F259" i="1"/>
  <c r="F260" i="1"/>
  <c r="F261" i="1"/>
  <c r="F262" i="1"/>
  <c r="F264" i="1"/>
  <c r="F274" i="1"/>
  <c r="F293" i="1"/>
  <c r="F295" i="1"/>
  <c r="F297" i="1"/>
  <c r="F299" i="1"/>
  <c r="F301" i="1"/>
  <c r="F303" i="1"/>
  <c r="F305" i="1"/>
  <c r="F307" i="1"/>
  <c r="F309" i="1"/>
  <c r="F311" i="1"/>
  <c r="F313" i="1"/>
  <c r="F291" i="1"/>
  <c r="F321" i="1"/>
  <c r="F323" i="1"/>
  <c r="F325" i="1"/>
  <c r="F333" i="1"/>
  <c r="F282" i="1"/>
  <c r="F283" i="1"/>
  <c r="F284" i="1"/>
  <c r="F285" i="1"/>
  <c r="F286" i="1"/>
  <c r="F287" i="1"/>
  <c r="F288" i="1"/>
  <c r="F273" i="1"/>
  <c r="F364" i="1"/>
  <c r="F365" i="1"/>
  <c r="F369" i="1"/>
  <c r="F375" i="1"/>
  <c r="F382" i="1"/>
  <c r="F379" i="1"/>
  <c r="F396" i="1"/>
  <c r="F395" i="1"/>
  <c r="F397" i="1"/>
  <c r="F399" i="1"/>
  <c r="F398" i="1"/>
  <c r="F400" i="1"/>
  <c r="F401" i="1"/>
  <c r="F402" i="1"/>
  <c r="F403" i="1"/>
  <c r="F404" i="1"/>
  <c r="F405" i="1"/>
  <c r="F406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AH412" i="1"/>
  <c r="AQ313" i="1"/>
  <c r="AM313" i="1" s="1"/>
  <c r="AQ311" i="1"/>
  <c r="AM311" i="1" s="1"/>
  <c r="AQ307" i="1"/>
  <c r="AM307" i="1" s="1"/>
  <c r="AQ305" i="1"/>
  <c r="AM305" i="1" s="1"/>
  <c r="AQ303" i="1"/>
  <c r="AM303" i="1" s="1"/>
  <c r="AQ175" i="1"/>
  <c r="AM175" i="1" s="1"/>
  <c r="AQ176" i="1"/>
  <c r="AM176" i="1" s="1"/>
  <c r="AQ173" i="1"/>
  <c r="AM173" i="1" s="1"/>
  <c r="AQ170" i="1"/>
  <c r="AM170" i="1" s="1"/>
  <c r="AQ169" i="1"/>
  <c r="AM169" i="1" s="1"/>
  <c r="AQ168" i="1"/>
  <c r="AM168" i="1" s="1"/>
  <c r="AQ379" i="1"/>
  <c r="AM379" i="1" s="1"/>
  <c r="AQ382" i="1"/>
  <c r="AM382" i="1" s="1"/>
  <c r="AH243" i="1"/>
  <c r="AH244" i="1"/>
  <c r="AH247" i="1"/>
  <c r="AH248" i="1"/>
  <c r="AQ172" i="1"/>
  <c r="AM172" i="1" s="1"/>
  <c r="AH221" i="1"/>
  <c r="AQ321" i="1"/>
  <c r="AM321" i="1" s="1"/>
  <c r="AQ325" i="1"/>
  <c r="AM325" i="1" s="1"/>
  <c r="AQ323" i="1"/>
  <c r="AM323" i="1" s="1"/>
  <c r="AQ297" i="1"/>
  <c r="AM297" i="1" s="1"/>
  <c r="AQ295" i="1"/>
  <c r="AM295" i="1" s="1"/>
  <c r="AQ291" i="1"/>
  <c r="AM291" i="1" s="1"/>
  <c r="AQ184" i="1"/>
  <c r="AM184" i="1" s="1"/>
  <c r="AQ309" i="1"/>
  <c r="AM309" i="1" s="1"/>
  <c r="AQ293" i="1"/>
  <c r="AM293" i="1" s="1"/>
  <c r="AH222" i="1"/>
  <c r="AH219" i="1"/>
  <c r="AH220" i="1"/>
  <c r="AH398" i="1"/>
  <c r="AH395" i="1"/>
  <c r="AH382" i="1"/>
  <c r="AH424" i="1"/>
  <c r="AH423" i="1"/>
  <c r="AH421" i="1"/>
  <c r="AH417" i="1"/>
  <c r="AH416" i="1"/>
  <c r="AH413" i="1"/>
  <c r="AH227" i="1"/>
  <c r="AH224" i="1"/>
  <c r="AH198" i="1"/>
  <c r="AH197" i="1"/>
  <c r="AH233" i="1"/>
  <c r="AH234" i="1"/>
  <c r="AH426" i="1"/>
  <c r="AH428" i="1"/>
  <c r="AH429" i="1"/>
  <c r="AH430" i="1"/>
  <c r="AH427" i="1"/>
  <c r="AH425" i="1"/>
  <c r="AH206" i="1"/>
  <c r="AH207" i="1"/>
  <c r="AH297" i="1"/>
  <c r="AH295" i="1"/>
  <c r="AH293" i="1"/>
  <c r="AH180" i="1"/>
  <c r="AH162" i="1"/>
  <c r="AH161" i="1"/>
  <c r="AH44" i="1"/>
  <c r="AH5" i="1"/>
  <c r="AH4" i="1"/>
  <c r="AH43" i="1"/>
  <c r="AH358" i="1"/>
  <c r="AH359" i="1"/>
  <c r="AH360" i="1"/>
  <c r="AH361" i="1"/>
  <c r="AH431" i="1"/>
  <c r="AH432" i="1"/>
  <c r="AH433" i="1"/>
  <c r="AH434" i="1"/>
  <c r="AH435" i="1"/>
  <c r="AH436" i="1"/>
  <c r="AH264" i="1"/>
  <c r="AH463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2" i="1"/>
  <c r="AH453" i="1"/>
  <c r="AH454" i="1"/>
  <c r="AH455" i="1"/>
  <c r="AH456" i="1"/>
  <c r="AH457" i="1"/>
  <c r="AH458" i="1"/>
  <c r="AH459" i="1"/>
  <c r="AH460" i="1"/>
  <c r="AH461" i="1"/>
  <c r="AH462" i="1"/>
  <c r="AH451" i="1"/>
  <c r="AH354" i="1"/>
  <c r="AH355" i="1"/>
  <c r="AH356" i="1"/>
  <c r="AH357" i="1"/>
  <c r="AH749" i="1"/>
  <c r="AH748" i="1"/>
  <c r="AH747" i="1"/>
  <c r="AH746" i="1"/>
  <c r="AH745" i="1"/>
  <c r="AH744" i="1"/>
  <c r="AH743" i="1"/>
  <c r="AH742" i="1"/>
  <c r="AH741" i="1"/>
  <c r="AH740" i="1"/>
  <c r="AH739" i="1"/>
  <c r="AH738" i="1"/>
  <c r="AH737" i="1"/>
  <c r="AH736" i="1"/>
  <c r="AH735" i="1"/>
  <c r="AH734" i="1"/>
  <c r="AH733" i="1"/>
  <c r="AH732" i="1"/>
  <c r="AH731" i="1"/>
  <c r="AH730" i="1"/>
  <c r="AH729" i="1"/>
  <c r="AH728" i="1"/>
  <c r="AH727" i="1"/>
  <c r="AH726" i="1"/>
  <c r="AH725" i="1"/>
  <c r="AH724" i="1"/>
  <c r="AH723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02" i="1"/>
  <c r="AH701" i="1"/>
  <c r="AH700" i="1"/>
  <c r="AH699" i="1"/>
  <c r="AH698" i="1"/>
  <c r="AH697" i="1"/>
  <c r="AH696" i="1"/>
  <c r="AH695" i="1"/>
  <c r="AH694" i="1"/>
  <c r="AH693" i="1"/>
  <c r="AH692" i="1"/>
  <c r="AH691" i="1"/>
  <c r="AH690" i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6" i="1"/>
  <c r="AH675" i="1"/>
  <c r="AH674" i="1"/>
  <c r="AH673" i="1"/>
  <c r="AH672" i="1"/>
  <c r="AH671" i="1"/>
  <c r="AH670" i="1"/>
  <c r="AH669" i="1"/>
  <c r="AH668" i="1"/>
  <c r="AH667" i="1"/>
  <c r="AH666" i="1"/>
  <c r="AH665" i="1"/>
  <c r="AH664" i="1"/>
  <c r="AH663" i="1"/>
  <c r="AH662" i="1"/>
  <c r="AH661" i="1"/>
  <c r="AH660" i="1"/>
  <c r="AH659" i="1"/>
  <c r="AH658" i="1"/>
  <c r="AH657" i="1"/>
  <c r="AH656" i="1"/>
  <c r="AH655" i="1"/>
  <c r="AH654" i="1"/>
  <c r="AH653" i="1"/>
  <c r="AH652" i="1"/>
  <c r="AH651" i="1"/>
  <c r="AH650" i="1"/>
  <c r="AH649" i="1"/>
  <c r="AH648" i="1"/>
  <c r="AH647" i="1"/>
  <c r="AH646" i="1"/>
  <c r="AH645" i="1"/>
  <c r="AH644" i="1"/>
  <c r="AH643" i="1"/>
  <c r="AH642" i="1"/>
  <c r="AH641" i="1"/>
  <c r="AH640" i="1"/>
  <c r="AH639" i="1"/>
  <c r="AH638" i="1"/>
  <c r="AH637" i="1"/>
  <c r="AH636" i="1"/>
  <c r="AH635" i="1"/>
  <c r="AH634" i="1"/>
  <c r="AH633" i="1"/>
  <c r="AH632" i="1"/>
  <c r="AH631" i="1"/>
  <c r="AH630" i="1"/>
  <c r="AH629" i="1"/>
  <c r="AH628" i="1"/>
  <c r="AH627" i="1"/>
  <c r="AH626" i="1"/>
  <c r="AH625" i="1"/>
  <c r="AH624" i="1"/>
  <c r="AH623" i="1"/>
  <c r="AH622" i="1"/>
  <c r="AH621" i="1"/>
  <c r="AH620" i="1"/>
  <c r="AH619" i="1"/>
  <c r="AH618" i="1"/>
  <c r="AH617" i="1"/>
  <c r="AH616" i="1"/>
  <c r="AH615" i="1"/>
  <c r="AH614" i="1"/>
  <c r="AH613" i="1"/>
  <c r="AH612" i="1"/>
  <c r="AH611" i="1"/>
  <c r="AH610" i="1"/>
  <c r="AH609" i="1"/>
  <c r="AH608" i="1"/>
  <c r="AH607" i="1"/>
  <c r="AH606" i="1"/>
  <c r="AH605" i="1"/>
  <c r="AH604" i="1"/>
  <c r="AH603" i="1"/>
  <c r="AH602" i="1"/>
  <c r="AH601" i="1"/>
  <c r="AH600" i="1"/>
  <c r="AH599" i="1"/>
  <c r="AH598" i="1"/>
  <c r="AH597" i="1"/>
  <c r="AH596" i="1"/>
  <c r="AH595" i="1"/>
  <c r="AH594" i="1"/>
  <c r="AH593" i="1"/>
  <c r="AH592" i="1"/>
  <c r="AH591" i="1"/>
  <c r="AH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AH573" i="1"/>
  <c r="AH572" i="1"/>
  <c r="AH571" i="1"/>
  <c r="AH570" i="1"/>
  <c r="AH569" i="1"/>
  <c r="AH568" i="1"/>
  <c r="AH567" i="1"/>
  <c r="AH566" i="1"/>
  <c r="AH565" i="1"/>
  <c r="AH564" i="1"/>
  <c r="AH563" i="1"/>
  <c r="AH562" i="1"/>
  <c r="AH561" i="1"/>
  <c r="AH560" i="1"/>
  <c r="AH559" i="1"/>
  <c r="AH558" i="1"/>
  <c r="AH557" i="1"/>
  <c r="AH556" i="1"/>
  <c r="AH555" i="1"/>
  <c r="AH554" i="1"/>
  <c r="AH553" i="1"/>
  <c r="AH552" i="1"/>
  <c r="AH551" i="1"/>
  <c r="AH550" i="1"/>
  <c r="AH549" i="1"/>
  <c r="AH548" i="1"/>
  <c r="AH547" i="1"/>
  <c r="AH546" i="1"/>
  <c r="AH545" i="1"/>
  <c r="AH544" i="1"/>
  <c r="AH543" i="1"/>
  <c r="AH542" i="1"/>
  <c r="AH541" i="1"/>
  <c r="AH540" i="1"/>
  <c r="AH539" i="1"/>
  <c r="AH538" i="1"/>
  <c r="AH537" i="1"/>
  <c r="AH536" i="1"/>
  <c r="AH535" i="1"/>
  <c r="AH534" i="1"/>
  <c r="AH533" i="1"/>
  <c r="AH532" i="1"/>
  <c r="AH531" i="1"/>
  <c r="AH530" i="1"/>
  <c r="AH529" i="1"/>
  <c r="AH528" i="1"/>
  <c r="AH527" i="1"/>
  <c r="AH526" i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512" i="1"/>
  <c r="AH511" i="1"/>
  <c r="AH510" i="1"/>
  <c r="AH509" i="1"/>
  <c r="AH508" i="1"/>
  <c r="AH507" i="1"/>
  <c r="AH506" i="1"/>
  <c r="AH505" i="1"/>
  <c r="AH504" i="1"/>
  <c r="AH503" i="1"/>
  <c r="AH502" i="1"/>
  <c r="AH501" i="1"/>
  <c r="AH500" i="1"/>
  <c r="AH499" i="1"/>
  <c r="AH498" i="1"/>
  <c r="AH497" i="1"/>
  <c r="AH496" i="1"/>
  <c r="AH495" i="1"/>
  <c r="AH494" i="1"/>
  <c r="AH493" i="1"/>
  <c r="AH492" i="1"/>
  <c r="AH491" i="1"/>
  <c r="AH490" i="1"/>
  <c r="AH489" i="1"/>
  <c r="AH488" i="1"/>
  <c r="AH487" i="1"/>
  <c r="AH486" i="1"/>
  <c r="AH485" i="1"/>
  <c r="AH484" i="1"/>
  <c r="AH483" i="1"/>
  <c r="AH482" i="1"/>
  <c r="AH481" i="1"/>
  <c r="AH480" i="1"/>
  <c r="AH479" i="1"/>
  <c r="AH478" i="1"/>
  <c r="AH477" i="1"/>
  <c r="AH476" i="1"/>
  <c r="AH475" i="1"/>
  <c r="AH474" i="1"/>
  <c r="AH473" i="1"/>
  <c r="AH472" i="1"/>
  <c r="AH471" i="1"/>
  <c r="AH470" i="1"/>
  <c r="AH469" i="1"/>
  <c r="AH468" i="1"/>
  <c r="AH467" i="1"/>
  <c r="AH466" i="1"/>
  <c r="AH465" i="1"/>
  <c r="AH464" i="1"/>
  <c r="AH406" i="1"/>
  <c r="AH405" i="1"/>
  <c r="AH404" i="1"/>
  <c r="AH403" i="1"/>
  <c r="AH402" i="1"/>
  <c r="AH401" i="1"/>
  <c r="AH399" i="1"/>
  <c r="AH396" i="1"/>
  <c r="AH379" i="1"/>
  <c r="AH375" i="1"/>
  <c r="AH369" i="1"/>
  <c r="AH365" i="1"/>
  <c r="AH364" i="1"/>
  <c r="AH287" i="1"/>
  <c r="AH286" i="1"/>
  <c r="AH285" i="1"/>
  <c r="AH284" i="1"/>
  <c r="AH283" i="1"/>
  <c r="AH282" i="1"/>
  <c r="AH259" i="1"/>
  <c r="AH257" i="1"/>
  <c r="AH258" i="1"/>
  <c r="AH256" i="1"/>
  <c r="AH254" i="1"/>
  <c r="AH255" i="1"/>
  <c r="AH253" i="1"/>
  <c r="AH251" i="1"/>
  <c r="AH252" i="1"/>
  <c r="AH250" i="1"/>
  <c r="AH246" i="1"/>
  <c r="AH242" i="1"/>
  <c r="AH241" i="1"/>
  <c r="AH240" i="1"/>
  <c r="AH245" i="1"/>
  <c r="AH239" i="1"/>
  <c r="AH238" i="1"/>
  <c r="AH237" i="1"/>
  <c r="AH236" i="1"/>
  <c r="AH235" i="1"/>
  <c r="AH223" i="1"/>
  <c r="AH217" i="1"/>
  <c r="AH215" i="1"/>
  <c r="AH214" i="1"/>
  <c r="AH213" i="1"/>
  <c r="AH216" i="1"/>
  <c r="AH212" i="1"/>
  <c r="AH211" i="1"/>
  <c r="AH210" i="1"/>
  <c r="AH209" i="1"/>
  <c r="AH208" i="1"/>
  <c r="AH200" i="1"/>
  <c r="AH196" i="1"/>
  <c r="AH325" i="1"/>
  <c r="AH323" i="1"/>
  <c r="AH321" i="1"/>
  <c r="AH291" i="1"/>
  <c r="AH313" i="1"/>
  <c r="AH311" i="1"/>
  <c r="AH184" i="1"/>
  <c r="AH309" i="1"/>
  <c r="AH307" i="1"/>
  <c r="AH305" i="1"/>
  <c r="AH303" i="1"/>
  <c r="AH301" i="1"/>
  <c r="AH299" i="1"/>
  <c r="AH353" i="1"/>
  <c r="AH352" i="1"/>
  <c r="AH351" i="1"/>
  <c r="AH350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179" i="1"/>
  <c r="AH178" i="1"/>
  <c r="AH176" i="1"/>
  <c r="AH175" i="1"/>
  <c r="AH173" i="1"/>
  <c r="AH172" i="1"/>
  <c r="AH170" i="1"/>
  <c r="AH169" i="1"/>
  <c r="AH168" i="1"/>
  <c r="AH158" i="1"/>
  <c r="AH157" i="1"/>
  <c r="AH156" i="1"/>
  <c r="AH154" i="1"/>
  <c r="AH153" i="1"/>
  <c r="AH152" i="1"/>
  <c r="AH151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19" i="1"/>
  <c r="AH118" i="1"/>
  <c r="AH117" i="1"/>
  <c r="AH116" i="1"/>
  <c r="AH111" i="1"/>
  <c r="AH115" i="1"/>
  <c r="AH114" i="1"/>
  <c r="AH113" i="1"/>
  <c r="AH112" i="1"/>
  <c r="AH110" i="1"/>
  <c r="AH109" i="1"/>
  <c r="AH108" i="1"/>
  <c r="AH129" i="1"/>
  <c r="AH128" i="1"/>
  <c r="AH125" i="1"/>
  <c r="AH127" i="1"/>
  <c r="AH126" i="1"/>
  <c r="AH124" i="1"/>
  <c r="AH123" i="1"/>
  <c r="AH122" i="1"/>
  <c r="AH121" i="1"/>
  <c r="AH103" i="1"/>
  <c r="AH102" i="1"/>
  <c r="AH101" i="1"/>
  <c r="AH100" i="1"/>
  <c r="AH99" i="1"/>
  <c r="AH98" i="1"/>
  <c r="AH97" i="1"/>
  <c r="AH95" i="1"/>
  <c r="AH93" i="1"/>
  <c r="AH91" i="1"/>
  <c r="AH81" i="1"/>
  <c r="AH89" i="1"/>
  <c r="AH87" i="1"/>
  <c r="AH85" i="1"/>
  <c r="AH83" i="1"/>
  <c r="AH79" i="1"/>
  <c r="AH77" i="1"/>
  <c r="AH75" i="1"/>
  <c r="E29" i="1" l="1"/>
  <c r="F29" i="1" s="1"/>
  <c r="E14" i="1"/>
  <c r="F14" i="1" s="1"/>
  <c r="E40" i="1"/>
  <c r="F40" i="1" s="1"/>
  <c r="E28" i="1"/>
  <c r="F28" i="1" s="1"/>
  <c r="E15" i="1"/>
  <c r="F15" i="1" s="1"/>
  <c r="E27" i="1"/>
  <c r="F27" i="1" s="1"/>
  <c r="E16" i="1"/>
  <c r="F16" i="1" s="1"/>
  <c r="E38" i="1"/>
  <c r="F38" i="1" s="1"/>
  <c r="E17" i="1"/>
  <c r="F17" i="1" s="1"/>
  <c r="E36" i="1"/>
  <c r="F36" i="1" s="1"/>
  <c r="E7" i="1"/>
  <c r="F7" i="1" s="1"/>
  <c r="E19" i="1"/>
  <c r="F19" i="1" s="1"/>
  <c r="E51" i="1"/>
  <c r="F51" i="1" s="1"/>
  <c r="E49" i="1"/>
  <c r="F49" i="1" s="1"/>
  <c r="E48" i="1"/>
  <c r="F48" i="1" s="1"/>
  <c r="E46" i="1"/>
  <c r="F46" i="1" s="1"/>
  <c r="E23" i="1"/>
  <c r="F23" i="1" s="1"/>
  <c r="E12" i="1"/>
  <c r="F12" i="1" s="1"/>
  <c r="E42" i="1"/>
  <c r="F42" i="1" s="1"/>
  <c r="E30" i="1"/>
  <c r="F30" i="1" s="1"/>
  <c r="E13" i="1"/>
  <c r="F13" i="1" s="1"/>
  <c r="E67" i="1"/>
  <c r="F67" i="1" s="1"/>
  <c r="AQ299" i="1"/>
  <c r="AM299" i="1" s="1"/>
  <c r="AQ301" i="1"/>
  <c r="AM301" i="1" s="1"/>
</calcChain>
</file>

<file path=xl/sharedStrings.xml><?xml version="1.0" encoding="utf-8"?>
<sst xmlns="http://schemas.openxmlformats.org/spreadsheetml/2006/main" count="6104" uniqueCount="1272">
  <si>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</si>
  <si>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</si>
  <si>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</si>
  <si>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</si>
  <si>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</si>
  <si>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</si>
  <si>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</si>
  <si>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</si>
  <si>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</si>
  <si>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</si>
  <si>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</si>
  <si>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</si>
  <si>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</si>
  <si>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</si>
  <si>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</si>
  <si>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</si>
  <si>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</si>
  <si>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</si>
  <si>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</si>
  <si>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</si>
  <si>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</si>
  <si>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</si>
  <si>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</si>
  <si>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</si>
  <si>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</si>
  <si>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</si>
  <si>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</si>
  <si>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</si>
  <si>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</si>
  <si>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</si>
  <si>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</si>
  <si>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</si>
  <si>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</si>
  <si>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</si>
  <si>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</si>
  <si>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</si>
  <si>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</si>
  <si>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</si>
  <si>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</si>
  <si>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</si>
  <si>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</si>
  <si>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</si>
  <si>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</si>
  <si>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</si>
  <si>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</si>
  <si>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</si>
  <si>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</si>
  <si>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</si>
  <si>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</si>
  <si>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</si>
  <si>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</si>
  <si>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</si>
  <si>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</si>
  <si>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</si>
  <si>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</si>
  <si>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</si>
  <si>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</si>
  <si>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</si>
  <si>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</si>
  <si>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</si>
  <si>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</si>
  <si>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</si>
  <si>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</si>
  <si>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</si>
  <si>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</si>
  <si>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</si>
  <si>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</si>
  <si>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</si>
  <si>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</si>
  <si>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</si>
  <si>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</si>
  <si>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</si>
  <si>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</si>
  <si>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</si>
  <si>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</si>
  <si>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</si>
  <si>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</si>
  <si>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</si>
  <si>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</si>
  <si>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</si>
  <si>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</si>
  <si>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</si>
  <si>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</si>
  <si>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</si>
  <si>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</si>
  <si>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</si>
  <si>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</si>
  <si>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</si>
  <si>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</si>
  <si>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</si>
  <si>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</si>
  <si>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</si>
  <si>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</si>
  <si>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</si>
  <si>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</si>
  <si>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</si>
  <si>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</si>
  <si>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</si>
  <si>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</si>
  <si>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</si>
  <si>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</si>
  <si>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</si>
  <si>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</si>
  <si>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</si>
  <si>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</si>
  <si>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</si>
  <si>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</si>
  <si>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</si>
  <si>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</si>
  <si>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</si>
  <si>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</si>
  <si>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</si>
  <si>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</si>
  <si>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</si>
  <si>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</si>
  <si>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</si>
  <si>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</si>
  <si>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</si>
  <si>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</si>
  <si>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</si>
  <si>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</si>
  <si>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</si>
  <si>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</si>
  <si>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</si>
  <si>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</si>
  <si>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</si>
  <si>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</si>
  <si>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</si>
  <si>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</si>
  <si>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</si>
  <si>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</si>
  <si>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</si>
  <si>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</si>
  <si>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</si>
  <si>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</si>
  <si>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</si>
  <si>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</si>
  <si>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</si>
  <si>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</si>
  <si>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</si>
  <si>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</si>
  <si>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</si>
  <si>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</si>
  <si>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</si>
  <si>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</si>
  <si>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</si>
  <si>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</si>
  <si>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</si>
  <si>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</si>
  <si>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</si>
  <si>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</si>
  <si>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</si>
  <si>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</si>
  <si>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</si>
  <si>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</si>
  <si>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</si>
  <si>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</si>
  <si>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</si>
  <si>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</si>
  <si>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</si>
  <si>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</si>
  <si>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</si>
  <si>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</si>
  <si>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</si>
  <si>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</si>
  <si>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</si>
  <si>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</si>
  <si>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</si>
  <si>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</si>
  <si>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</si>
  <si>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</si>
  <si>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</si>
  <si>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</si>
  <si>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</si>
  <si>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</si>
  <si>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</si>
  <si>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</si>
  <si>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</si>
  <si>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</si>
  <si>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</si>
  <si>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</si>
  <si>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</si>
  <si>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</si>
  <si>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</si>
  <si>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</si>
  <si>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</si>
  <si>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</si>
  <si>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</si>
  <si>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</si>
  <si>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</si>
  <si>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</si>
  <si>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</si>
  <si>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</si>
  <si>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</si>
  <si>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</si>
  <si>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</si>
  <si>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</si>
  <si>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</si>
  <si>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</si>
  <si>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</si>
  <si>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</si>
  <si>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</si>
  <si>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</si>
  <si>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</si>
  <si>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</si>
  <si>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</si>
  <si>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</si>
  <si>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</si>
  <si>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</si>
  <si>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</si>
  <si>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</si>
  <si>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</si>
  <si>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</si>
  <si>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</si>
  <si>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</si>
  <si>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</si>
  <si>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</si>
  <si>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</si>
  <si>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</si>
  <si>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</si>
  <si>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</si>
  <si>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</si>
  <si>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</si>
  <si>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</si>
  <si>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</si>
  <si>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</si>
  <si>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</si>
  <si>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</si>
  <si>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</si>
  <si>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</si>
  <si>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</si>
  <si>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</si>
  <si>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</si>
  <si>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</si>
  <si>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</si>
  <si>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</si>
  <si>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</si>
  <si>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</si>
  <si>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</si>
  <si>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</si>
  <si>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</si>
  <si>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</si>
  <si>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</si>
  <si>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</si>
  <si>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</si>
  <si>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</si>
  <si>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</si>
  <si>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</si>
  <si>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</si>
  <si>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</si>
  <si>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</si>
  <si>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</si>
  <si>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</si>
  <si>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</si>
  <si>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</si>
  <si>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</si>
  <si>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</si>
  <si>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</si>
  <si>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</si>
  <si>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</si>
  <si>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</si>
  <si>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</si>
  <si>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</si>
  <si>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</si>
  <si>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</si>
  <si>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</si>
  <si>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</si>
  <si>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</si>
  <si>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</si>
  <si>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</si>
  <si>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</si>
  <si>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</si>
  <si>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</si>
  <si>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</si>
  <si>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</si>
  <si>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</si>
  <si>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</si>
  <si>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</si>
  <si>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</si>
  <si>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</si>
  <si>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</si>
  <si>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</si>
  <si>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</si>
  <si>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</si>
  <si>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</si>
  <si>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</si>
  <si>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</si>
  <si>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</si>
  <si>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</si>
  <si>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</si>
  <si>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</si>
  <si>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</si>
  <si>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</si>
  <si>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</si>
  <si>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</si>
  <si>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</si>
  <si>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</si>
  <si>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</si>
  <si>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</si>
  <si>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</si>
  <si>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</si>
  <si>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</si>
  <si>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</si>
  <si>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</si>
  <si>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</si>
  <si>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</si>
  <si>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</si>
  <si>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</si>
  <si>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</si>
  <si>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</si>
  <si>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</si>
  <si>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</si>
  <si>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</si>
  <si>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</si>
  <si>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</si>
  <si>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</si>
  <si>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</si>
  <si>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</si>
  <si>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</si>
  <si>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</si>
  <si>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</si>
  <si>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</si>
  <si>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</si>
  <si>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</si>
  <si>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</si>
  <si>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</si>
  <si>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</si>
  <si>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</si>
  <si>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</si>
  <si>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</si>
  <si>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</si>
  <si>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</si>
  <si>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</si>
  <si>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</si>
  <si>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</si>
  <si>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</si>
  <si>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</si>
  <si>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</si>
  <si>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</si>
  <si>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</si>
  <si>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</si>
  <si>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</si>
  <si>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</si>
  <si>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</si>
  <si>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</si>
  <si>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</si>
  <si>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</si>
  <si>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</si>
  <si>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</si>
  <si>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</si>
  <si>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</si>
  <si>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</si>
  <si>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</si>
  <si>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</si>
  <si>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</si>
  <si>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</si>
  <si>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</si>
  <si>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</si>
  <si>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</si>
  <si>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</si>
  <si>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</si>
  <si>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</si>
  <si>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</si>
  <si>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</si>
  <si>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</si>
  <si>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</si>
  <si>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</si>
  <si>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</si>
  <si>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</si>
  <si>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</si>
  <si>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</si>
  <si>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</si>
  <si>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</si>
  <si>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</si>
  <si>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</si>
  <si>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</si>
  <si>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</si>
  <si>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</si>
  <si>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</si>
  <si>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</si>
  <si>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</si>
  <si>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</si>
  <si>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</si>
  <si>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</si>
  <si>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</si>
  <si>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</si>
  <si>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</si>
  <si>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</si>
  <si>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</si>
  <si>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</si>
  <si>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</si>
  <si>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</si>
  <si>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</si>
  <si>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</si>
  <si>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</si>
  <si>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</si>
  <si>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</si>
  <si>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roof_water_heater_booster</t>
  </si>
  <si>
    <t>CALCULATED ∀</t>
  </si>
  <si>
    <t>connection_mac</t>
  </si>
  <si>
    <t>connection_ip</t>
  </si>
  <si>
    <t>IP address of source device</t>
  </si>
  <si>
    <t>String to nicely name source device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</si>
  <si>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</si>
  <si>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</si>
  <si>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</si>
  <si>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</si>
  <si>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</si>
  <si>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</si>
  <si>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</si>
  <si>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</si>
  <si>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</si>
  <si>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</si>
  <si>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</si>
  <si>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</si>
  <si>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</si>
  <si>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</si>
  <si>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</si>
  <si>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</si>
  <si>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</si>
  <si>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</si>
  <si>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</si>
  <si>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</si>
  <si>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</si>
  <si>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</si>
  <si>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</si>
  <si>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</si>
  <si>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</si>
  <si>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</si>
  <si>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</si>
  <si>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</si>
  <si>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</si>
  <si>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</si>
  <si>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</si>
  <si>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</si>
  <si>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</si>
  <si>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</si>
  <si>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</si>
  <si>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</si>
  <si>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</si>
  <si>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</si>
  <si>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home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</si>
  <si>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</si>
  <si>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</si>
  <si>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</si>
  <si>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</si>
  <si>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</si>
  <si>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</si>
  <si>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</si>
  <si>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</si>
  <si>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</si>
  <si>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</si>
  <si>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</si>
  <si>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</si>
  <si>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</si>
  <si>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</si>
  <si>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</si>
  <si>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battery-charger</t>
  </si>
  <si>
    <t>vacuum-charger</t>
  </si>
  <si>
    <t>clothes-dryer</t>
  </si>
  <si>
    <t>washing-machine</t>
  </si>
  <si>
    <t>coffee-machine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</si>
  <si>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</si>
  <si>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</si>
  <si>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</si>
  <si>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</si>
  <si>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</si>
  <si>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</si>
  <si>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</si>
  <si>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</si>
  <si>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</si>
  <si>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</si>
  <si>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</si>
  <si>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</si>
  <si>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</si>
  <si>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</si>
  <si>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</si>
  <si>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</si>
  <si>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</si>
  <si>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</si>
  <si>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</si>
  <si>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</si>
  <si>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</si>
  <si>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</si>
  <si>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</si>
  <si>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</si>
  <si>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</si>
  <si>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</si>
  <si>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</si>
  <si>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</si>
  <si>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</si>
  <si>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</si>
  <si>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</si>
  <si>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</si>
  <si>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</si>
  <si>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</si>
  <si>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</si>
  <si>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</si>
  <si>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</si>
  <si>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</si>
  <si>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</si>
  <si>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</si>
  <si>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</si>
  <si>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</si>
  <si>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</si>
  <si>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</si>
  <si>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</si>
  <si>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</si>
  <si>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</si>
  <si>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</si>
  <si>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</si>
  <si>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</si>
  <si>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</si>
  <si>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</si>
  <si>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</si>
  <si>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</si>
  <si>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</si>
  <si>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</si>
  <si>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</si>
  <si>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</si>
  <si>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</si>
  <si>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</si>
  <si>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</si>
  <si>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</si>
  <si>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</si>
  <si>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</si>
  <si>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</si>
  <si>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</si>
  <si>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</si>
  <si>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</si>
  <si>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</si>
  <si>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</si>
  <si>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</si>
  <si>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</si>
  <si>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</si>
  <si>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</si>
  <si>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</si>
  <si>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</si>
  <si>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</si>
  <si>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</si>
  <si>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</si>
  <si>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</si>
  <si>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</si>
  <si>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</si>
  <si>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</si>
  <si>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</si>
  <si>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</si>
  <si>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</si>
  <si>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</si>
  <si>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</si>
  <si>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</si>
  <si>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</si>
  <si>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</si>
  <si>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</si>
  <si>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</si>
  <si>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</si>
  <si>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</si>
  <si>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</si>
  <si>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</si>
  <si>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</si>
  <si>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</si>
  <si>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</si>
  <si>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network-switch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</si>
  <si>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</si>
  <si>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</si>
  <si>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</si>
  <si>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</si>
  <si>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</si>
  <si>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</si>
  <si>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</si>
  <si>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</si>
  <si>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</si>
  <si>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</si>
  <si>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</si>
  <si>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</si>
  <si>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</si>
  <si>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</si>
  <si>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</si>
  <si>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</si>
  <si>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</si>
  <si>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</si>
  <si>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</si>
  <si>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</si>
  <si>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</si>
  <si>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</si>
  <si>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</si>
  <si>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</si>
  <si>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</si>
  <si>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</si>
  <si>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</si>
  <si>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</si>
  <si>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</si>
  <si>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</si>
  <si>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</si>
  <si>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</si>
  <si>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</si>
  <si>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</si>
  <si>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</si>
  <si>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</si>
  <si>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</si>
  <si>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</si>
  <si>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</si>
  <si>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</si>
  <si>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</si>
  <si>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</si>
  <si>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</si>
  <si>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</si>
  <si>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</si>
  <si>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</si>
  <si>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</si>
  <si>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</si>
  <si>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</si>
  <si>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</si>
  <si>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</si>
  <si>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</si>
  <si>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</si>
  <si>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</si>
  <si>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</si>
  <si>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</si>
  <si>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</si>
  <si>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</si>
  <si>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</si>
  <si>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</si>
  <si>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</si>
  <si>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</si>
  <si>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</si>
  <si>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</si>
  <si>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</si>
  <si>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</si>
  <si>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</si>
  <si>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</si>
  <si>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</si>
  <si>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</si>
  <si>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</si>
  <si>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</si>
  <si>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</si>
  <si>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</si>
  <si>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</si>
  <si>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</si>
  <si>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</si>
  <si>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</si>
  <si>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</si>
  <si>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</si>
  <si>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</si>
  <si>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</si>
  <si>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</si>
  <si>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</si>
  <si>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</si>
  <si>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</si>
  <si>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</si>
  <si>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</si>
  <si>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</si>
  <si>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</si>
  <si>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</si>
  <si>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</si>
  <si>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</si>
  <si>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</si>
  <si>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</si>
  <si>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</si>
  <si>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</si>
  <si>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</si>
  <si>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</si>
  <si>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</si>
  <si>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</si>
  <si>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</si>
  <si>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</si>
  <si>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</si>
  <si>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</si>
  <si>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</si>
  <si>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</si>
  <si>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</si>
  <si>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</si>
  <si>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</si>
  <si>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</si>
  <si>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</si>
  <si>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</si>
  <si>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</si>
  <si>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</si>
  <si>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</si>
  <si>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</si>
  <si>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</si>
  <si>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</si>
  <si>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</si>
  <si>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</si>
  <si>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</si>
  <si>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</si>
  <si>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</si>
  <si>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</si>
  <si>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</si>
  <si>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</si>
  <si>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</si>
  <si>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</si>
  <si>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</si>
  <si>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</si>
  <si>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</si>
  <si>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</si>
  <si>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</si>
  <si>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</si>
  <si>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</si>
  <si>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</si>
  <si>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</si>
  <si>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</si>
  <si>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</si>
  <si>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</si>
  <si>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</si>
  <si>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</si>
  <si>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</si>
  <si>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</si>
  <si>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</si>
  <si>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</si>
  <si>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</si>
  <si>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</si>
  <si>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</si>
  <si>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</si>
  <si>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</si>
  <si>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</si>
  <si>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</si>
  <si>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</si>
  <si>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</si>
  <si>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</si>
  <si>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</si>
  <si>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</si>
  <si>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</si>
  <si>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</si>
  <si>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</si>
  <si>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</si>
  <si>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</si>
  <si>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</si>
  <si>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</si>
  <si>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</si>
  <si>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</si>
  <si>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</si>
  <si>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</si>
  <si>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</si>
  <si>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</si>
  <si>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</si>
  <si>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</si>
  <si>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</si>
  <si>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</si>
  <si>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</si>
  <si>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</si>
  <si>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</si>
  <si>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</si>
  <si>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</si>
  <si>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</si>
  <si>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</si>
  <si>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</si>
  <si>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</si>
  <si>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</si>
  <si>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</si>
  <si>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</si>
  <si>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</si>
  <si>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</si>
  <si>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</si>
  <si>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</si>
  <si>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</si>
  <si>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</si>
  <si>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</si>
  <si>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</si>
  <si>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</si>
  <si>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</si>
  <si>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</si>
  <si>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</si>
  <si>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</si>
  <si>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</si>
  <si>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</si>
  <si>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</si>
  <si>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</si>
  <si>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</si>
  <si>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</si>
  <si>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</si>
  <si>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</si>
  <si>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</si>
  <si>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</si>
  <si>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</si>
  <si>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</si>
  <si>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</si>
  <si>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</si>
  <si>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</si>
  <si>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</si>
  <si>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</si>
  <si>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</si>
  <si>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</si>
  <si>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</si>
  <si>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</si>
  <si>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</si>
  <si>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</si>
  <si>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</si>
  <si>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</si>
  <si>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</si>
  <si>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</si>
  <si>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</si>
  <si>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</si>
  <si>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</si>
  <si>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</si>
  <si>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</si>
  <si>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</si>
  <si>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</si>
  <si>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</si>
  <si>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</si>
  <si>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</si>
  <si>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</si>
  <si>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</si>
  <si>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</si>
  <si>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Kitchen 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</si>
  <si>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</si>
  <si>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</si>
  <si>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</si>
  <si>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</si>
  <si>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</si>
  <si>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</si>
  <si>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</si>
  <si>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</si>
  <si>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</si>
  <si>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</si>
  <si>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</si>
  <si>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</si>
  <si>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</si>
  <si>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</si>
  <si>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</si>
  <si>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</si>
  <si>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</si>
  <si>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</si>
  <si>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</si>
  <si>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</si>
  <si>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</si>
  <si>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</si>
  <si>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</si>
  <si>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</si>
  <si>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</si>
  <si>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</si>
  <si>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</si>
  <si>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</si>
  <si>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</si>
  <si>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</si>
  <si>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</si>
  <si>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</si>
  <si>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</si>
  <si>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</si>
  <si>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</si>
  <si>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</si>
  <si>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</si>
  <si>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</si>
  <si>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</si>
  <si>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</si>
  <si>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</si>
  <si>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</si>
  <si>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</si>
  <si>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</si>
  <si>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</si>
  <si>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</si>
  <si>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</si>
  <si>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</si>
  <si>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</si>
  <si>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</si>
  <si>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</si>
  <si>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</si>
  <si>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</si>
  <si>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</si>
  <si>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</si>
  <si>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</si>
  <si>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</si>
  <si>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</si>
  <si>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</si>
  <si>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</si>
  <si>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</si>
  <si>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</si>
  <si>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</si>
  <si>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</si>
  <si>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</si>
  <si>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</si>
  <si>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</si>
  <si>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</si>
  <si>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</si>
  <si>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</si>
  <si>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</si>
  <si>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</si>
  <si>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</si>
  <si>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</si>
  <si>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</si>
  <si>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</si>
  <si>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</si>
  <si>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</si>
  <si>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</si>
  <si>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</si>
  <si>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</si>
  <si>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</si>
  <si>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</si>
  <si>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</si>
  <si>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</si>
  <si>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</si>
  <si>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</si>
  <si>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</si>
  <si>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</si>
  <si>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</si>
  <si>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</si>
  <si>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</si>
  <si>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</si>
  <si>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</si>
  <si>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</si>
  <si>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</si>
  <si>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</si>
  <si>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</si>
  <si>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</si>
  <si>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</si>
  <si>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</si>
  <si>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</si>
  <si>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</si>
  <si>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</si>
  <si>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</si>
  <si>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</si>
  <si>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</si>
  <si>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</si>
  <si>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</si>
  <si>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</si>
  <si>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</si>
  <si>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</si>
  <si>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</si>
  <si>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</si>
  <si>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</si>
  <si>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</si>
  <si>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</si>
  <si>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</si>
  <si>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</si>
  <si>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</si>
  <si>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</si>
  <si>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</si>
  <si>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</si>
  <si>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</si>
  <si>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</si>
  <si>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</si>
  <si>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</si>
  <si>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</si>
  <si>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</si>
  <si>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</si>
  <si>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</si>
  <si>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</si>
  <si>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</si>
  <si>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</si>
  <si>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</si>
  <si>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</si>
  <si>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</si>
  <si>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</si>
  <si>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</si>
  <si>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</si>
  <si>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</si>
  <si>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</si>
  <si>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</si>
  <si>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</si>
  <si>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</si>
  <si>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</si>
  <si>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</si>
  <si>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</si>
  <si>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</si>
  <si>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</si>
  <si>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</si>
  <si>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</si>
  <si>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</si>
  <si>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</si>
  <si>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</si>
  <si>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</si>
  <si>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</si>
  <si>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</si>
  <si>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</si>
  <si>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</si>
  <si>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</si>
  <si>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</si>
  <si>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</si>
  <si>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</si>
  <si>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</si>
  <si>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</si>
  <si>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</si>
  <si>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</si>
  <si>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</si>
  <si>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</si>
  <si>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</si>
  <si>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</si>
  <si>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</si>
  <si>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</si>
  <si>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</si>
  <si>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</si>
  <si>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</si>
  <si>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</si>
  <si>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</si>
  <si>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</si>
  <si>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switch.adaptive_lighting_night_light</t>
  </si>
  <si>
    <t>switch.adaptive_lighting_default</t>
  </si>
  <si>
    <t>switch.adaptive_lighting_bedroom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</si>
  <si>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</si>
  <si>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</si>
  <si>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</si>
  <si>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</si>
  <si>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</si>
  <si>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</si>
  <si>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</si>
  <si>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</si>
  <si>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</si>
  <si>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</si>
  <si>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</si>
  <si>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</si>
  <si>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</si>
  <si>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</si>
  <si>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</si>
  <si>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</si>
  <si>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</si>
  <si>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</si>
  <si>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</si>
  <si>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</si>
  <si>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</si>
  <si>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</si>
  <si>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</si>
  <si>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</si>
  <si>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</si>
  <si>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</si>
  <si>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</si>
  <si>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</si>
  <si>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</si>
  <si>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</si>
  <si>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</si>
  <si>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</si>
  <si>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</si>
  <si>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</si>
  <si>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</si>
  <si>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</si>
  <si>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</si>
  <si>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</si>
  <si>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0x2c1165fffec5a3f6</t>
  </si>
  <si>
    <t>Garden Repeater</t>
  </si>
  <si>
    <t>garden-repeater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</si>
  <si>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</si>
  <si>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</si>
  <si>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</si>
  <si>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</si>
  <si>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</si>
  <si>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</si>
  <si>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</si>
  <si>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</si>
  <si>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</si>
  <si>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</si>
  <si>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</si>
  <si>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</si>
  <si>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</si>
  <si>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</si>
  <si>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</si>
  <si>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</si>
  <si>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</si>
  <si>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</si>
  <si>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</si>
  <si>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</si>
  <si>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</si>
  <si>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</si>
  <si>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</si>
  <si>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</si>
  <si>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</si>
  <si>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1.25.3</t>
  </si>
  <si>
    <t>telegraf</t>
  </si>
  <si>
    <t>internet-python-script</t>
  </si>
  <si>
    <t>Python Script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</si>
  <si>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</si>
  <si>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</si>
  <si>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</si>
  <si>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</si>
  <si>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</si>
  <si>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</si>
  <si>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</si>
  <si>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</si>
  <si>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</si>
  <si>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</si>
  <si>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</si>
  <si>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</si>
  <si>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</si>
  <si>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</si>
  <si>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</si>
  <si>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</si>
  <si>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</si>
  <si>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</si>
  <si>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</si>
  <si>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</si>
  <si>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</si>
  <si>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</si>
  <si>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</si>
  <si>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</si>
  <si>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</si>
  <si>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</si>
  <si>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</si>
  <si>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</si>
  <si>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</si>
  <si>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</si>
  <si>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</si>
  <si>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</si>
  <si>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</si>
  <si>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</si>
  <si>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</si>
  <si>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</si>
  <si>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</si>
  <si>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</si>
  <si>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</si>
  <si>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</si>
  <si>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</si>
  <si>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</si>
  <si>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</si>
  <si>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</si>
  <si>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</si>
  <si>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</si>
  <si>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</si>
  <si>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</si>
  <si>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</si>
  <si>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</si>
  <si>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</si>
  <si>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</si>
  <si>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</si>
  <si>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</si>
  <si>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</si>
  <si>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</si>
  <si>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</si>
  <si>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</si>
  <si>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</si>
  <si>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</si>
  <si>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</si>
  <si>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</si>
  <si>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</si>
  <si>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</si>
  <si>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</si>
  <si>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</si>
  <si>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</si>
  <si>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</si>
  <si>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laundry_washing_machine_power</t>
  </si>
  <si>
    <t>laundry_washing_machine_energy_daily</t>
  </si>
  <si>
    <t>Powercalc</t>
  </si>
  <si>
    <t>study_battery_charger_power</t>
  </si>
  <si>
    <t>laundry_vacuum_charger_power</t>
  </si>
  <si>
    <t>kitchen_dish_washer_power</t>
  </si>
  <si>
    <t>laundry_clothes_dryer_power</t>
  </si>
  <si>
    <t>kitchen_fridge_power</t>
  </si>
  <si>
    <t>deck_freezer_power</t>
  </si>
  <si>
    <t>study_outlet_power</t>
  </si>
  <si>
    <t>office_outlet_power</t>
  </si>
  <si>
    <t>rack_modem_power</t>
  </si>
  <si>
    <t>rack_outlet_power</t>
  </si>
  <si>
    <t>kitchen_fan_power</t>
  </si>
  <si>
    <t>roof_network_switch_power</t>
  </si>
  <si>
    <t>study_battery_charger_energy_daily</t>
  </si>
  <si>
    <t>laundry_vacuum_charger_energy_daily</t>
  </si>
  <si>
    <t>kitchen_dish_washer_energy_daily</t>
  </si>
  <si>
    <t>laundry_clothes_dryer_energy_daily</t>
  </si>
  <si>
    <t>kitchen_fridge_energy_daily</t>
  </si>
  <si>
    <t>deck_freezer_energy_daily</t>
  </si>
  <si>
    <t>study_outlet_energy_daily</t>
  </si>
  <si>
    <t>office_outlet_energy_daily</t>
  </si>
  <si>
    <t>roof_network_switch_energy_daily</t>
  </si>
  <si>
    <t>rack_modem_energy_daily</t>
  </si>
  <si>
    <t>rack_outlet_energy_daily</t>
  </si>
  <si>
    <t>kitchen_fan_energy_daily</t>
  </si>
  <si>
    <t>bathroom_towel_rails_energy_daily</t>
  </si>
  <si>
    <t>bathroom_towel_rails_power</t>
  </si>
  <si>
    <t>powercalc_enable</t>
  </si>
  <si>
    <t>Enable powercalc to track this entity</t>
  </si>
  <si>
    <t>True</t>
  </si>
  <si>
    <t>kitchen_coffee_machine_power</t>
  </si>
  <si>
    <t>kitchen_coffee_machine_energy_daily</t>
  </si>
  <si>
    <t>All Fans</t>
  </si>
  <si>
    <t>All Lights</t>
  </si>
  <si>
    <t>Top level powercalc group</t>
  </si>
  <si>
    <t>Lounge Sub</t>
  </si>
  <si>
    <t>mdi:speaker</t>
  </si>
  <si>
    <t>sub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</si>
  <si>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</si>
  <si>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</si>
  <si>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</si>
  <si>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</si>
  <si>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</si>
  <si>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</si>
  <si>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{"led": "False"}</t>
  </si>
  <si>
    <t>{"led": "True"}</t>
  </si>
  <si>
    <t>5c:a6:e6:25:59:03</t>
  </si>
  <si>
    <t>10.0.6.91</t>
  </si>
  <si>
    <t>10.0.6.92</t>
  </si>
  <si>
    <t>10.0.6.93</t>
  </si>
  <si>
    <t>Servers</t>
  </si>
  <si>
    <t>Network</t>
  </si>
  <si>
    <t>5c:a6:e6:25:59:c0</t>
  </si>
  <si>
    <t>5c:a6:e6:25:56:a7</t>
  </si>
  <si>
    <t>10.0.6.94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</si>
  <si>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</si>
  <si>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</si>
  <si>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</si>
  <si>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</si>
  <si>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</si>
  <si>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</si>
  <si>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</si>
  <si>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</si>
  <si>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move</t>
  </si>
  <si>
    <t>arc</t>
  </si>
  <si>
    <t>five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</si>
  <si>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</si>
  <si>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</si>
  <si>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</si>
  <si>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</si>
  <si>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</si>
  <si>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</si>
  <si>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</si>
  <si>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</si>
  <si>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</si>
  <si>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</si>
  <si>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ada-tablet</t>
  </si>
  <si>
    <t>mdi:tablet</t>
  </si>
  <si>
    <t>Pixel Tablet</t>
  </si>
  <si>
    <t>32:4c:57:35:08:8d</t>
  </si>
  <si>
    <t>10.0.4.57</t>
  </si>
  <si>
    <t>10.0.4.58</t>
  </si>
  <si>
    <t>13</t>
  </si>
  <si>
    <t>edwin_tablet</t>
  </si>
  <si>
    <t>Edwin Tablet</t>
  </si>
  <si>
    <t>edwin-tablet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</si>
  <si>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</si>
  <si>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</si>
  <si>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</si>
  <si>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</si>
  <si>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</si>
  <si>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</si>
  <si>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</si>
  <si>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</si>
  <si>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</si>
  <si>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</si>
  <si>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</si>
  <si>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lounge_tv_outlet_plug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</si>
  <si>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</si>
  <si>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</si>
  <si>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</si>
  <si>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</si>
  <si>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</si>
  <si>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</si>
  <si>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</si>
  <si>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</si>
  <si>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</si>
  <si>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</si>
  <si>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</si>
  <si>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ada_tablet_outlet_plug</t>
  </si>
  <si>
    <t>server_flo_outlet_plug</t>
  </si>
  <si>
    <t>server_meg_outlet_plug</t>
  </si>
  <si>
    <t>rack_outlet_plug</t>
  </si>
  <si>
    <t>roof_network_switch_plug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</si>
  <si>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</si>
  <si>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</si>
  <si>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</si>
  <si>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</si>
  <si>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</si>
  <si>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</si>
  <si>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</si>
  <si>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</si>
  <si>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</si>
  <si>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sconces</t>
  </si>
  <si>
    <t>sconces-bulb-1</t>
  </si>
  <si>
    <t>sconces-bulb-2</t>
  </si>
  <si>
    <t>sconces-bulb-3</t>
  </si>
  <si>
    <t>0x2c1165fffe168c7e</t>
  </si>
  <si>
    <t>TRADFRI 470 lm</t>
  </si>
  <si>
    <t>0x2c1165fffea5cd4b</t>
  </si>
  <si>
    <t>0x2c1165fffea89f5f</t>
  </si>
  <si>
    <t>Parents Sconces</t>
  </si>
  <si>
    <t>parents_sconces</t>
  </si>
  <si>
    <t>parents_sconces_graham_bulb_1</t>
  </si>
  <si>
    <t>parents_sconces_jane_bulb_1</t>
  </si>
  <si>
    <t>sconces-jane-bulb-1</t>
  </si>
  <si>
    <t>0x2c1165fffea8c4d8</t>
  </si>
  <si>
    <t>0x2c1165fffeb07271</t>
  </si>
  <si>
    <t>sconces-graham-bulb-1</t>
  </si>
  <si>
    <t>hallway_sconces</t>
  </si>
  <si>
    <t>hallway_sconces_bulb_1</t>
  </si>
  <si>
    <t>Hallway Sconces</t>
  </si>
  <si>
    <t>0x2c1165fffe12d5c4</t>
  </si>
  <si>
    <t>0x2c1165fffe109407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</si>
</sst>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8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03FF15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5B9BD5"/>
        <bgColor rgb="FF5B9BD5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dotted">
        <color rgb="FF4472C4"/>
      </left>
      <right/>
      <top style="dotted">
        <color rgb="FF4472C4"/>
      </top>
      <bottom style="dotted">
        <color rgb="FF4472C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2">
    <xf numFmtId="0" fontId="0" fillId="0" borderId="0" xfId="0"/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4" fillId="0" borderId="0" xfId="0" applyFont="1" applyAlignment="1">
      <alignment horizontal="left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12" fillId="3" borderId="0" xfId="0" applyNumberFormat="1" applyFont="1" applyFill="1" applyAlignment="1">
      <alignment horizontal="left" vertical="top"/>
    </xf>
    <xf numFmtId="0" fontId="4" fillId="3" borderId="0" xfId="0" applyFont="1" applyFill="1" applyAlignment="1">
      <alignment horizontal="left" vertical="top" wrapText="1"/>
    </xf>
    <xf numFmtId="0" fontId="3" fillId="2" borderId="3" xfId="0" applyFont="1" applyFill="1" applyBorder="1" applyAlignment="1">
      <alignment vertical="center"/>
    </xf>
    <xf numFmtId="0" fontId="7" fillId="0" borderId="6" xfId="0" applyFont="1" applyBorder="1" applyAlignment="1">
      <alignment horizontal="left" vertical="top"/>
    </xf>
    <xf numFmtId="0" fontId="7" fillId="4" borderId="6" xfId="0" applyFont="1" applyFill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14" fillId="5" borderId="7" xfId="0" applyFont="1" applyFill="1" applyBorder="1" applyAlignment="1">
      <alignment horizontal="left" vertical="top"/>
    </xf>
    <xf numFmtId="0" fontId="13" fillId="0" borderId="0" xfId="0" applyFont="1" applyAlignment="1">
      <alignment horizontal="left" vertical="top"/>
    </xf>
    <xf numFmtId="49" fontId="3" fillId="2" borderId="4" xfId="0" applyNumberFormat="1" applyFont="1" applyFill="1" applyBorder="1" applyAlignment="1">
      <alignment horizontal="left" vertical="top" wrapText="1"/>
    </xf>
    <xf numFmtId="49" fontId="3" fillId="0" borderId="4" xfId="0" applyNumberFormat="1" applyFont="1" applyBorder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49" fontId="15" fillId="0" borderId="0" xfId="0" applyNumberFormat="1" applyFont="1"/>
    <xf numFmtId="0" fontId="8" fillId="0" borderId="0" xfId="0" applyFont="1"/>
    <xf numFmtId="0" fontId="4" fillId="6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49" fontId="12" fillId="0" borderId="0" xfId="0" applyNumberFormat="1" applyFont="1" applyFill="1" applyAlignment="1">
      <alignment horizontal="left" vertical="top"/>
    </xf>
    <xf numFmtId="0" fontId="4" fillId="7" borderId="0" xfId="0" applyFont="1" applyFill="1" applyAlignment="1">
      <alignment horizontal="left" vertical="top"/>
    </xf>
    <xf numFmtId="0" fontId="4" fillId="7" borderId="0" xfId="0" applyNumberFormat="1" applyFont="1" applyFill="1" applyAlignment="1">
      <alignment horizontal="left" vertical="top"/>
    </xf>
    <xf numFmtId="49" fontId="4" fillId="7" borderId="0" xfId="0" applyNumberFormat="1" applyFont="1" applyFill="1" applyAlignment="1">
      <alignment horizontal="left" vertical="top"/>
    </xf>
    <xf numFmtId="49" fontId="12" fillId="7" borderId="0" xfId="0" applyNumberFormat="1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 wrapText="1"/>
    </xf>
    <xf numFmtId="0" fontId="12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7" fillId="0" borderId="1" xfId="0" applyFont="1" applyFill="1" applyBorder="1" applyAlignment="1">
      <alignment horizontal="left" vertical="top"/>
    </xf>
    <xf numFmtId="49" fontId="4" fillId="7" borderId="0" xfId="0" applyNumberFormat="1" applyFont="1" applyFill="1" applyAlignment="1">
      <alignment horizontal="left" vertical="top" wrapText="1"/>
    </xf>
    <xf numFmtId="0" fontId="7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4" fillId="7" borderId="0" xfId="0" applyFont="1" applyFill="1" applyBorder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1" fontId="4" fillId="0" borderId="0" xfId="0" applyNumberFormat="1" applyFont="1" applyFill="1" applyAlignment="1">
      <alignment horizontal="left" vertical="top"/>
    </xf>
    <xf numFmtId="1" fontId="4" fillId="7" borderId="0" xfId="0" applyNumberFormat="1" applyFont="1" applyFill="1" applyAlignment="1">
      <alignment horizontal="left" vertical="top"/>
    </xf>
  </cellXfs>
  <cellStyles count="2">
    <cellStyle name="Hyperlink" xfId="1" builtinId="8"/>
    <cellStyle name="Normal" xfId="0" builtinId="0"/>
  </cellStyles>
  <dxfs count="55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Z749" totalsRowShown="0" headerRowDxfId="54" dataDxfId="52" headerRowBorderDxfId="53">
  <autoFilter ref="A3:AZ749" xr:uid="{00000000-0009-0000-0100-000002000000}"/>
  <sortState xmlns:xlrd2="http://schemas.microsoft.com/office/spreadsheetml/2017/richdata2" ref="A4:AZ73">
    <sortCondition ref="X3:X749"/>
  </sortState>
  <tableColumns count="52">
    <tableColumn id="1" xr3:uid="{00000000-0010-0000-0000-000001000000}" name="index" dataDxfId="51"/>
    <tableColumn id="2" xr3:uid="{00000000-0010-0000-0000-000002000000}" name="entity_status" dataDxfId="50"/>
    <tableColumn id="30" xr3:uid="{9A7EFF98-BFE6-E446-8CFB-C6A8F1F4C72D}" name="device_via_device" dataDxfId="49"/>
    <tableColumn id="3" xr3:uid="{00000000-0010-0000-0000-000003000000}" name="entity_namespace" dataDxfId="48"/>
    <tableColumn id="4" xr3:uid="{00000000-0010-0000-0000-000004000000}" name="unique_id" dataDxfId="47"/>
    <tableColumn id="29" xr3:uid="{C9099E62-9C90-774C-B487-C1E8FC10D09D}" name="name" dataDxfId="46">
      <calculatedColumnFormula>IF(ISBLANK(E4), "", Table2[[#This Row],[unique_id]])</calculatedColumnFormula>
    </tableColumn>
    <tableColumn id="5" xr3:uid="{00000000-0010-0000-0000-000005000000}" name="friendly_name" dataDxfId="45"/>
    <tableColumn id="6" xr3:uid="{00000000-0010-0000-0000-000006000000}" name="entity_domain" dataDxfId="44"/>
    <tableColumn id="7" xr3:uid="{00000000-0010-0000-0000-000007000000}" name="entity_group" dataDxfId="43"/>
    <tableColumn id="27" xr3:uid="{60418A65-0C60-7646-A0ED-ABB0E1A36C63}" name="google_aliases" dataDxfId="42"/>
    <tableColumn id="13" xr3:uid="{B4C4A2D6-C804-F043-B392-3D0AB90153D7}" name="linked_entity" dataDxfId="41"/>
    <tableColumn id="39" xr3:uid="{4CB6C6ED-220F-EA47-A177-F3CF94B4FCB8}" name="linked_service" dataDxfId="40"/>
    <tableColumn id="32" xr3:uid="{9FB83457-10AD-D34A-B0A0-C03B121132D6}" name="haas_display_mode" dataDxfId="39"/>
    <tableColumn id="28" xr3:uid="{0EA9866E-7EBB-1F4E-864B-B4B41A0868C7}" name="haas_display_type" dataDxfId="38"/>
    <tableColumn id="51" xr3:uid="{8DBDF391-07AE-4A4F-903B-5BBD64761C59}" name="powercalc_enable" dataDxfId="37"/>
    <tableColumn id="50" xr3:uid="{07C23DD5-25CE-2A4A-8455-1C159ED44B79}" name="powercalc_group_1" dataDxfId="36"/>
    <tableColumn id="49" xr3:uid="{674D5879-982E-C54E-BB3C-3856904C3F08}" name="powercalc_group_2" dataDxfId="35"/>
    <tableColumn id="48" xr3:uid="{58F1B851-B412-434F-90C1-FC461B06CD87}" name="powercalc_group_3" dataDxfId="34"/>
    <tableColumn id="47" xr3:uid="{B8549644-CEBE-B04C-A925-E1930F8FB34D}" name="powercalc_group_4" dataDxfId="33"/>
    <tableColumn id="46" xr3:uid="{D0327CDA-BCAE-2F44-B16C-849736CDE7F5}" name="powercalc_config" dataDxfId="32"/>
    <tableColumn id="31" xr3:uid="{0D8A1BBE-51B4-E147-A44E-9683CA8C518F}" name="grafana_display_type" dataDxfId="31"/>
    <tableColumn id="14" xr3:uid="{78BFD416-14E2-1346-ABA3-7482F2EF964B}" name="compensation_curve" dataDxfId="30"/>
    <tableColumn id="42" xr3:uid="{89DBF06F-3894-034F-A260-C4F7288ABF85}" name="zigbee_type" dataDxfId="29"/>
    <tableColumn id="43" xr3:uid="{E7D1DC27-417A-B44D-9C67-253D3AEEAC31}" name="zigbee_group" dataDxfId="28"/>
    <tableColumn id="41" xr3:uid="{C2AC9DC2-579C-114D-BD33-47F922A7ECD8}" name="zigbee_config" dataDxfId="27"/>
    <tableColumn id="38" xr3:uid="{26490464-B58E-B747-AFA6-696984DB49F8}" name="zigbee_device_config" dataDxfId="26"/>
    <tableColumn id="8" xr3:uid="{00000000-0010-0000-0000-000008000000}" name="state_class" dataDxfId="25"/>
    <tableColumn id="9" xr3:uid="{00000000-0010-0000-0000-000009000000}" name="unit_of_measurement" dataDxfId="24"/>
    <tableColumn id="10" xr3:uid="{00000000-0010-0000-0000-00000A000000}" name="device_class" dataDxfId="23"/>
    <tableColumn id="11" xr3:uid="{00000000-0010-0000-0000-00000B000000}" name="icon" dataDxfId="22"/>
    <tableColumn id="12" xr3:uid="{00000000-0010-0000-0000-00000C000000}" name="sample_period" dataDxfId="21"/>
    <tableColumn id="15" xr3:uid="{00000000-0010-0000-0000-00000F000000}" name="force_update" dataDxfId="20"/>
    <tableColumn id="16" xr3:uid="{00000000-0010-0000-0000-000010000000}" name="unique_id_device" dataDxfId="19"/>
    <tableColumn id="17" xr3:uid="{00000000-0010-0000-0000-000011000000}" name="discovery_topic" dataDxfId="18">
      <calculatedColumnFormula>IF(ISBLANK(AG4),  "", _xlfn.CONCAT("haas/entity/sensor/", LOWER(C4), "/", E4, "/config"))</calculatedColumnFormula>
    </tableColumn>
    <tableColumn id="18" xr3:uid="{00000000-0010-0000-0000-000012000000}" name="state_topic" dataDxfId="17">
      <calculatedColumnFormula>IF(ISBLANK(AG4),  "", _xlfn.CONCAT(LOWER(C4), "/", E4))</calculatedColumnFormula>
    </tableColumn>
    <tableColumn id="19" xr3:uid="{00000000-0010-0000-0000-000013000000}" name="value_template" dataDxfId="16"/>
    <tableColumn id="20" xr3:uid="{00000000-0010-0000-0000-000014000000}" name="qos" dataDxfId="15"/>
    <tableColumn id="37" xr3:uid="{64D4DD58-B502-4345-9167-C0EACC9E86EC}" name="device_configuration_url" dataDxfId="14"/>
    <tableColumn id="21" xr3:uid="{00000000-0010-0000-0000-000015000000}" name="device_name" dataDxfId="13"/>
    <tableColumn id="22" xr3:uid="{00000000-0010-0000-0000-000016000000}" name="device_sw_version" dataDxfId="12"/>
    <tableColumn id="23" xr3:uid="{00000000-0010-0000-0000-000017000000}" name="device_identifiers" dataDxfId="11"/>
    <tableColumn id="24" xr3:uid="{00000000-0010-0000-0000-000018000000}" name="device_model" dataDxfId="10"/>
    <tableColumn id="25" xr3:uid="{00000000-0010-0000-0000-000019000000}" name="device_manufacturer" dataDxfId="9"/>
    <tableColumn id="52" xr3:uid="{551B15C8-82D0-E340-9F3C-9D58BC0BD213}" name="custom_config" dataDxfId="8"/>
    <tableColumn id="26" xr3:uid="{00000000-0010-0000-0000-00001A000000}" name="device_suggested_area" dataDxfId="7"/>
    <tableColumn id="40" xr3:uid="{344437C2-0BDB-7546-8FAB-6C4F23E06045}" name="device_suggested_area_override" dataDxfId="6"/>
    <tableColumn id="36" xr3:uid="{9BE9D8F1-8323-CD41-9A9F-7BB21381C895}" name="connection_vlan" dataDxfId="5"/>
    <tableColumn id="35" xr3:uid="{083AE619-8F32-3D45-8483-3D0D4C3918AF}" name="connection_mac" dataDxfId="4"/>
    <tableColumn id="34" xr3:uid="{BBD927E3-6295-6C4D-8EC3-6DFFCC064F3B}" name="connection_ip" dataDxfId="3"/>
    <tableColumn id="45" xr3:uid="{D2505BB0-619A-2448-99AC-1B6A79A8476A}" name="connection_alias" dataDxfId="2"/>
    <tableColumn id="44" xr3:uid="{973C04E6-70FB-B842-B649-19B754996AB1}" name="connection_alias_target" dataDxfId="1"/>
    <tableColumn id="33" xr3:uid="{02BC701A-79AC-534B-9960-6F231D2962E3}" name="device_connections" dataDxfId="0">
      <calculatedColumnFormula>IF(AND(ISBLANK(AV4), ISBLANK(AW4)), "", _xlfn.CONCAT("[", IF(ISBLANK(AV4), "", _xlfn.CONCAT("[""mac"", """, AV4, """]")), IF(ISBLANK(AW4), "", _xlfn.CONCAT(", [""ip"", """, AW4,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-assistant.io/docs/configuration/templating/" TargetMode="External"/><Relationship Id="rId2" Type="http://schemas.openxmlformats.org/officeDocument/2006/relationships/hyperlink" Target="https://github.com/home-assistant/core/blob/dev/homeassistant/components/sensor/const.py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zigbee2mqtt.io/guide/configuration/devices-groups.html" TargetMode="External"/><Relationship Id="rId4" Type="http://schemas.openxmlformats.org/officeDocument/2006/relationships/hyperlink" Target="https://github.com/home-assistant/core/blob/dev/homeassistant/cons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749"/>
  <sheetViews>
    <sheetView tabSelected="1" topLeftCell="A46" zoomScale="122" zoomScaleNormal="122" workbookViewId="0">
      <selection activeCell="B73" sqref="B73"/>
    </sheetView>
  </sheetViews>
  <sheetFormatPr baseColWidth="10" defaultRowHeight="16" customHeight="1"/>
  <cols>
    <col min="1" max="1" width="14.33203125" style="6" bestFit="1" customWidth="1"/>
    <col min="2" max="2" width="21.1640625" style="6" bestFit="1" customWidth="1"/>
    <col min="3" max="3" width="21.5" style="6" customWidth="1"/>
    <col min="4" max="4" width="20.83203125" style="6" customWidth="1"/>
    <col min="5" max="6" width="56.1640625" style="6" customWidth="1"/>
    <col min="7" max="7" width="22.33203125" style="6" customWidth="1"/>
    <col min="8" max="8" width="26" style="6" customWidth="1"/>
    <col min="9" max="9" width="17.6640625" style="6" customWidth="1"/>
    <col min="10" max="10" width="38.5" style="6" customWidth="1"/>
    <col min="11" max="11" width="34.83203125" style="6" customWidth="1"/>
    <col min="12" max="12" width="33.5" style="6" customWidth="1"/>
    <col min="13" max="13" width="37.1640625" style="6" customWidth="1"/>
    <col min="14" max="14" width="28.83203125" style="6" customWidth="1"/>
    <col min="15" max="15" width="21.83203125" style="8" customWidth="1"/>
    <col min="16" max="17" width="21.83203125" style="6" customWidth="1"/>
    <col min="18" max="18" width="25.5" style="6" customWidth="1"/>
    <col min="19" max="19" width="26" style="6" bestFit="1" customWidth="1"/>
    <col min="20" max="20" width="63.83203125" style="7" customWidth="1"/>
    <col min="21" max="21" width="39.6640625" style="6" customWidth="1"/>
    <col min="22" max="22" width="40.6640625" style="6" customWidth="1"/>
    <col min="23" max="23" width="24.6640625" style="6" customWidth="1"/>
    <col min="24" max="24" width="25" style="6" customWidth="1"/>
    <col min="25" max="25" width="25.1640625" style="6" customWidth="1"/>
    <col min="26" max="26" width="125.5" style="8" customWidth="1"/>
    <col min="27" max="27" width="18.83203125" style="6" customWidth="1"/>
    <col min="28" max="28" width="33.1640625" style="6" customWidth="1"/>
    <col min="29" max="29" width="45.83203125" style="6" customWidth="1"/>
    <col min="30" max="30" width="27.6640625" style="6" customWidth="1"/>
    <col min="31" max="31" width="18.33203125" style="6" customWidth="1"/>
    <col min="32" max="32" width="19.5" style="6" customWidth="1"/>
    <col min="33" max="33" width="42.1640625" style="6" customWidth="1"/>
    <col min="34" max="34" width="74.83203125" style="6" customWidth="1"/>
    <col min="35" max="35" width="51.83203125" style="6" customWidth="1"/>
    <col min="36" max="36" width="32.33203125" style="6" customWidth="1"/>
    <col min="37" max="37" width="21.1640625" style="8" customWidth="1"/>
    <col min="38" max="38" width="64.83203125" style="6" customWidth="1"/>
    <col min="39" max="39" width="29.6640625" style="8" customWidth="1"/>
    <col min="40" max="40" width="20.33203125" style="6" customWidth="1"/>
    <col min="41" max="41" width="20.6640625" style="6" bestFit="1" customWidth="1"/>
    <col min="42" max="42" width="20.83203125" style="6" customWidth="1"/>
    <col min="43" max="43" width="31.83203125" style="6" customWidth="1"/>
    <col min="44" max="44" width="27" style="6" customWidth="1"/>
    <col min="45" max="45" width="36.6640625" style="6" bestFit="1" customWidth="1"/>
    <col min="46" max="46" width="31.5" style="6" bestFit="1" customWidth="1"/>
    <col min="47" max="47" width="31.33203125" style="6" bestFit="1" customWidth="1"/>
    <col min="48" max="48" width="27" style="8" bestFit="1" customWidth="1"/>
    <col min="49" max="49" width="23.5" style="8" bestFit="1" customWidth="1"/>
    <col min="50" max="50" width="25" style="6" bestFit="1" customWidth="1"/>
    <col min="51" max="51" width="37.1640625" style="6" bestFit="1" customWidth="1"/>
    <col min="52" max="52" width="43.83203125" style="6" bestFit="1" customWidth="1"/>
    <col min="53" max="16384" width="10.83203125" style="6"/>
  </cols>
  <sheetData>
    <row r="1" spans="1:52" s="47" customFormat="1" ht="16" customHeight="1">
      <c r="A1" s="15" t="s">
        <v>285</v>
      </c>
      <c r="B1" s="15" t="s">
        <v>285</v>
      </c>
      <c r="C1" s="15" t="s">
        <v>285</v>
      </c>
      <c r="D1" s="15" t="s">
        <v>285</v>
      </c>
      <c r="E1" s="15" t="s">
        <v>285</v>
      </c>
      <c r="F1" s="15" t="s">
        <v>398</v>
      </c>
      <c r="G1" s="15" t="s">
        <v>285</v>
      </c>
      <c r="H1" s="15" t="s">
        <v>285</v>
      </c>
      <c r="I1" s="15" t="s">
        <v>285</v>
      </c>
      <c r="J1" s="15" t="s">
        <v>656</v>
      </c>
      <c r="K1" s="15" t="s">
        <v>286</v>
      </c>
      <c r="L1" s="15" t="s">
        <v>286</v>
      </c>
      <c r="M1" s="15" t="s">
        <v>286</v>
      </c>
      <c r="N1" s="15" t="s">
        <v>287</v>
      </c>
      <c r="O1" s="19" t="s">
        <v>1093</v>
      </c>
      <c r="P1" s="18" t="s">
        <v>1093</v>
      </c>
      <c r="Q1" s="18" t="s">
        <v>1093</v>
      </c>
      <c r="R1" s="18" t="s">
        <v>1093</v>
      </c>
      <c r="S1" s="18" t="s">
        <v>1093</v>
      </c>
      <c r="T1" s="18" t="s">
        <v>1094</v>
      </c>
      <c r="U1" s="18" t="s">
        <v>286</v>
      </c>
      <c r="V1" s="19" t="s">
        <v>286</v>
      </c>
      <c r="W1" s="20" t="s">
        <v>677</v>
      </c>
      <c r="X1" s="20" t="s">
        <v>677</v>
      </c>
      <c r="Y1" s="20" t="s">
        <v>677</v>
      </c>
      <c r="Z1" s="20" t="s">
        <v>757</v>
      </c>
      <c r="AA1" s="20" t="s">
        <v>195</v>
      </c>
      <c r="AB1" s="20" t="s">
        <v>196</v>
      </c>
      <c r="AC1" s="37" t="s">
        <v>197</v>
      </c>
      <c r="AD1" s="37" t="s">
        <v>1016</v>
      </c>
      <c r="AE1" s="20" t="s">
        <v>195</v>
      </c>
      <c r="AF1" s="20" t="s">
        <v>195</v>
      </c>
      <c r="AG1" s="20" t="s">
        <v>195</v>
      </c>
      <c r="AH1" s="20" t="s">
        <v>195</v>
      </c>
      <c r="AI1" s="20" t="s">
        <v>195</v>
      </c>
      <c r="AJ1" s="20" t="s">
        <v>195</v>
      </c>
      <c r="AK1" s="20" t="s">
        <v>195</v>
      </c>
      <c r="AL1" s="20" t="s">
        <v>195</v>
      </c>
      <c r="AM1" s="20" t="s">
        <v>630</v>
      </c>
      <c r="AN1" s="20" t="s">
        <v>630</v>
      </c>
      <c r="AO1" s="20" t="s">
        <v>630</v>
      </c>
      <c r="AP1" s="20" t="s">
        <v>630</v>
      </c>
      <c r="AQ1" s="20" t="s">
        <v>630</v>
      </c>
      <c r="AR1" s="20" t="s">
        <v>1170</v>
      </c>
      <c r="AS1" s="20" t="s">
        <v>630</v>
      </c>
      <c r="AT1" s="20" t="s">
        <v>1012</v>
      </c>
      <c r="AU1" s="20" t="s">
        <v>630</v>
      </c>
      <c r="AV1" s="20" t="s">
        <v>1008</v>
      </c>
      <c r="AW1" s="20" t="s">
        <v>630</v>
      </c>
      <c r="AX1" s="20" t="s">
        <v>1017</v>
      </c>
      <c r="AY1" s="20" t="s">
        <v>1017</v>
      </c>
      <c r="AZ1" s="20" t="s">
        <v>1009</v>
      </c>
    </row>
    <row r="2" spans="1:52" s="48" customFormat="1" ht="52" customHeight="1">
      <c r="A2" s="16" t="s">
        <v>173</v>
      </c>
      <c r="B2" s="16" t="s">
        <v>227</v>
      </c>
      <c r="C2" s="16" t="s">
        <v>171</v>
      </c>
      <c r="D2" s="16" t="s">
        <v>152</v>
      </c>
      <c r="E2" s="16" t="s">
        <v>153</v>
      </c>
      <c r="F2" s="16" t="s">
        <v>193</v>
      </c>
      <c r="G2" s="16" t="s">
        <v>191</v>
      </c>
      <c r="H2" s="16" t="s">
        <v>154</v>
      </c>
      <c r="I2" s="16" t="s">
        <v>155</v>
      </c>
      <c r="J2" s="17" t="s">
        <v>661</v>
      </c>
      <c r="K2" s="16" t="s">
        <v>1005</v>
      </c>
      <c r="L2" s="16" t="s">
        <v>1006</v>
      </c>
      <c r="M2" s="16" t="s">
        <v>654</v>
      </c>
      <c r="N2" s="16" t="s">
        <v>655</v>
      </c>
      <c r="O2" s="45" t="s">
        <v>1156</v>
      </c>
      <c r="P2" s="17" t="s">
        <v>1162</v>
      </c>
      <c r="Q2" s="17" t="s">
        <v>1095</v>
      </c>
      <c r="R2" s="17" t="s">
        <v>1095</v>
      </c>
      <c r="S2" s="17" t="s">
        <v>1096</v>
      </c>
      <c r="T2" s="17" t="s">
        <v>1097</v>
      </c>
      <c r="U2" s="17" t="s">
        <v>657</v>
      </c>
      <c r="V2" s="21" t="s">
        <v>360</v>
      </c>
      <c r="W2" s="21" t="s">
        <v>687</v>
      </c>
      <c r="X2" s="21" t="s">
        <v>688</v>
      </c>
      <c r="Y2" s="26" t="s">
        <v>678</v>
      </c>
      <c r="Z2" s="21" t="s">
        <v>758</v>
      </c>
      <c r="AA2" s="22" t="s">
        <v>156</v>
      </c>
      <c r="AB2" s="22" t="s">
        <v>157</v>
      </c>
      <c r="AC2" s="26" t="s">
        <v>184</v>
      </c>
      <c r="AD2" s="23" t="s">
        <v>158</v>
      </c>
      <c r="AE2" s="23" t="s">
        <v>159</v>
      </c>
      <c r="AF2" s="23" t="s">
        <v>160</v>
      </c>
      <c r="AG2" s="23" t="s">
        <v>161</v>
      </c>
      <c r="AH2" s="24" t="s">
        <v>162</v>
      </c>
      <c r="AI2" s="23" t="s">
        <v>163</v>
      </c>
      <c r="AJ2" s="22" t="s">
        <v>164</v>
      </c>
      <c r="AK2" s="23" t="s">
        <v>727</v>
      </c>
      <c r="AL2" s="25" t="s">
        <v>170</v>
      </c>
      <c r="AM2" s="23" t="s">
        <v>402</v>
      </c>
      <c r="AN2" s="25" t="s">
        <v>165</v>
      </c>
      <c r="AO2" s="23" t="s">
        <v>166</v>
      </c>
      <c r="AP2" s="23" t="s">
        <v>167</v>
      </c>
      <c r="AQ2" s="23" t="s">
        <v>168</v>
      </c>
      <c r="AR2" s="23" t="s">
        <v>1171</v>
      </c>
      <c r="AS2" s="23" t="s">
        <v>169</v>
      </c>
      <c r="AT2" s="23" t="s">
        <v>1013</v>
      </c>
      <c r="AU2" s="23" t="s">
        <v>1010</v>
      </c>
      <c r="AV2" s="23" t="s">
        <v>1007</v>
      </c>
      <c r="AW2" s="23" t="s">
        <v>401</v>
      </c>
      <c r="AX2" s="23" t="s">
        <v>1020</v>
      </c>
      <c r="AY2" s="25" t="s">
        <v>1021</v>
      </c>
      <c r="AZ2" s="25" t="s">
        <v>1011</v>
      </c>
    </row>
    <row r="3" spans="1:52" s="49" customFormat="1" ht="16" customHeight="1">
      <c r="A3" s="1" t="s">
        <v>0</v>
      </c>
      <c r="B3" s="1" t="s">
        <v>1</v>
      </c>
      <c r="C3" s="1" t="s">
        <v>25</v>
      </c>
      <c r="D3" s="1" t="s">
        <v>2</v>
      </c>
      <c r="E3" s="1" t="s">
        <v>3</v>
      </c>
      <c r="F3" s="1" t="s">
        <v>4</v>
      </c>
      <c r="G3" s="1" t="s">
        <v>192</v>
      </c>
      <c r="H3" s="1" t="s">
        <v>5</v>
      </c>
      <c r="I3" s="1" t="s">
        <v>6</v>
      </c>
      <c r="J3" s="2" t="s">
        <v>658</v>
      </c>
      <c r="K3" s="1" t="s">
        <v>988</v>
      </c>
      <c r="L3" s="1" t="s">
        <v>989</v>
      </c>
      <c r="M3" s="1" t="s">
        <v>651</v>
      </c>
      <c r="N3" s="1" t="s">
        <v>652</v>
      </c>
      <c r="O3" s="46" t="s">
        <v>1155</v>
      </c>
      <c r="P3" s="2" t="s">
        <v>1098</v>
      </c>
      <c r="Q3" s="2" t="s">
        <v>1099</v>
      </c>
      <c r="R3" s="43" t="s">
        <v>1100</v>
      </c>
      <c r="S3" s="43" t="s">
        <v>1101</v>
      </c>
      <c r="T3" s="2" t="s">
        <v>1091</v>
      </c>
      <c r="U3" s="2" t="s">
        <v>653</v>
      </c>
      <c r="V3" s="3" t="s">
        <v>358</v>
      </c>
      <c r="W3" s="3" t="s">
        <v>753</v>
      </c>
      <c r="X3" s="3" t="s">
        <v>754</v>
      </c>
      <c r="Y3" s="3" t="s">
        <v>755</v>
      </c>
      <c r="Z3" s="3" t="s">
        <v>756</v>
      </c>
      <c r="AA3" s="4" t="s">
        <v>7</v>
      </c>
      <c r="AB3" s="4" t="s">
        <v>8</v>
      </c>
      <c r="AC3" s="4" t="s">
        <v>9</v>
      </c>
      <c r="AD3" s="4" t="s">
        <v>10</v>
      </c>
      <c r="AE3" s="4" t="s">
        <v>11</v>
      </c>
      <c r="AF3" s="5" t="s">
        <v>12</v>
      </c>
      <c r="AG3" s="4" t="s">
        <v>13</v>
      </c>
      <c r="AH3" s="4" t="s">
        <v>14</v>
      </c>
      <c r="AI3" s="4" t="s">
        <v>15</v>
      </c>
      <c r="AJ3" s="4" t="s">
        <v>16</v>
      </c>
      <c r="AK3" s="4" t="s">
        <v>17</v>
      </c>
      <c r="AL3" s="5" t="s">
        <v>24</v>
      </c>
      <c r="AM3" s="4" t="s">
        <v>18</v>
      </c>
      <c r="AN3" s="5" t="s">
        <v>19</v>
      </c>
      <c r="AO3" s="4" t="s">
        <v>20</v>
      </c>
      <c r="AP3" s="4" t="s">
        <v>21</v>
      </c>
      <c r="AQ3" s="4" t="s">
        <v>22</v>
      </c>
      <c r="AR3" s="4" t="s">
        <v>1169</v>
      </c>
      <c r="AS3" s="4" t="s">
        <v>23</v>
      </c>
      <c r="AT3" s="4" t="s">
        <v>1014</v>
      </c>
      <c r="AU3" s="4" t="s">
        <v>503</v>
      </c>
      <c r="AV3" s="4" t="s">
        <v>399</v>
      </c>
      <c r="AW3" s="4" t="s">
        <v>400</v>
      </c>
      <c r="AX3" s="4" t="s">
        <v>1019</v>
      </c>
      <c r="AY3" s="4" t="s">
        <v>1018</v>
      </c>
      <c r="AZ3" s="5" t="s">
        <v>439</v>
      </c>
    </row>
    <row r="4" spans="1:52" s="7" customFormat="1" ht="16" customHeight="1">
      <c r="A4" s="6">
        <v>1606</v>
      </c>
      <c r="B4" s="6" t="s">
        <v>26</v>
      </c>
      <c r="C4" s="6" t="s">
        <v>462</v>
      </c>
      <c r="D4" s="6" t="s">
        <v>137</v>
      </c>
      <c r="E4" s="6" t="s">
        <v>555</v>
      </c>
      <c r="F4" s="6" t="str">
        <f>IF(ISBLANK(E4), "", Table2[[#This Row],[unique_id]])</f>
        <v>edwin_night_light</v>
      </c>
      <c r="G4" s="6" t="s">
        <v>554</v>
      </c>
      <c r="H4" s="6" t="s">
        <v>139</v>
      </c>
      <c r="I4" s="6" t="s">
        <v>132</v>
      </c>
      <c r="J4" s="6" t="s">
        <v>729</v>
      </c>
      <c r="K4" s="6" t="s">
        <v>985</v>
      </c>
      <c r="L4" s="6"/>
      <c r="M4" s="6" t="s">
        <v>136</v>
      </c>
      <c r="N4" s="6"/>
      <c r="O4" s="8"/>
      <c r="P4" s="6"/>
      <c r="Q4" s="6"/>
      <c r="R4" s="6"/>
      <c r="S4" s="6"/>
      <c r="T4" s="6"/>
      <c r="U4" s="6"/>
      <c r="V4" s="8"/>
      <c r="W4" s="8" t="s">
        <v>686</v>
      </c>
      <c r="X4" s="69">
        <v>3</v>
      </c>
      <c r="Y4" s="14" t="s">
        <v>1105</v>
      </c>
      <c r="Z4" s="14" t="s">
        <v>761</v>
      </c>
      <c r="AA4" s="6"/>
      <c r="AB4" s="6"/>
      <c r="AC4" s="6"/>
      <c r="AD4" s="6" t="s">
        <v>322</v>
      </c>
      <c r="AE4" s="6"/>
      <c r="AF4" s="8"/>
      <c r="AG4" s="6"/>
      <c r="AH4" s="6" t="str">
        <f>IF(ISBLANK(AG4),  "", _xlfn.CONCAT("haas/entity/sensor/", LOWER(C4), "/", E4, "/config"))</f>
        <v/>
      </c>
      <c r="AI4" s="6" t="str">
        <f>IF(ISBLANK(AG4),  "", _xlfn.CONCAT(LOWER(C4), "/", E4))</f>
        <v/>
      </c>
      <c r="AJ4" s="6"/>
      <c r="AK4" s="6"/>
      <c r="AL4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https://zigbee2mqtt.janeandgraham.com/#/group/3</v>
      </c>
      <c r="AM4" s="6" t="str">
        <f>LOWER(_xlfn.CONCAT(Table2[[#This Row],[device_suggested_area]], "-",Table2[[#This Row],[device_identifiers]]))</f>
        <v>edwin-night-light</v>
      </c>
      <c r="AN4" s="8" t="s">
        <v>682</v>
      </c>
      <c r="AO4" s="6" t="s">
        <v>699</v>
      </c>
      <c r="AP4" s="6" t="s">
        <v>681</v>
      </c>
      <c r="AQ4" s="6" t="s">
        <v>462</v>
      </c>
      <c r="AR4" s="6"/>
      <c r="AS4" s="6" t="s">
        <v>127</v>
      </c>
      <c r="AT4" s="6" t="s">
        <v>1004</v>
      </c>
      <c r="AU4" s="6"/>
      <c r="AV4" s="6"/>
      <c r="AW4" s="6"/>
      <c r="AX4" s="6"/>
      <c r="AY4" s="6"/>
      <c r="AZ4" s="6" t="str">
        <f>IF(AND(ISBLANK(AV4), ISBLANK(AW4)), "", _xlfn.CONCAT("[", IF(ISBLANK(AV4), "", _xlfn.CONCAT("[""mac"", """, AV4, """]")), IF(ISBLANK(AW4), "", _xlfn.CONCAT(", [""ip"", """, AW4, """]")), "]"))</f>
        <v/>
      </c>
    </row>
    <row r="5" spans="1:52" ht="16" customHeight="1">
      <c r="A5" s="6">
        <v>1607</v>
      </c>
      <c r="B5" s="6" t="s">
        <v>26</v>
      </c>
      <c r="C5" s="6" t="s">
        <v>462</v>
      </c>
      <c r="D5" s="6" t="s">
        <v>137</v>
      </c>
      <c r="E5" s="6" t="str">
        <f>SUBSTITUTE(Table2[[#This Row],[device_name]], "-", "_")</f>
        <v>edwin_night_light_bulb_1</v>
      </c>
      <c r="F5" s="6" t="str">
        <f>IF(ISBLANK(E5), "", Table2[[#This Row],[unique_id]])</f>
        <v>edwin_night_light_bulb_1</v>
      </c>
      <c r="H5" s="6" t="s">
        <v>139</v>
      </c>
      <c r="O5" s="8" t="s">
        <v>1157</v>
      </c>
      <c r="P5" s="6" t="s">
        <v>172</v>
      </c>
      <c r="Q5" s="6" t="s">
        <v>1107</v>
      </c>
      <c r="R5" s="6" t="str">
        <f>Table2[[#This Row],[entity_domain]]</f>
        <v>Lights</v>
      </c>
      <c r="S5" s="6" t="str">
        <f>_xlfn.CONCAT( Table2[[#This Row],[device_suggested_area]], " ",Table2[[#This Row],[powercalc_group_3]])</f>
        <v>Edwin Lights</v>
      </c>
      <c r="T5" s="6"/>
      <c r="V5" s="8"/>
      <c r="W5" s="8" t="s">
        <v>685</v>
      </c>
      <c r="X5" s="69">
        <v>3</v>
      </c>
      <c r="Y5" s="14" t="s">
        <v>1103</v>
      </c>
      <c r="Z5" s="14" t="s">
        <v>761</v>
      </c>
      <c r="AF5" s="8"/>
      <c r="AH5" s="6" t="str">
        <f>IF(ISBLANK(AG5),  "", _xlfn.CONCAT("haas/entity/sensor/", LOWER(C5), "/", E5, "/config"))</f>
        <v/>
      </c>
      <c r="AI5" s="6" t="str">
        <f>IF(ISBLANK(AG5),  "", _xlfn.CONCAT(LOWER(C5), "/", E5))</f>
        <v/>
      </c>
      <c r="AK5" s="6"/>
      <c r="AL5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M5" s="6" t="str">
        <f>LOWER(_xlfn.CONCAT(Table2[[#This Row],[device_suggested_area]], "-",Table2[[#This Row],[device_identifiers]]))</f>
        <v>edwin-night-light-bulb-1</v>
      </c>
      <c r="AN5" s="8" t="s">
        <v>682</v>
      </c>
      <c r="AO5" s="6" t="s">
        <v>700</v>
      </c>
      <c r="AP5" s="6" t="s">
        <v>681</v>
      </c>
      <c r="AQ5" s="6" t="s">
        <v>462</v>
      </c>
      <c r="AS5" s="6" t="s">
        <v>127</v>
      </c>
      <c r="AT5" s="6" t="s">
        <v>1004</v>
      </c>
      <c r="AV5" s="6" t="s">
        <v>702</v>
      </c>
      <c r="AW5" s="6"/>
      <c r="AZ5" s="6" t="str">
        <f>IF(AND(ISBLANK(AV5), ISBLANK(AW5)), "", _xlfn.CONCAT("[", IF(ISBLANK(AV5), "", _xlfn.CONCAT("[""mac"", """, AV5, """]")), IF(ISBLANK(AW5), "", _xlfn.CONCAT(", [""ip"", """, AW5, """]")), "]"))</f>
        <v>[["mac", "0x001788010343c36f"]]</v>
      </c>
    </row>
    <row r="6" spans="1:52" ht="16" customHeight="1">
      <c r="A6" s="6">
        <v>1608</v>
      </c>
      <c r="B6" s="6" t="s">
        <v>26</v>
      </c>
      <c r="C6" s="6" t="s">
        <v>462</v>
      </c>
      <c r="D6" s="6" t="s">
        <v>137</v>
      </c>
      <c r="E6" s="6" t="s">
        <v>337</v>
      </c>
      <c r="F6" s="6" t="str">
        <f>IF(ISBLANK(E6), "", Table2[[#This Row],[unique_id]])</f>
        <v>hallway_main</v>
      </c>
      <c r="G6" s="6" t="s">
        <v>209</v>
      </c>
      <c r="H6" s="6" t="s">
        <v>139</v>
      </c>
      <c r="I6" s="6" t="s">
        <v>132</v>
      </c>
      <c r="J6" s="6" t="s">
        <v>1069</v>
      </c>
      <c r="K6" s="6" t="s">
        <v>987</v>
      </c>
      <c r="M6" s="6" t="s">
        <v>136</v>
      </c>
      <c r="T6" s="6"/>
      <c r="V6" s="8"/>
      <c r="W6" s="8" t="s">
        <v>686</v>
      </c>
      <c r="X6" s="69">
        <v>4</v>
      </c>
      <c r="Y6" s="14" t="s">
        <v>1105</v>
      </c>
      <c r="Z6" s="14" t="s">
        <v>760</v>
      </c>
      <c r="AD6" s="6" t="s">
        <v>322</v>
      </c>
      <c r="AF6" s="8"/>
      <c r="AH6" s="6" t="str">
        <f>IF(ISBLANK(AG6),  "", _xlfn.CONCAT("haas/entity/sensor/", LOWER(C6), "/", E6, "/config"))</f>
        <v/>
      </c>
      <c r="AI6" s="6" t="str">
        <f>IF(ISBLANK(AG6),  "", _xlfn.CONCAT(LOWER(C6), "/", E6))</f>
        <v/>
      </c>
      <c r="AK6" s="6"/>
      <c r="AL6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https://zigbee2mqtt.janeandgraham.com/#/group/4</v>
      </c>
      <c r="AM6" s="6" t="str">
        <f>LOWER(_xlfn.CONCAT(Table2[[#This Row],[device_suggested_area]], "-",Table2[[#This Row],[device_identifiers]]))</f>
        <v>hallway-main</v>
      </c>
      <c r="AN6" s="8" t="s">
        <v>682</v>
      </c>
      <c r="AO6" s="6" t="s">
        <v>683</v>
      </c>
      <c r="AP6" s="6" t="s">
        <v>681</v>
      </c>
      <c r="AQ6" s="6" t="s">
        <v>462</v>
      </c>
      <c r="AS6" s="6" t="s">
        <v>517</v>
      </c>
      <c r="AV6" s="6"/>
      <c r="AW6" s="6"/>
      <c r="AZ6" s="6" t="str">
        <f>IF(AND(ISBLANK(AV6), ISBLANK(AW6)), "", _xlfn.CONCAT("[", IF(ISBLANK(AV6), "", _xlfn.CONCAT("[""mac"", """, AV6, """]")), IF(ISBLANK(AW6), "", _xlfn.CONCAT(", [""ip"", """, AW6, """]")), "]"))</f>
        <v/>
      </c>
    </row>
    <row r="7" spans="1:52" ht="16" customHeight="1">
      <c r="A7" s="6">
        <v>1609</v>
      </c>
      <c r="B7" s="6" t="s">
        <v>26</v>
      </c>
      <c r="C7" s="6" t="s">
        <v>462</v>
      </c>
      <c r="D7" s="6" t="s">
        <v>137</v>
      </c>
      <c r="E7" s="6" t="str">
        <f>SUBSTITUTE(Table2[[#This Row],[device_name]], "-", "_")</f>
        <v>hallway_main_bulb_1</v>
      </c>
      <c r="F7" s="6" t="str">
        <f>IF(ISBLANK(E7), "", Table2[[#This Row],[unique_id]])</f>
        <v>hallway_main_bulb_1</v>
      </c>
      <c r="H7" s="6" t="s">
        <v>139</v>
      </c>
      <c r="O7" s="8" t="s">
        <v>1157</v>
      </c>
      <c r="P7" s="6" t="s">
        <v>172</v>
      </c>
      <c r="Q7" s="6" t="s">
        <v>1107</v>
      </c>
      <c r="R7" s="6" t="str">
        <f>Table2[[#This Row],[entity_domain]]</f>
        <v>Lights</v>
      </c>
      <c r="S7" s="6" t="str">
        <f>_xlfn.CONCAT( Table2[[#This Row],[device_suggested_area]], " ",Table2[[#This Row],[powercalc_group_3]])</f>
        <v>Hallway Lights</v>
      </c>
      <c r="T7" s="6"/>
      <c r="V7" s="8"/>
      <c r="W7" s="8" t="s">
        <v>685</v>
      </c>
      <c r="X7" s="69">
        <v>4</v>
      </c>
      <c r="Y7" s="14" t="s">
        <v>1103</v>
      </c>
      <c r="Z7" s="14" t="s">
        <v>760</v>
      </c>
      <c r="AF7" s="8"/>
      <c r="AH7" s="6" t="str">
        <f>IF(ISBLANK(AG7),  "", _xlfn.CONCAT("haas/entity/sensor/", LOWER(C7), "/", E7, "/config"))</f>
        <v/>
      </c>
      <c r="AI7" s="6" t="str">
        <f>IF(ISBLANK(AG7),  "", _xlfn.CONCAT(LOWER(C7), "/", E7))</f>
        <v/>
      </c>
      <c r="AK7" s="6"/>
      <c r="AL7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M7" s="6" t="str">
        <f>LOWER(_xlfn.CONCAT(Table2[[#This Row],[device_suggested_area]], "-",Table2[[#This Row],[device_identifiers]]))</f>
        <v>hallway-main-bulb-1</v>
      </c>
      <c r="AN7" s="8" t="s">
        <v>682</v>
      </c>
      <c r="AO7" s="6" t="s">
        <v>684</v>
      </c>
      <c r="AP7" s="6" t="s">
        <v>681</v>
      </c>
      <c r="AQ7" s="6" t="s">
        <v>462</v>
      </c>
      <c r="AS7" s="6" t="s">
        <v>517</v>
      </c>
      <c r="AV7" s="6" t="s">
        <v>703</v>
      </c>
      <c r="AW7" s="6"/>
      <c r="AZ7" s="6" t="str">
        <f>IF(AND(ISBLANK(AV7), ISBLANK(AW7)), "", _xlfn.CONCAT("[", IF(ISBLANK(AV7), "", _xlfn.CONCAT("[""mac"", """, AV7, """]")), IF(ISBLANK(AW7), "", _xlfn.CONCAT(", [""ip"", """, AW7, """]")), "]"))</f>
        <v>[["mac", "0x00178801043283b0"]]</v>
      </c>
    </row>
    <row r="8" spans="1:52" ht="16" customHeight="1">
      <c r="A8" s="6">
        <v>1610</v>
      </c>
      <c r="B8" s="6" t="s">
        <v>26</v>
      </c>
      <c r="C8" s="6" t="s">
        <v>462</v>
      </c>
      <c r="D8" s="6" t="s">
        <v>137</v>
      </c>
      <c r="E8" s="6" t="str">
        <f>SUBSTITUTE(Table2[[#This Row],[device_name]], "-", "_")</f>
        <v>hallway_main_bulb_2</v>
      </c>
      <c r="F8" s="6" t="str">
        <f>IF(ISBLANK(E8), "", Table2[[#This Row],[unique_id]])</f>
        <v>hallway_main_bulb_2</v>
      </c>
      <c r="H8" s="6" t="s">
        <v>139</v>
      </c>
      <c r="O8" s="8" t="s">
        <v>1157</v>
      </c>
      <c r="P8" s="6" t="s">
        <v>172</v>
      </c>
      <c r="Q8" s="6" t="s">
        <v>1107</v>
      </c>
      <c r="R8" s="6" t="str">
        <f>Table2[[#This Row],[entity_domain]]</f>
        <v>Lights</v>
      </c>
      <c r="S8" s="6" t="str">
        <f>_xlfn.CONCAT( Table2[[#This Row],[device_suggested_area]], " ",Table2[[#This Row],[powercalc_group_3]])</f>
        <v>Hallway Lights</v>
      </c>
      <c r="T8" s="6"/>
      <c r="V8" s="8"/>
      <c r="W8" s="8" t="s">
        <v>685</v>
      </c>
      <c r="X8" s="69">
        <v>4</v>
      </c>
      <c r="Y8" s="14" t="s">
        <v>1103</v>
      </c>
      <c r="Z8" s="14" t="s">
        <v>760</v>
      </c>
      <c r="AF8" s="8"/>
      <c r="AH8" s="6" t="str">
        <f>IF(ISBLANK(AG8),  "", _xlfn.CONCAT("haas/entity/sensor/", LOWER(C8), "/", E8, "/config"))</f>
        <v/>
      </c>
      <c r="AI8" s="6" t="str">
        <f>IF(ISBLANK(AG8),  "", _xlfn.CONCAT(LOWER(C8), "/", E8))</f>
        <v/>
      </c>
      <c r="AK8" s="6"/>
      <c r="AL8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M8" s="6" t="str">
        <f>LOWER(_xlfn.CONCAT(Table2[[#This Row],[device_suggested_area]], "-",Table2[[#This Row],[device_identifiers]]))</f>
        <v>hallway-main-bulb-2</v>
      </c>
      <c r="AN8" s="8" t="s">
        <v>682</v>
      </c>
      <c r="AO8" s="6" t="s">
        <v>691</v>
      </c>
      <c r="AP8" s="6" t="s">
        <v>681</v>
      </c>
      <c r="AQ8" s="6" t="s">
        <v>462</v>
      </c>
      <c r="AS8" s="6" t="s">
        <v>517</v>
      </c>
      <c r="AV8" s="6" t="s">
        <v>704</v>
      </c>
      <c r="AW8" s="6"/>
      <c r="AZ8" s="6" t="str">
        <f>IF(AND(ISBLANK(AV8), ISBLANK(AW8)), "", _xlfn.CONCAT("[", IF(ISBLANK(AV8), "", _xlfn.CONCAT("[""mac"", """, AV8, """]")), IF(ISBLANK(AW8), "", _xlfn.CONCAT(", [""ip"", """, AW8, """]")), "]"))</f>
        <v>[["mac", "0x0017880104329975"]]</v>
      </c>
    </row>
    <row r="9" spans="1:52" ht="16" customHeight="1">
      <c r="A9" s="6">
        <v>1611</v>
      </c>
      <c r="B9" s="6" t="s">
        <v>26</v>
      </c>
      <c r="C9" s="6" t="s">
        <v>462</v>
      </c>
      <c r="D9" s="6" t="s">
        <v>137</v>
      </c>
      <c r="E9" s="6" t="str">
        <f>SUBSTITUTE(Table2[[#This Row],[device_name]], "-", "_")</f>
        <v>hallway_main_bulb_3</v>
      </c>
      <c r="F9" s="6" t="str">
        <f>IF(ISBLANK(E9), "", Table2[[#This Row],[unique_id]])</f>
        <v>hallway_main_bulb_3</v>
      </c>
      <c r="H9" s="6" t="s">
        <v>139</v>
      </c>
      <c r="O9" s="8" t="s">
        <v>1157</v>
      </c>
      <c r="P9" s="6" t="s">
        <v>172</v>
      </c>
      <c r="Q9" s="6" t="s">
        <v>1107</v>
      </c>
      <c r="R9" s="6" t="str">
        <f>Table2[[#This Row],[entity_domain]]</f>
        <v>Lights</v>
      </c>
      <c r="S9" s="6" t="str">
        <f>_xlfn.CONCAT( Table2[[#This Row],[device_suggested_area]], " ",Table2[[#This Row],[powercalc_group_3]])</f>
        <v>Hallway Lights</v>
      </c>
      <c r="T9" s="6"/>
      <c r="V9" s="8"/>
      <c r="W9" s="8" t="s">
        <v>685</v>
      </c>
      <c r="X9" s="69">
        <v>4</v>
      </c>
      <c r="Y9" s="14" t="s">
        <v>1103</v>
      </c>
      <c r="Z9" s="14" t="s">
        <v>760</v>
      </c>
      <c r="AF9" s="8"/>
      <c r="AH9" s="6" t="str">
        <f>IF(ISBLANK(AG9),  "", _xlfn.CONCAT("haas/entity/sensor/", LOWER(C9), "/", E9, "/config"))</f>
        <v/>
      </c>
      <c r="AI9" s="6" t="str">
        <f>IF(ISBLANK(AG9),  "", _xlfn.CONCAT(LOWER(C9), "/", E9))</f>
        <v/>
      </c>
      <c r="AK9" s="6"/>
      <c r="AL9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M9" s="6" t="str">
        <f>LOWER(_xlfn.CONCAT(Table2[[#This Row],[device_suggested_area]], "-",Table2[[#This Row],[device_identifiers]]))</f>
        <v>hallway-main-bulb-3</v>
      </c>
      <c r="AN9" s="8" t="s">
        <v>682</v>
      </c>
      <c r="AO9" s="6" t="s">
        <v>692</v>
      </c>
      <c r="AP9" s="6" t="s">
        <v>681</v>
      </c>
      <c r="AQ9" s="6" t="s">
        <v>462</v>
      </c>
      <c r="AS9" s="6" t="s">
        <v>517</v>
      </c>
      <c r="AV9" s="6" t="s">
        <v>705</v>
      </c>
      <c r="AW9" s="6"/>
      <c r="AZ9" s="6" t="str">
        <f>IF(AND(ISBLANK(AV9), ISBLANK(AW9)), "", _xlfn.CONCAT("[", IF(ISBLANK(AV9), "", _xlfn.CONCAT("[""mac"", """, AV9, """]")), IF(ISBLANK(AW9), "", _xlfn.CONCAT(", [""ip"", """, AW9, """]")), "]"))</f>
        <v>[["mac", "0x001788010432996f"]]</v>
      </c>
    </row>
    <row r="10" spans="1:52" ht="16" customHeight="1">
      <c r="A10" s="6">
        <v>1612</v>
      </c>
      <c r="B10" s="6" t="s">
        <v>26</v>
      </c>
      <c r="C10" s="6" t="s">
        <v>462</v>
      </c>
      <c r="D10" s="6" t="s">
        <v>137</v>
      </c>
      <c r="E10" s="6" t="str">
        <f>SUBSTITUTE(Table2[[#This Row],[device_name]], "-", "_")</f>
        <v>hallway_main_bulb_4</v>
      </c>
      <c r="F10" s="6" t="str">
        <f>IF(ISBLANK(E10), "", Table2[[#This Row],[unique_id]])</f>
        <v>hallway_main_bulb_4</v>
      </c>
      <c r="H10" s="6" t="s">
        <v>139</v>
      </c>
      <c r="O10" s="8" t="s">
        <v>1157</v>
      </c>
      <c r="P10" s="6" t="s">
        <v>172</v>
      </c>
      <c r="Q10" s="6" t="s">
        <v>1107</v>
      </c>
      <c r="R10" s="6" t="str">
        <f>Table2[[#This Row],[entity_domain]]</f>
        <v>Lights</v>
      </c>
      <c r="S10" s="6" t="str">
        <f>_xlfn.CONCAT( Table2[[#This Row],[device_suggested_area]], " ",Table2[[#This Row],[powercalc_group_3]])</f>
        <v>Hallway Lights</v>
      </c>
      <c r="T10" s="6"/>
      <c r="V10" s="8"/>
      <c r="W10" s="8" t="s">
        <v>685</v>
      </c>
      <c r="X10" s="69">
        <v>4</v>
      </c>
      <c r="Y10" s="14" t="s">
        <v>1103</v>
      </c>
      <c r="Z10" s="14" t="s">
        <v>760</v>
      </c>
      <c r="AF10" s="8"/>
      <c r="AH10" s="6" t="str">
        <f>IF(ISBLANK(AG10),  "", _xlfn.CONCAT("haas/entity/sensor/", LOWER(C10), "/", E10, "/config"))</f>
        <v/>
      </c>
      <c r="AI10" s="6" t="str">
        <f>IF(ISBLANK(AG10),  "", _xlfn.CONCAT(LOWER(C10), "/", E10))</f>
        <v/>
      </c>
      <c r="AK10" s="6"/>
      <c r="AL10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M10" s="6" t="str">
        <f>LOWER(_xlfn.CONCAT(Table2[[#This Row],[device_suggested_area]], "-",Table2[[#This Row],[device_identifiers]]))</f>
        <v>hallway-main-bulb-4</v>
      </c>
      <c r="AN10" s="8" t="s">
        <v>682</v>
      </c>
      <c r="AO10" s="6" t="s">
        <v>696</v>
      </c>
      <c r="AP10" s="6" t="s">
        <v>681</v>
      </c>
      <c r="AQ10" s="6" t="s">
        <v>462</v>
      </c>
      <c r="AS10" s="6" t="s">
        <v>517</v>
      </c>
      <c r="AV10" s="6" t="s">
        <v>706</v>
      </c>
      <c r="AW10" s="6"/>
      <c r="AZ10" s="6" t="str">
        <f>IF(AND(ISBLANK(AV10), ISBLANK(AW10)), "", _xlfn.CONCAT("[", IF(ISBLANK(AV10), "", _xlfn.CONCAT("[""mac"", """, AV10, """]")), IF(ISBLANK(AW10), "", _xlfn.CONCAT(", [""ip"", """, AW10, """]")), "]"))</f>
        <v>[["mac", "0x001788010444db4e"]]</v>
      </c>
    </row>
    <row r="11" spans="1:52" ht="16" customHeight="1">
      <c r="A11" s="6">
        <v>1616</v>
      </c>
      <c r="B11" s="6" t="s">
        <v>26</v>
      </c>
      <c r="C11" s="6" t="s">
        <v>462</v>
      </c>
      <c r="D11" s="6" t="s">
        <v>137</v>
      </c>
      <c r="E11" s="6" t="s">
        <v>338</v>
      </c>
      <c r="F11" s="6" t="str">
        <f>IF(ISBLANK(E11), "", Table2[[#This Row],[unique_id]])</f>
        <v>dining_main</v>
      </c>
      <c r="G11" s="6" t="s">
        <v>138</v>
      </c>
      <c r="H11" s="6" t="s">
        <v>139</v>
      </c>
      <c r="I11" s="6" t="s">
        <v>132</v>
      </c>
      <c r="J11" s="6" t="s">
        <v>1069</v>
      </c>
      <c r="K11" s="6" t="s">
        <v>986</v>
      </c>
      <c r="M11" s="6" t="s">
        <v>136</v>
      </c>
      <c r="T11" s="6"/>
      <c r="V11" s="8"/>
      <c r="W11" s="8" t="s">
        <v>686</v>
      </c>
      <c r="X11" s="69">
        <v>5</v>
      </c>
      <c r="Y11" s="14" t="s">
        <v>1105</v>
      </c>
      <c r="Z11" s="14" t="s">
        <v>762</v>
      </c>
      <c r="AD11" s="6" t="s">
        <v>322</v>
      </c>
      <c r="AF11" s="8"/>
      <c r="AH11" s="6" t="str">
        <f>IF(ISBLANK(AG11),  "", _xlfn.CONCAT("haas/entity/sensor/", LOWER(C11), "/", E11, "/config"))</f>
        <v/>
      </c>
      <c r="AI11" s="6" t="str">
        <f>IF(ISBLANK(AG11),  "", _xlfn.CONCAT(LOWER(C11), "/", E11))</f>
        <v/>
      </c>
      <c r="AK11" s="6"/>
      <c r="AL11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https://zigbee2mqtt.janeandgraham.com/#/group/5</v>
      </c>
      <c r="AM11" s="6" t="str">
        <f>LOWER(_xlfn.CONCAT(Table2[[#This Row],[device_suggested_area]], "-",Table2[[#This Row],[device_identifiers]]))</f>
        <v>dining-main</v>
      </c>
      <c r="AN11" s="8" t="s">
        <v>682</v>
      </c>
      <c r="AO11" s="6" t="s">
        <v>683</v>
      </c>
      <c r="AP11" s="6" t="s">
        <v>681</v>
      </c>
      <c r="AQ11" s="6" t="s">
        <v>462</v>
      </c>
      <c r="AS11" s="6" t="s">
        <v>202</v>
      </c>
      <c r="AV11" s="6"/>
      <c r="AW11" s="6"/>
      <c r="AZ11" s="6" t="str">
        <f>IF(AND(ISBLANK(AV11), ISBLANK(AW11)), "", _xlfn.CONCAT("[", IF(ISBLANK(AV11), "", _xlfn.CONCAT("[""mac"", """, AV11, """]")), IF(ISBLANK(AW11), "", _xlfn.CONCAT(", [""ip"", """, AW11, """]")), "]"))</f>
        <v/>
      </c>
    </row>
    <row r="12" spans="1:52" ht="16" customHeight="1">
      <c r="A12" s="6">
        <v>1617</v>
      </c>
      <c r="B12" s="6" t="s">
        <v>26</v>
      </c>
      <c r="C12" s="6" t="s">
        <v>462</v>
      </c>
      <c r="D12" s="6" t="s">
        <v>137</v>
      </c>
      <c r="E12" s="6" t="str">
        <f>SUBSTITUTE(Table2[[#This Row],[device_name]], "-", "_")</f>
        <v>dining_main_bulb_1</v>
      </c>
      <c r="F12" s="6" t="str">
        <f>IF(ISBLANK(E12), "", Table2[[#This Row],[unique_id]])</f>
        <v>dining_main_bulb_1</v>
      </c>
      <c r="H12" s="6" t="s">
        <v>139</v>
      </c>
      <c r="O12" s="8" t="s">
        <v>1157</v>
      </c>
      <c r="P12" s="6" t="s">
        <v>172</v>
      </c>
      <c r="Q12" s="6" t="s">
        <v>1107</v>
      </c>
      <c r="R12" s="6" t="str">
        <f>Table2[[#This Row],[entity_domain]]</f>
        <v>Lights</v>
      </c>
      <c r="S12" s="6" t="str">
        <f>_xlfn.CONCAT( Table2[[#This Row],[device_suggested_area]], " ",Table2[[#This Row],[powercalc_group_3]])</f>
        <v>Dining Lights</v>
      </c>
      <c r="T12" s="6"/>
      <c r="V12" s="8"/>
      <c r="W12" s="8" t="s">
        <v>685</v>
      </c>
      <c r="X12" s="69">
        <v>5</v>
      </c>
      <c r="Y12" s="14" t="s">
        <v>1103</v>
      </c>
      <c r="Z12" s="14" t="s">
        <v>762</v>
      </c>
      <c r="AF12" s="8"/>
      <c r="AH12" s="6" t="str">
        <f>IF(ISBLANK(AG12),  "", _xlfn.CONCAT("haas/entity/sensor/", LOWER(C12), "/", E12, "/config"))</f>
        <v/>
      </c>
      <c r="AI12" s="6" t="str">
        <f>IF(ISBLANK(AG12),  "", _xlfn.CONCAT(LOWER(C12), "/", E12))</f>
        <v/>
      </c>
      <c r="AK12" s="6"/>
      <c r="AL12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M12" s="6" t="str">
        <f>LOWER(_xlfn.CONCAT(Table2[[#This Row],[device_suggested_area]], "-",Table2[[#This Row],[device_identifiers]]))</f>
        <v>dining-main-bulb-1</v>
      </c>
      <c r="AN12" s="8" t="s">
        <v>682</v>
      </c>
      <c r="AO12" s="6" t="s">
        <v>684</v>
      </c>
      <c r="AP12" s="6" t="s">
        <v>681</v>
      </c>
      <c r="AQ12" s="6" t="s">
        <v>462</v>
      </c>
      <c r="AS12" s="6" t="s">
        <v>202</v>
      </c>
      <c r="AV12" s="6" t="s">
        <v>707</v>
      </c>
      <c r="AW12" s="6"/>
      <c r="AZ12" s="6" t="str">
        <f>IF(AND(ISBLANK(AV12), ISBLANK(AW12)), "", _xlfn.CONCAT("[", IF(ISBLANK(AV12), "", _xlfn.CONCAT("[""mac"", """, AV12, """]")), IF(ISBLANK(AW12), "", _xlfn.CONCAT(", [""ip"", """, AW12, """]")), "]"))</f>
        <v>[["mac", "0x00178801039f69d5"]]</v>
      </c>
    </row>
    <row r="13" spans="1:52" ht="16" customHeight="1">
      <c r="A13" s="6">
        <v>1618</v>
      </c>
      <c r="B13" s="6" t="s">
        <v>26</v>
      </c>
      <c r="C13" s="6" t="s">
        <v>462</v>
      </c>
      <c r="D13" s="6" t="s">
        <v>137</v>
      </c>
      <c r="E13" s="6" t="str">
        <f>SUBSTITUTE(Table2[[#This Row],[device_name]], "-", "_")</f>
        <v>dining_main_bulb_2</v>
      </c>
      <c r="F13" s="6" t="str">
        <f>IF(ISBLANK(E13), "", Table2[[#This Row],[unique_id]])</f>
        <v>dining_main_bulb_2</v>
      </c>
      <c r="H13" s="6" t="s">
        <v>139</v>
      </c>
      <c r="O13" s="8" t="s">
        <v>1157</v>
      </c>
      <c r="P13" s="6" t="s">
        <v>172</v>
      </c>
      <c r="Q13" s="6" t="s">
        <v>1107</v>
      </c>
      <c r="R13" s="6" t="str">
        <f>Table2[[#This Row],[entity_domain]]</f>
        <v>Lights</v>
      </c>
      <c r="S13" s="6" t="str">
        <f>_xlfn.CONCAT( Table2[[#This Row],[device_suggested_area]], " ",Table2[[#This Row],[powercalc_group_3]])</f>
        <v>Dining Lights</v>
      </c>
      <c r="T13" s="6"/>
      <c r="V13" s="8"/>
      <c r="W13" s="8" t="s">
        <v>685</v>
      </c>
      <c r="X13" s="69">
        <v>5</v>
      </c>
      <c r="Y13" s="14" t="s">
        <v>1103</v>
      </c>
      <c r="Z13" s="14" t="s">
        <v>762</v>
      </c>
      <c r="AF13" s="8"/>
      <c r="AH13" s="6" t="str">
        <f>IF(ISBLANK(AG13),  "", _xlfn.CONCAT("haas/entity/sensor/", LOWER(C13), "/", E13, "/config"))</f>
        <v/>
      </c>
      <c r="AI13" s="6" t="str">
        <f>IF(ISBLANK(AG13),  "", _xlfn.CONCAT(LOWER(C13), "/", E13))</f>
        <v/>
      </c>
      <c r="AK13" s="6"/>
      <c r="AL13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M13" s="6" t="str">
        <f>LOWER(_xlfn.CONCAT(Table2[[#This Row],[device_suggested_area]], "-",Table2[[#This Row],[device_identifiers]]))</f>
        <v>dining-main-bulb-2</v>
      </c>
      <c r="AN13" s="8" t="s">
        <v>682</v>
      </c>
      <c r="AO13" s="6" t="s">
        <v>691</v>
      </c>
      <c r="AP13" s="6" t="s">
        <v>681</v>
      </c>
      <c r="AQ13" s="6" t="s">
        <v>462</v>
      </c>
      <c r="AS13" s="6" t="s">
        <v>202</v>
      </c>
      <c r="AV13" s="6" t="s">
        <v>708</v>
      </c>
      <c r="AW13" s="6"/>
      <c r="AZ13" s="6" t="str">
        <f>IF(AND(ISBLANK(AV13), ISBLANK(AW13)), "", _xlfn.CONCAT("[", IF(ISBLANK(AV13), "", _xlfn.CONCAT("[""mac"", """, AV13, """]")), IF(ISBLANK(AW13), "", _xlfn.CONCAT(", [""ip"", """, AW13, """]")), "]"))</f>
        <v>[["mac", "0x00178801039f56c4"]]</v>
      </c>
    </row>
    <row r="14" spans="1:52" ht="16" customHeight="1">
      <c r="A14" s="6">
        <v>1619</v>
      </c>
      <c r="B14" s="6" t="s">
        <v>26</v>
      </c>
      <c r="C14" s="6" t="s">
        <v>462</v>
      </c>
      <c r="D14" s="6" t="s">
        <v>137</v>
      </c>
      <c r="E14" s="6" t="str">
        <f>SUBSTITUTE(Table2[[#This Row],[device_name]], "-", "_")</f>
        <v>dining_main_bulb_3</v>
      </c>
      <c r="F14" s="6" t="str">
        <f>IF(ISBLANK(E14), "", Table2[[#This Row],[unique_id]])</f>
        <v>dining_main_bulb_3</v>
      </c>
      <c r="H14" s="6" t="s">
        <v>139</v>
      </c>
      <c r="O14" s="8" t="s">
        <v>1157</v>
      </c>
      <c r="P14" s="6" t="s">
        <v>172</v>
      </c>
      <c r="Q14" s="6" t="s">
        <v>1107</v>
      </c>
      <c r="R14" s="6" t="str">
        <f>Table2[[#This Row],[entity_domain]]</f>
        <v>Lights</v>
      </c>
      <c r="S14" s="6" t="str">
        <f>_xlfn.CONCAT( Table2[[#This Row],[device_suggested_area]], " ",Table2[[#This Row],[powercalc_group_3]])</f>
        <v>Dining Lights</v>
      </c>
      <c r="T14" s="6"/>
      <c r="V14" s="8"/>
      <c r="W14" s="8" t="s">
        <v>685</v>
      </c>
      <c r="X14" s="69">
        <v>5</v>
      </c>
      <c r="Y14" s="14" t="s">
        <v>1103</v>
      </c>
      <c r="Z14" s="14" t="s">
        <v>762</v>
      </c>
      <c r="AF14" s="8"/>
      <c r="AH14" s="6" t="str">
        <f>IF(ISBLANK(AG14),  "", _xlfn.CONCAT("haas/entity/sensor/", LOWER(C14), "/", E14, "/config"))</f>
        <v/>
      </c>
      <c r="AI14" s="6" t="str">
        <f>IF(ISBLANK(AG14),  "", _xlfn.CONCAT(LOWER(C14), "/", E14))</f>
        <v/>
      </c>
      <c r="AK14" s="6"/>
      <c r="AL14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M14" s="6" t="str">
        <f>LOWER(_xlfn.CONCAT(Table2[[#This Row],[device_suggested_area]], "-",Table2[[#This Row],[device_identifiers]]))</f>
        <v>dining-main-bulb-3</v>
      </c>
      <c r="AN14" s="8" t="s">
        <v>682</v>
      </c>
      <c r="AO14" s="6" t="s">
        <v>692</v>
      </c>
      <c r="AP14" s="6" t="s">
        <v>681</v>
      </c>
      <c r="AQ14" s="6" t="s">
        <v>462</v>
      </c>
      <c r="AS14" s="6" t="s">
        <v>202</v>
      </c>
      <c r="AV14" s="6" t="s">
        <v>709</v>
      </c>
      <c r="AW14" s="6"/>
      <c r="AZ14" s="6" t="str">
        <f>IF(AND(ISBLANK(AV14), ISBLANK(AW14)), "", _xlfn.CONCAT("[", IF(ISBLANK(AV14), "", _xlfn.CONCAT("[""mac"", """, AV14, """]")), IF(ISBLANK(AW14), "", _xlfn.CONCAT(", [""ip"", """, AW14, """]")), "]"))</f>
        <v>[["mac", "0x00178801039f584a"]]</v>
      </c>
    </row>
    <row r="15" spans="1:52" ht="16" customHeight="1">
      <c r="A15" s="6">
        <v>1620</v>
      </c>
      <c r="B15" s="6" t="s">
        <v>26</v>
      </c>
      <c r="C15" s="6" t="s">
        <v>462</v>
      </c>
      <c r="D15" s="6" t="s">
        <v>137</v>
      </c>
      <c r="E15" s="10" t="str">
        <f>SUBSTITUTE(Table2[[#This Row],[device_name]], "-", "_")</f>
        <v>dining_main_bulb_4</v>
      </c>
      <c r="F15" s="6" t="str">
        <f>IF(ISBLANK(E15), "", Table2[[#This Row],[unique_id]])</f>
        <v>dining_main_bulb_4</v>
      </c>
      <c r="H15" s="6" t="s">
        <v>139</v>
      </c>
      <c r="O15" s="8" t="s">
        <v>1157</v>
      </c>
      <c r="P15" s="6" t="s">
        <v>172</v>
      </c>
      <c r="Q15" s="6" t="s">
        <v>1107</v>
      </c>
      <c r="R15" s="6" t="str">
        <f>Table2[[#This Row],[entity_domain]]</f>
        <v>Lights</v>
      </c>
      <c r="S15" s="6" t="str">
        <f>_xlfn.CONCAT( Table2[[#This Row],[device_suggested_area]], " ",Table2[[#This Row],[powercalc_group_3]])</f>
        <v>Dining Lights</v>
      </c>
      <c r="T15" s="6"/>
      <c r="V15" s="8"/>
      <c r="W15" s="8" t="s">
        <v>685</v>
      </c>
      <c r="X15" s="69">
        <v>5</v>
      </c>
      <c r="Y15" s="14" t="s">
        <v>1103</v>
      </c>
      <c r="Z15" s="14" t="s">
        <v>762</v>
      </c>
      <c r="AF15" s="8"/>
      <c r="AH15" s="6" t="str">
        <f>IF(ISBLANK(AG15),  "", _xlfn.CONCAT("haas/entity/sensor/", LOWER(C15), "/", E15, "/config"))</f>
        <v/>
      </c>
      <c r="AI15" s="6" t="str">
        <f>IF(ISBLANK(AG15),  "", _xlfn.CONCAT(LOWER(C15), "/", E15))</f>
        <v/>
      </c>
      <c r="AK15" s="6"/>
      <c r="AL15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M15" s="6" t="str">
        <f>LOWER(_xlfn.CONCAT(Table2[[#This Row],[device_suggested_area]], "-",Table2[[#This Row],[device_identifiers]]))</f>
        <v>dining-main-bulb-4</v>
      </c>
      <c r="AN15" s="8" t="s">
        <v>682</v>
      </c>
      <c r="AO15" s="6" t="s">
        <v>696</v>
      </c>
      <c r="AP15" s="6" t="s">
        <v>681</v>
      </c>
      <c r="AQ15" s="6" t="s">
        <v>462</v>
      </c>
      <c r="AS15" s="6" t="s">
        <v>202</v>
      </c>
      <c r="AV15" s="6" t="s">
        <v>710</v>
      </c>
      <c r="AW15" s="6"/>
      <c r="AZ15" s="6" t="str">
        <f>IF(AND(ISBLANK(AV15), ISBLANK(AW15)), "", _xlfn.CONCAT("[", IF(ISBLANK(AV15), "", _xlfn.CONCAT("[""mac"", """, AV15, """]")), IF(ISBLANK(AW15), "", _xlfn.CONCAT(", [""ip"", """, AW15, """]")), "]"))</f>
        <v>[["mac", "0x00178801039f69d4"]]</v>
      </c>
    </row>
    <row r="16" spans="1:52" ht="16" customHeight="1">
      <c r="A16" s="6">
        <v>1621</v>
      </c>
      <c r="B16" s="6" t="s">
        <v>26</v>
      </c>
      <c r="C16" s="6" t="s">
        <v>462</v>
      </c>
      <c r="D16" s="6" t="s">
        <v>137</v>
      </c>
      <c r="E16" s="10" t="str">
        <f>SUBSTITUTE(Table2[[#This Row],[device_name]], "-", "_")</f>
        <v>dining_main_bulb_5</v>
      </c>
      <c r="F16" s="6" t="str">
        <f>IF(ISBLANK(E16), "", Table2[[#This Row],[unique_id]])</f>
        <v>dining_main_bulb_5</v>
      </c>
      <c r="H16" s="6" t="s">
        <v>139</v>
      </c>
      <c r="O16" s="8" t="s">
        <v>1157</v>
      </c>
      <c r="P16" s="6" t="s">
        <v>172</v>
      </c>
      <c r="Q16" s="6" t="s">
        <v>1107</v>
      </c>
      <c r="R16" s="6" t="str">
        <f>Table2[[#This Row],[entity_domain]]</f>
        <v>Lights</v>
      </c>
      <c r="S16" s="6" t="str">
        <f>_xlfn.CONCAT( Table2[[#This Row],[device_suggested_area]], " ",Table2[[#This Row],[powercalc_group_3]])</f>
        <v>Dining Lights</v>
      </c>
      <c r="T16" s="6"/>
      <c r="V16" s="8"/>
      <c r="W16" s="8" t="s">
        <v>685</v>
      </c>
      <c r="X16" s="69">
        <v>5</v>
      </c>
      <c r="Y16" s="14" t="s">
        <v>1103</v>
      </c>
      <c r="Z16" s="14" t="s">
        <v>762</v>
      </c>
      <c r="AF16" s="8"/>
      <c r="AH16" s="6" t="str">
        <f>IF(ISBLANK(AG16),  "", _xlfn.CONCAT("haas/entity/sensor/", LOWER(C16), "/", E16, "/config"))</f>
        <v/>
      </c>
      <c r="AI16" s="6" t="str">
        <f>IF(ISBLANK(AG16),  "", _xlfn.CONCAT(LOWER(C16), "/", E16))</f>
        <v/>
      </c>
      <c r="AK16" s="6"/>
      <c r="AL16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M16" s="6" t="str">
        <f>LOWER(_xlfn.CONCAT(Table2[[#This Row],[device_suggested_area]], "-",Table2[[#This Row],[device_identifiers]]))</f>
        <v>dining-main-bulb-5</v>
      </c>
      <c r="AN16" s="8" t="s">
        <v>682</v>
      </c>
      <c r="AO16" s="6" t="s">
        <v>697</v>
      </c>
      <c r="AP16" s="6" t="s">
        <v>681</v>
      </c>
      <c r="AQ16" s="6" t="s">
        <v>462</v>
      </c>
      <c r="AS16" s="6" t="s">
        <v>202</v>
      </c>
      <c r="AV16" s="6" t="s">
        <v>711</v>
      </c>
      <c r="AW16" s="6"/>
      <c r="AZ16" s="6" t="str">
        <f>IF(AND(ISBLANK(AV16), ISBLANK(AW16)), "", _xlfn.CONCAT("[", IF(ISBLANK(AV16), "", _xlfn.CONCAT("[""mac"", """, AV16, """]")), IF(ISBLANK(AW16), "", _xlfn.CONCAT(", [""ip"", """, AW16, """]")), "]"))</f>
        <v>[["mac", "0x00178801039f574e"]]</v>
      </c>
    </row>
    <row r="17" spans="1:52" ht="16" customHeight="1">
      <c r="A17" s="6">
        <v>1622</v>
      </c>
      <c r="B17" s="6" t="s">
        <v>26</v>
      </c>
      <c r="C17" s="6" t="s">
        <v>462</v>
      </c>
      <c r="D17" s="6" t="s">
        <v>137</v>
      </c>
      <c r="E17" s="10" t="str">
        <f>SUBSTITUTE(Table2[[#This Row],[device_name]], "-", "_")</f>
        <v>dining_main_bulb_6</v>
      </c>
      <c r="F17" s="6" t="str">
        <f>IF(ISBLANK(E17), "", Table2[[#This Row],[unique_id]])</f>
        <v>dining_main_bulb_6</v>
      </c>
      <c r="H17" s="6" t="s">
        <v>139</v>
      </c>
      <c r="O17" s="8" t="s">
        <v>1157</v>
      </c>
      <c r="P17" s="6" t="s">
        <v>172</v>
      </c>
      <c r="Q17" s="6" t="s">
        <v>1107</v>
      </c>
      <c r="R17" s="6" t="str">
        <f>Table2[[#This Row],[entity_domain]]</f>
        <v>Lights</v>
      </c>
      <c r="S17" s="6" t="str">
        <f>_xlfn.CONCAT( Table2[[#This Row],[device_suggested_area]], " ",Table2[[#This Row],[powercalc_group_3]])</f>
        <v>Dining Lights</v>
      </c>
      <c r="T17" s="6"/>
      <c r="V17" s="8"/>
      <c r="W17" s="8" t="s">
        <v>685</v>
      </c>
      <c r="X17" s="69">
        <v>5</v>
      </c>
      <c r="Y17" s="14" t="s">
        <v>1103</v>
      </c>
      <c r="Z17" s="14" t="s">
        <v>762</v>
      </c>
      <c r="AF17" s="8"/>
      <c r="AH17" s="6" t="str">
        <f>IF(ISBLANK(AG17),  "", _xlfn.CONCAT("haas/entity/sensor/", LOWER(C17), "/", E17, "/config"))</f>
        <v/>
      </c>
      <c r="AI17" s="6" t="str">
        <f>IF(ISBLANK(AG17),  "", _xlfn.CONCAT(LOWER(C17), "/", E17))</f>
        <v/>
      </c>
      <c r="AK17" s="6"/>
      <c r="AL17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M17" s="6" t="str">
        <f>LOWER(_xlfn.CONCAT(Table2[[#This Row],[device_suggested_area]], "-",Table2[[#This Row],[device_identifiers]]))</f>
        <v>dining-main-bulb-6</v>
      </c>
      <c r="AN17" s="8" t="s">
        <v>682</v>
      </c>
      <c r="AO17" s="6" t="s">
        <v>698</v>
      </c>
      <c r="AP17" s="6" t="s">
        <v>681</v>
      </c>
      <c r="AQ17" s="6" t="s">
        <v>462</v>
      </c>
      <c r="AS17" s="6" t="s">
        <v>202</v>
      </c>
      <c r="AV17" s="6" t="s">
        <v>712</v>
      </c>
      <c r="AW17" s="6"/>
      <c r="AZ17" s="6" t="str">
        <f>IF(AND(ISBLANK(AV17), ISBLANK(AW17)), "", _xlfn.CONCAT("[", IF(ISBLANK(AV17), "", _xlfn.CONCAT("[""mac"", """, AV17, """]")), IF(ISBLANK(AW17), "", _xlfn.CONCAT(", [""ip"", """, AW17, """]")), "]"))</f>
        <v>[["mac", "0x00178801039f4eed"]]</v>
      </c>
    </row>
    <row r="18" spans="1:52" ht="16" customHeight="1">
      <c r="A18" s="6">
        <v>1623</v>
      </c>
      <c r="B18" s="6" t="s">
        <v>26</v>
      </c>
      <c r="C18" s="6" t="s">
        <v>462</v>
      </c>
      <c r="D18" s="6" t="s">
        <v>137</v>
      </c>
      <c r="E18" s="6" t="s">
        <v>339</v>
      </c>
      <c r="F18" s="6" t="str">
        <f>IF(ISBLANK(E18), "", Table2[[#This Row],[unique_id]])</f>
        <v>lounge_main</v>
      </c>
      <c r="G18" s="6" t="s">
        <v>216</v>
      </c>
      <c r="H18" s="6" t="s">
        <v>139</v>
      </c>
      <c r="I18" s="6" t="s">
        <v>132</v>
      </c>
      <c r="J18" s="6" t="s">
        <v>1069</v>
      </c>
      <c r="K18" s="6" t="s">
        <v>986</v>
      </c>
      <c r="M18" s="6" t="s">
        <v>136</v>
      </c>
      <c r="T18" s="6"/>
      <c r="V18" s="8"/>
      <c r="W18" s="8" t="s">
        <v>686</v>
      </c>
      <c r="X18" s="69">
        <v>6</v>
      </c>
      <c r="Y18" s="14" t="s">
        <v>1105</v>
      </c>
      <c r="Z18" s="14" t="s">
        <v>762</v>
      </c>
      <c r="AD18" s="6" t="s">
        <v>322</v>
      </c>
      <c r="AF18" s="8"/>
      <c r="AH18" s="6" t="str">
        <f>IF(ISBLANK(AG18),  "", _xlfn.CONCAT("haas/entity/sensor/", LOWER(C18), "/", E18, "/config"))</f>
        <v/>
      </c>
      <c r="AI18" s="6" t="str">
        <f>IF(ISBLANK(AG18),  "", _xlfn.CONCAT(LOWER(C18), "/", E18))</f>
        <v/>
      </c>
      <c r="AK18" s="6"/>
      <c r="AL18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https://zigbee2mqtt.janeandgraham.com/#/group/6</v>
      </c>
      <c r="AM18" s="6" t="str">
        <f>LOWER(_xlfn.CONCAT(Table2[[#This Row],[device_suggested_area]], "-",Table2[[#This Row],[device_identifiers]]))</f>
        <v>lounge-main</v>
      </c>
      <c r="AN18" s="8" t="s">
        <v>682</v>
      </c>
      <c r="AO18" s="6" t="s">
        <v>683</v>
      </c>
      <c r="AP18" s="6" t="s">
        <v>681</v>
      </c>
      <c r="AQ18" s="6" t="s">
        <v>462</v>
      </c>
      <c r="AS18" s="6" t="s">
        <v>203</v>
      </c>
      <c r="AV18" s="6"/>
      <c r="AW18" s="6"/>
      <c r="AZ18" s="6" t="str">
        <f>IF(AND(ISBLANK(AV18), ISBLANK(AW18)), "", _xlfn.CONCAT("[", IF(ISBLANK(AV18), "", _xlfn.CONCAT("[""mac"", """, AV18, """]")), IF(ISBLANK(AW18), "", _xlfn.CONCAT(", [""ip"", """, AW18, """]")), "]"))</f>
        <v/>
      </c>
    </row>
    <row r="19" spans="1:52" ht="16" customHeight="1">
      <c r="A19" s="6">
        <v>1624</v>
      </c>
      <c r="B19" s="6" t="s">
        <v>26</v>
      </c>
      <c r="C19" s="6" t="s">
        <v>462</v>
      </c>
      <c r="D19" s="6" t="s">
        <v>137</v>
      </c>
      <c r="E19" s="6" t="str">
        <f>SUBSTITUTE(Table2[[#This Row],[device_name]], "-", "_")</f>
        <v>lounge_main_bulb_1</v>
      </c>
      <c r="F19" s="6" t="str">
        <f>IF(ISBLANK(E19), "", Table2[[#This Row],[unique_id]])</f>
        <v>lounge_main_bulb_1</v>
      </c>
      <c r="H19" s="6" t="s">
        <v>139</v>
      </c>
      <c r="O19" s="8" t="s">
        <v>1157</v>
      </c>
      <c r="P19" s="6" t="s">
        <v>172</v>
      </c>
      <c r="Q19" s="6" t="s">
        <v>1107</v>
      </c>
      <c r="R19" s="6" t="str">
        <f>Table2[[#This Row],[entity_domain]]</f>
        <v>Lights</v>
      </c>
      <c r="S19" s="6" t="str">
        <f>_xlfn.CONCAT( Table2[[#This Row],[device_suggested_area]], " ",Table2[[#This Row],[powercalc_group_3]])</f>
        <v>Lounge Lights</v>
      </c>
      <c r="T19" s="6"/>
      <c r="V19" s="8"/>
      <c r="W19" s="8" t="s">
        <v>685</v>
      </c>
      <c r="X19" s="69">
        <v>6</v>
      </c>
      <c r="Y19" s="14" t="s">
        <v>1103</v>
      </c>
      <c r="Z19" s="14" t="s">
        <v>762</v>
      </c>
      <c r="AF19" s="8"/>
      <c r="AH19" s="6" t="str">
        <f>IF(ISBLANK(AG19),  "", _xlfn.CONCAT("haas/entity/sensor/", LOWER(C19), "/", E19, "/config"))</f>
        <v/>
      </c>
      <c r="AI19" s="6" t="str">
        <f>IF(ISBLANK(AG19),  "", _xlfn.CONCAT(LOWER(C19), "/", E19))</f>
        <v/>
      </c>
      <c r="AK19" s="6"/>
      <c r="AL19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M19" s="6" t="str">
        <f>LOWER(_xlfn.CONCAT(Table2[[#This Row],[device_suggested_area]], "-",Table2[[#This Row],[device_identifiers]]))</f>
        <v>lounge-main-bulb-1</v>
      </c>
      <c r="AN19" s="8" t="s">
        <v>682</v>
      </c>
      <c r="AO19" s="6" t="s">
        <v>684</v>
      </c>
      <c r="AP19" s="6" t="s">
        <v>681</v>
      </c>
      <c r="AQ19" s="6" t="s">
        <v>462</v>
      </c>
      <c r="AS19" s="6" t="s">
        <v>203</v>
      </c>
      <c r="AV19" s="6" t="s">
        <v>713</v>
      </c>
      <c r="AW19" s="6"/>
      <c r="AZ19" s="6" t="str">
        <f>IF(AND(ISBLANK(AV19), ISBLANK(AW19)), "", _xlfn.CONCAT("[", IF(ISBLANK(AV19), "", _xlfn.CONCAT("[""mac"", """, AV19, """]")), IF(ISBLANK(AW19), "", _xlfn.CONCAT(", [""ip"", """, AW19, """]")), "]"))</f>
        <v>[["mac", "0x00178801039f6b78"]]</v>
      </c>
    </row>
    <row r="20" spans="1:52" ht="16" customHeight="1">
      <c r="A20" s="6">
        <v>1625</v>
      </c>
      <c r="B20" s="6" t="s">
        <v>26</v>
      </c>
      <c r="C20" s="6" t="s">
        <v>462</v>
      </c>
      <c r="D20" s="6" t="s">
        <v>137</v>
      </c>
      <c r="E20" s="6" t="str">
        <f>SUBSTITUTE(Table2[[#This Row],[device_name]], "-", "_")</f>
        <v>lounge_main_bulb_2</v>
      </c>
      <c r="F20" s="6" t="str">
        <f>IF(ISBLANK(E20), "", Table2[[#This Row],[unique_id]])</f>
        <v>lounge_main_bulb_2</v>
      </c>
      <c r="H20" s="6" t="s">
        <v>139</v>
      </c>
      <c r="O20" s="8" t="s">
        <v>1157</v>
      </c>
      <c r="P20" s="6" t="s">
        <v>172</v>
      </c>
      <c r="Q20" s="6" t="s">
        <v>1107</v>
      </c>
      <c r="R20" s="6" t="str">
        <f>Table2[[#This Row],[entity_domain]]</f>
        <v>Lights</v>
      </c>
      <c r="S20" s="6" t="str">
        <f>_xlfn.CONCAT( Table2[[#This Row],[device_suggested_area]], " ",Table2[[#This Row],[powercalc_group_3]])</f>
        <v>Lounge Lights</v>
      </c>
      <c r="T20" s="6"/>
      <c r="V20" s="8"/>
      <c r="W20" s="8" t="s">
        <v>685</v>
      </c>
      <c r="X20" s="69">
        <v>6</v>
      </c>
      <c r="Y20" s="14" t="s">
        <v>1103</v>
      </c>
      <c r="Z20" s="14" t="s">
        <v>762</v>
      </c>
      <c r="AF20" s="8"/>
      <c r="AH20" s="6" t="str">
        <f>IF(ISBLANK(AG20),  "", _xlfn.CONCAT("haas/entity/sensor/", LOWER(C20), "/", E20, "/config"))</f>
        <v/>
      </c>
      <c r="AI20" s="6" t="str">
        <f>IF(ISBLANK(AG20),  "", _xlfn.CONCAT(LOWER(C20), "/", E20))</f>
        <v/>
      </c>
      <c r="AK20" s="6"/>
      <c r="AL20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M20" s="6" t="str">
        <f>LOWER(_xlfn.CONCAT(Table2[[#This Row],[device_suggested_area]], "-",Table2[[#This Row],[device_identifiers]]))</f>
        <v>lounge-main-bulb-2</v>
      </c>
      <c r="AN20" s="8" t="s">
        <v>682</v>
      </c>
      <c r="AO20" s="6" t="s">
        <v>691</v>
      </c>
      <c r="AP20" s="6" t="s">
        <v>681</v>
      </c>
      <c r="AQ20" s="6" t="s">
        <v>462</v>
      </c>
      <c r="AS20" s="6" t="s">
        <v>203</v>
      </c>
      <c r="AV20" s="6" t="s">
        <v>714</v>
      </c>
      <c r="AW20" s="6"/>
      <c r="AZ20" s="6" t="str">
        <f>IF(AND(ISBLANK(AV20), ISBLANK(AW20)), "", _xlfn.CONCAT("[", IF(ISBLANK(AV20), "", _xlfn.CONCAT("[""mac"", """, AV20, """]")), IF(ISBLANK(AW20), "", _xlfn.CONCAT(", [""ip"", """, AW20, """]")), "]"))</f>
        <v>[["mac", "0x001788010444ef85"]]</v>
      </c>
    </row>
    <row r="21" spans="1:52" ht="16" customHeight="1">
      <c r="A21" s="6">
        <v>1626</v>
      </c>
      <c r="B21" s="6" t="s">
        <v>26</v>
      </c>
      <c r="C21" s="6" t="s">
        <v>462</v>
      </c>
      <c r="D21" s="6" t="s">
        <v>137</v>
      </c>
      <c r="E21" s="6" t="str">
        <f>SUBSTITUTE(Table2[[#This Row],[device_name]], "-", "_")</f>
        <v>lounge_main_bulb_3</v>
      </c>
      <c r="F21" s="6" t="str">
        <f>IF(ISBLANK(E21), "", Table2[[#This Row],[unique_id]])</f>
        <v>lounge_main_bulb_3</v>
      </c>
      <c r="H21" s="6" t="s">
        <v>139</v>
      </c>
      <c r="O21" s="8" t="s">
        <v>1157</v>
      </c>
      <c r="P21" s="6" t="s">
        <v>172</v>
      </c>
      <c r="Q21" s="6" t="s">
        <v>1107</v>
      </c>
      <c r="R21" s="6" t="str">
        <f>Table2[[#This Row],[entity_domain]]</f>
        <v>Lights</v>
      </c>
      <c r="S21" s="6" t="str">
        <f>_xlfn.CONCAT( Table2[[#This Row],[device_suggested_area]], " ",Table2[[#This Row],[powercalc_group_3]])</f>
        <v>Lounge Lights</v>
      </c>
      <c r="T21" s="6"/>
      <c r="V21" s="8"/>
      <c r="W21" s="8" t="s">
        <v>685</v>
      </c>
      <c r="X21" s="69">
        <v>6</v>
      </c>
      <c r="Y21" s="14" t="s">
        <v>1103</v>
      </c>
      <c r="Z21" s="14" t="s">
        <v>762</v>
      </c>
      <c r="AF21" s="8"/>
      <c r="AH21" s="6" t="str">
        <f>IF(ISBLANK(AG21),  "", _xlfn.CONCAT("haas/entity/sensor/", LOWER(C21), "/", E21, "/config"))</f>
        <v/>
      </c>
      <c r="AI21" s="6" t="str">
        <f>IF(ISBLANK(AG21),  "", _xlfn.CONCAT(LOWER(C21), "/", E21))</f>
        <v/>
      </c>
      <c r="AK21" s="6"/>
      <c r="AL21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M21" s="6" t="str">
        <f>LOWER(_xlfn.CONCAT(Table2[[#This Row],[device_suggested_area]], "-",Table2[[#This Row],[device_identifiers]]))</f>
        <v>lounge-main-bulb-3</v>
      </c>
      <c r="AN21" s="8" t="s">
        <v>682</v>
      </c>
      <c r="AO21" s="6" t="s">
        <v>692</v>
      </c>
      <c r="AP21" s="6" t="s">
        <v>681</v>
      </c>
      <c r="AQ21" s="6" t="s">
        <v>462</v>
      </c>
      <c r="AS21" s="6" t="s">
        <v>203</v>
      </c>
      <c r="AV21" s="6" t="s">
        <v>715</v>
      </c>
      <c r="AW21" s="6"/>
      <c r="AZ21" s="6" t="str">
        <f>IF(AND(ISBLANK(AV21), ISBLANK(AW21)), "", _xlfn.CONCAT("[", IF(ISBLANK(AV21), "", _xlfn.CONCAT("[""mac"", """, AV21, """]")), IF(ISBLANK(AW21), "", _xlfn.CONCAT(", [""ip"", """, AW21, """]")), "]"))</f>
        <v>[["mac", "0x00178801039f6b4a"]]</v>
      </c>
    </row>
    <row r="22" spans="1:52" ht="16" customHeight="1">
      <c r="A22" s="6">
        <v>1630</v>
      </c>
      <c r="B22" s="6" t="s">
        <v>26</v>
      </c>
      <c r="C22" s="6" t="s">
        <v>462</v>
      </c>
      <c r="D22" s="6" t="s">
        <v>137</v>
      </c>
      <c r="E22" s="6" t="s">
        <v>340</v>
      </c>
      <c r="F22" s="6" t="str">
        <f>IF(ISBLANK(E22), "", Table2[[#This Row],[unique_id]])</f>
        <v>parents_main</v>
      </c>
      <c r="G22" s="6" t="s">
        <v>205</v>
      </c>
      <c r="H22" s="6" t="s">
        <v>139</v>
      </c>
      <c r="I22" s="6" t="s">
        <v>132</v>
      </c>
      <c r="J22" s="65" t="s">
        <v>1069</v>
      </c>
      <c r="K22" s="6" t="s">
        <v>987</v>
      </c>
      <c r="M22" s="6" t="s">
        <v>136</v>
      </c>
      <c r="T22" s="6"/>
      <c r="V22" s="8"/>
      <c r="W22" s="8" t="s">
        <v>686</v>
      </c>
      <c r="X22" s="69">
        <v>7</v>
      </c>
      <c r="Y22" s="14" t="s">
        <v>1105</v>
      </c>
      <c r="Z22" s="14" t="s">
        <v>760</v>
      </c>
      <c r="AD22" s="6" t="s">
        <v>322</v>
      </c>
      <c r="AF22" s="8"/>
      <c r="AH22" s="6" t="str">
        <f>IF(ISBLANK(AG22),  "", _xlfn.CONCAT("haas/entity/sensor/", LOWER(C22), "/", E22, "/config"))</f>
        <v/>
      </c>
      <c r="AI22" s="6" t="str">
        <f>IF(ISBLANK(AG22),  "", _xlfn.CONCAT(LOWER(C22), "/", E22))</f>
        <v/>
      </c>
      <c r="AK22" s="6"/>
      <c r="AL22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https://zigbee2mqtt.janeandgraham.com/#/group/7</v>
      </c>
      <c r="AM22" s="6" t="str">
        <f>LOWER(_xlfn.CONCAT(Table2[[#This Row],[device_suggested_area]], "-",Table2[[#This Row],[device_identifiers]]))</f>
        <v>parents-main</v>
      </c>
      <c r="AN22" s="8" t="s">
        <v>682</v>
      </c>
      <c r="AO22" s="6" t="s">
        <v>683</v>
      </c>
      <c r="AP22" s="6" t="s">
        <v>681</v>
      </c>
      <c r="AQ22" s="6" t="s">
        <v>462</v>
      </c>
      <c r="AS22" s="6" t="s">
        <v>201</v>
      </c>
      <c r="AV22" s="6"/>
      <c r="AW22" s="6"/>
      <c r="AZ22" s="6" t="str">
        <f>IF(AND(ISBLANK(AV22), ISBLANK(AW22)), "", _xlfn.CONCAT("[", IF(ISBLANK(AV22), "", _xlfn.CONCAT("[""mac"", """, AV22, """]")), IF(ISBLANK(AW22), "", _xlfn.CONCAT(", [""ip"", """, AW22, """]")), "]"))</f>
        <v/>
      </c>
    </row>
    <row r="23" spans="1:52" ht="16" customHeight="1">
      <c r="A23" s="6">
        <v>1631</v>
      </c>
      <c r="B23" s="6" t="s">
        <v>26</v>
      </c>
      <c r="C23" s="6" t="s">
        <v>462</v>
      </c>
      <c r="D23" s="6" t="s">
        <v>137</v>
      </c>
      <c r="E23" s="6" t="str">
        <f>SUBSTITUTE(Table2[[#This Row],[device_name]], "-", "_")</f>
        <v>parents_main_bulb_1</v>
      </c>
      <c r="F23" s="6" t="str">
        <f>IF(ISBLANK(E23), "", Table2[[#This Row],[unique_id]])</f>
        <v>parents_main_bulb_1</v>
      </c>
      <c r="H23" s="6" t="s">
        <v>139</v>
      </c>
      <c r="O23" s="8" t="s">
        <v>1157</v>
      </c>
      <c r="P23" s="6" t="s">
        <v>172</v>
      </c>
      <c r="Q23" s="6" t="s">
        <v>1107</v>
      </c>
      <c r="R23" s="6" t="str">
        <f>Table2[[#This Row],[entity_domain]]</f>
        <v>Lights</v>
      </c>
      <c r="S23" s="6" t="str">
        <f>_xlfn.CONCAT( Table2[[#This Row],[device_suggested_area]], " ",Table2[[#This Row],[powercalc_group_3]])</f>
        <v>Parents Lights</v>
      </c>
      <c r="T23" s="6"/>
      <c r="V23" s="8"/>
      <c r="W23" s="8" t="s">
        <v>685</v>
      </c>
      <c r="X23" s="69">
        <v>7</v>
      </c>
      <c r="Y23" s="14" t="s">
        <v>1103</v>
      </c>
      <c r="Z23" s="14" t="s">
        <v>760</v>
      </c>
      <c r="AF23" s="8"/>
      <c r="AH23" s="6" t="str">
        <f>IF(ISBLANK(AG23),  "", _xlfn.CONCAT("haas/entity/sensor/", LOWER(C23), "/", E23, "/config"))</f>
        <v/>
      </c>
      <c r="AI23" s="6" t="str">
        <f>IF(ISBLANK(AG23),  "", _xlfn.CONCAT(LOWER(C23), "/", E23))</f>
        <v/>
      </c>
      <c r="AK23" s="6"/>
      <c r="AL23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M23" s="6" t="str">
        <f>LOWER(_xlfn.CONCAT(Table2[[#This Row],[device_suggested_area]], "-",Table2[[#This Row],[device_identifiers]]))</f>
        <v>parents-main-bulb-1</v>
      </c>
      <c r="AN23" s="8" t="s">
        <v>682</v>
      </c>
      <c r="AO23" s="6" t="s">
        <v>684</v>
      </c>
      <c r="AP23" s="6" t="s">
        <v>681</v>
      </c>
      <c r="AQ23" s="6" t="s">
        <v>462</v>
      </c>
      <c r="AS23" s="6" t="s">
        <v>201</v>
      </c>
      <c r="AV23" s="6" t="s">
        <v>680</v>
      </c>
      <c r="AW23" s="6"/>
      <c r="AZ23" s="6" t="str">
        <f>IF(AND(ISBLANK(AV23), ISBLANK(AW23)), "", _xlfn.CONCAT("[", IF(ISBLANK(AV23), "", _xlfn.CONCAT("[""mac"", """, AV23, """]")), IF(ISBLANK(AW23), "", _xlfn.CONCAT(", [""ip"", """, AW23, """]")), "]"))</f>
        <v>[["mac", "0x00178801039f585a"]]</v>
      </c>
    </row>
    <row r="24" spans="1:52" ht="16" customHeight="1">
      <c r="A24" s="6">
        <v>1632</v>
      </c>
      <c r="B24" s="6" t="s">
        <v>26</v>
      </c>
      <c r="C24" s="6" t="s">
        <v>462</v>
      </c>
      <c r="D24" s="6" t="s">
        <v>137</v>
      </c>
      <c r="E24" s="6" t="str">
        <f>SUBSTITUTE(Table2[[#This Row],[device_name]], "-", "_")</f>
        <v>parents_main_bulb_2</v>
      </c>
      <c r="F24" s="6" t="str">
        <f>IF(ISBLANK(E24), "", Table2[[#This Row],[unique_id]])</f>
        <v>parents_main_bulb_2</v>
      </c>
      <c r="H24" s="6" t="s">
        <v>139</v>
      </c>
      <c r="O24" s="8" t="s">
        <v>1157</v>
      </c>
      <c r="P24" s="6" t="s">
        <v>172</v>
      </c>
      <c r="Q24" s="6" t="s">
        <v>1107</v>
      </c>
      <c r="R24" s="6" t="str">
        <f>Table2[[#This Row],[entity_domain]]</f>
        <v>Lights</v>
      </c>
      <c r="S24" s="6" t="str">
        <f>_xlfn.CONCAT( Table2[[#This Row],[device_suggested_area]], " ",Table2[[#This Row],[powercalc_group_3]])</f>
        <v>Parents Lights</v>
      </c>
      <c r="T24" s="6"/>
      <c r="V24" s="8"/>
      <c r="W24" s="8" t="s">
        <v>685</v>
      </c>
      <c r="X24" s="69">
        <v>7</v>
      </c>
      <c r="Y24" s="14" t="s">
        <v>1103</v>
      </c>
      <c r="Z24" s="14" t="s">
        <v>760</v>
      </c>
      <c r="AF24" s="8"/>
      <c r="AH24" s="6" t="str">
        <f>IF(ISBLANK(AG24),  "", _xlfn.CONCAT("haas/entity/sensor/", LOWER(C24), "/", E24, "/config"))</f>
        <v/>
      </c>
      <c r="AI24" s="6" t="str">
        <f>IF(ISBLANK(AG24),  "", _xlfn.CONCAT(LOWER(C24), "/", E24))</f>
        <v/>
      </c>
      <c r="AK24" s="6"/>
      <c r="AL24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M24" s="6" t="str">
        <f>LOWER(_xlfn.CONCAT(Table2[[#This Row],[device_suggested_area]], "-",Table2[[#This Row],[device_identifiers]]))</f>
        <v>parents-main-bulb-2</v>
      </c>
      <c r="AN24" s="8" t="s">
        <v>682</v>
      </c>
      <c r="AO24" s="6" t="s">
        <v>691</v>
      </c>
      <c r="AP24" s="6" t="s">
        <v>681</v>
      </c>
      <c r="AQ24" s="6" t="s">
        <v>462</v>
      </c>
      <c r="AS24" s="6" t="s">
        <v>201</v>
      </c>
      <c r="AV24" s="6" t="s">
        <v>689</v>
      </c>
      <c r="AW24" s="6"/>
      <c r="AZ24" s="6" t="str">
        <f>IF(AND(ISBLANK(AV24), ISBLANK(AW24)), "", _xlfn.CONCAT("[", IF(ISBLANK(AV24), "", _xlfn.CONCAT("[""mac"", """, AV24, """]")), IF(ISBLANK(AW24), "", _xlfn.CONCAT(", [""ip"", """, AW24, """]")), "]"))</f>
        <v>[["mac", "0x00178801039f69d1"]]</v>
      </c>
    </row>
    <row r="25" spans="1:52" ht="16" customHeight="1">
      <c r="A25" s="6">
        <v>1633</v>
      </c>
      <c r="B25" s="6" t="s">
        <v>26</v>
      </c>
      <c r="C25" s="6" t="s">
        <v>462</v>
      </c>
      <c r="D25" s="6" t="s">
        <v>137</v>
      </c>
      <c r="E25" s="6" t="str">
        <f>SUBSTITUTE(Table2[[#This Row],[device_name]], "-", "_")</f>
        <v>parents_main_bulb_3</v>
      </c>
      <c r="F25" s="6" t="str">
        <f>IF(ISBLANK(E25), "", Table2[[#This Row],[unique_id]])</f>
        <v>parents_main_bulb_3</v>
      </c>
      <c r="H25" s="6" t="s">
        <v>139</v>
      </c>
      <c r="O25" s="8" t="s">
        <v>1157</v>
      </c>
      <c r="P25" s="6" t="s">
        <v>172</v>
      </c>
      <c r="Q25" s="6" t="s">
        <v>1107</v>
      </c>
      <c r="R25" s="6" t="str">
        <f>Table2[[#This Row],[entity_domain]]</f>
        <v>Lights</v>
      </c>
      <c r="S25" s="6" t="str">
        <f>_xlfn.CONCAT( Table2[[#This Row],[device_suggested_area]], " ",Table2[[#This Row],[powercalc_group_3]])</f>
        <v>Parents Lights</v>
      </c>
      <c r="T25" s="6"/>
      <c r="V25" s="8"/>
      <c r="W25" s="8" t="s">
        <v>685</v>
      </c>
      <c r="X25" s="69">
        <v>7</v>
      </c>
      <c r="Y25" s="14" t="s">
        <v>1103</v>
      </c>
      <c r="Z25" s="14" t="s">
        <v>760</v>
      </c>
      <c r="AF25" s="8"/>
      <c r="AH25" s="6" t="str">
        <f>IF(ISBLANK(AG25),  "", _xlfn.CONCAT("haas/entity/sensor/", LOWER(C25), "/", E25, "/config"))</f>
        <v/>
      </c>
      <c r="AI25" s="6" t="str">
        <f>IF(ISBLANK(AG25),  "", _xlfn.CONCAT(LOWER(C25), "/", E25))</f>
        <v/>
      </c>
      <c r="AK25" s="6"/>
      <c r="AL25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M25" s="6" t="str">
        <f>LOWER(_xlfn.CONCAT(Table2[[#This Row],[device_suggested_area]], "-",Table2[[#This Row],[device_identifiers]]))</f>
        <v>parents-main-bulb-3</v>
      </c>
      <c r="AN25" s="8" t="s">
        <v>682</v>
      </c>
      <c r="AO25" s="6" t="s">
        <v>692</v>
      </c>
      <c r="AP25" s="6" t="s">
        <v>681</v>
      </c>
      <c r="AQ25" s="6" t="s">
        <v>462</v>
      </c>
      <c r="AS25" s="6" t="s">
        <v>201</v>
      </c>
      <c r="AV25" s="6" t="s">
        <v>690</v>
      </c>
      <c r="AW25" s="6"/>
      <c r="AZ25" s="6" t="str">
        <f>IF(AND(ISBLANK(AV25), ISBLANK(AW25)), "", _xlfn.CONCAT("[", IF(ISBLANK(AV25), "", _xlfn.CONCAT("[""mac"", """, AV25, """]")), IF(ISBLANK(AW25), "", _xlfn.CONCAT(", [""ip"", """, AW25, """]")), "]"))</f>
        <v>[["mac", "0x001788010432a064"]]</v>
      </c>
    </row>
    <row r="26" spans="1:52" ht="16" customHeight="1">
      <c r="A26" s="6">
        <v>1639</v>
      </c>
      <c r="B26" s="6" t="s">
        <v>26</v>
      </c>
      <c r="C26" s="6" t="s">
        <v>462</v>
      </c>
      <c r="D26" s="6" t="s">
        <v>137</v>
      </c>
      <c r="E26" s="6" t="s">
        <v>341</v>
      </c>
      <c r="F26" s="6" t="str">
        <f>IF(ISBLANK(E26), "", Table2[[#This Row],[unique_id]])</f>
        <v>kitchen_main</v>
      </c>
      <c r="G26" s="6" t="s">
        <v>211</v>
      </c>
      <c r="H26" s="6" t="s">
        <v>139</v>
      </c>
      <c r="I26" s="6" t="s">
        <v>132</v>
      </c>
      <c r="J26" s="65" t="s">
        <v>1069</v>
      </c>
      <c r="K26" s="6" t="s">
        <v>986</v>
      </c>
      <c r="M26" s="6" t="s">
        <v>136</v>
      </c>
      <c r="T26" s="6"/>
      <c r="V26" s="8"/>
      <c r="W26" s="8" t="s">
        <v>686</v>
      </c>
      <c r="X26" s="69">
        <v>8</v>
      </c>
      <c r="Y26" s="14" t="s">
        <v>1105</v>
      </c>
      <c r="Z26" s="14" t="s">
        <v>762</v>
      </c>
      <c r="AD26" s="6" t="s">
        <v>322</v>
      </c>
      <c r="AF26" s="8"/>
      <c r="AH26" s="6" t="str">
        <f>IF(ISBLANK(AG26),  "", _xlfn.CONCAT("haas/entity/sensor/", LOWER(C26), "/", E26, "/config"))</f>
        <v/>
      </c>
      <c r="AI26" s="6" t="str">
        <f>IF(ISBLANK(AG26),  "", _xlfn.CONCAT(LOWER(C26), "/", E26))</f>
        <v/>
      </c>
      <c r="AK26" s="6"/>
      <c r="AL26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https://zigbee2mqtt.janeandgraham.com/#/group/8</v>
      </c>
      <c r="AM26" s="6" t="str">
        <f>LOWER(_xlfn.CONCAT(Table2[[#This Row],[device_suggested_area]], "-",Table2[[#This Row],[device_identifiers]]))</f>
        <v>kitchen-main</v>
      </c>
      <c r="AN26" s="8" t="s">
        <v>780</v>
      </c>
      <c r="AO26" s="6" t="s">
        <v>683</v>
      </c>
      <c r="AP26" s="6" t="s">
        <v>783</v>
      </c>
      <c r="AQ26" s="6" t="s">
        <v>462</v>
      </c>
      <c r="AS26" s="6" t="s">
        <v>215</v>
      </c>
      <c r="AV26" s="6"/>
      <c r="AW26" s="6"/>
      <c r="AZ26" s="6" t="str">
        <f>IF(AND(ISBLANK(AV26), ISBLANK(AW26)), "", _xlfn.CONCAT("[", IF(ISBLANK(AV26), "", _xlfn.CONCAT("[""mac"", """, AV26, """]")), IF(ISBLANK(AW26), "", _xlfn.CONCAT(", [""ip"", """, AW26, """]")), "]"))</f>
        <v/>
      </c>
    </row>
    <row r="27" spans="1:52" ht="16" customHeight="1">
      <c r="A27" s="6">
        <v>1640</v>
      </c>
      <c r="B27" s="6" t="s">
        <v>26</v>
      </c>
      <c r="C27" s="6" t="s">
        <v>462</v>
      </c>
      <c r="D27" s="6" t="s">
        <v>137</v>
      </c>
      <c r="E27" s="6" t="str">
        <f>SUBSTITUTE(Table2[[#This Row],[device_name]], "-", "_")</f>
        <v>kitchen_main_bulb_1</v>
      </c>
      <c r="F27" s="6" t="str">
        <f>IF(ISBLANK(E27), "", Table2[[#This Row],[unique_id]])</f>
        <v>kitchen_main_bulb_1</v>
      </c>
      <c r="H27" s="6" t="s">
        <v>139</v>
      </c>
      <c r="O27" s="8" t="s">
        <v>1157</v>
      </c>
      <c r="P27" s="6" t="s">
        <v>172</v>
      </c>
      <c r="Q27" s="6" t="s">
        <v>1107</v>
      </c>
      <c r="R27" s="6" t="str">
        <f>Table2[[#This Row],[entity_domain]]</f>
        <v>Lights</v>
      </c>
      <c r="S27" s="6" t="str">
        <f>_xlfn.CONCAT( Table2[[#This Row],[device_suggested_area]], " ",Table2[[#This Row],[powercalc_group_3]])</f>
        <v>Kitchen Lights</v>
      </c>
      <c r="T27" s="6"/>
      <c r="V27" s="8"/>
      <c r="W27" s="8" t="s">
        <v>685</v>
      </c>
      <c r="X27" s="69">
        <v>8</v>
      </c>
      <c r="Y27" s="14" t="s">
        <v>1103</v>
      </c>
      <c r="Z27" s="14" t="s">
        <v>762</v>
      </c>
      <c r="AF27" s="8"/>
      <c r="AH27" s="6" t="str">
        <f>IF(ISBLANK(AG27),  "", _xlfn.CONCAT("haas/entity/sensor/", LOWER(C27), "/", E27, "/config"))</f>
        <v/>
      </c>
      <c r="AI27" s="6" t="str">
        <f>IF(ISBLANK(AG27),  "", _xlfn.CONCAT(LOWER(C27), "/", E27))</f>
        <v/>
      </c>
      <c r="AK27" s="6"/>
      <c r="AL27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M27" s="6" t="str">
        <f>LOWER(_xlfn.CONCAT(Table2[[#This Row],[device_suggested_area]], "-",Table2[[#This Row],[device_identifiers]]))</f>
        <v>kitchen-main-bulb-1</v>
      </c>
      <c r="AN27" s="8" t="s">
        <v>780</v>
      </c>
      <c r="AO27" s="6" t="s">
        <v>684</v>
      </c>
      <c r="AP27" s="6" t="s">
        <v>783</v>
      </c>
      <c r="AQ27" s="6" t="s">
        <v>462</v>
      </c>
      <c r="AS27" s="6" t="s">
        <v>215</v>
      </c>
      <c r="AV27" s="6" t="s">
        <v>716</v>
      </c>
      <c r="AW27" s="6"/>
      <c r="AZ27" s="6" t="str">
        <f>IF(AND(ISBLANK(AV27), ISBLANK(AW27)), "", _xlfn.CONCAT("[", IF(ISBLANK(AV27), "", _xlfn.CONCAT("[""mac"", """, AV27, """]")), IF(ISBLANK(AW27), "", _xlfn.CONCAT(", [""ip"", """, AW27, """]")), "]"))</f>
        <v>[["mac", "0x00178801040f8db2"]]</v>
      </c>
    </row>
    <row r="28" spans="1:52" ht="16" customHeight="1">
      <c r="A28" s="6">
        <v>1641</v>
      </c>
      <c r="B28" s="6" t="s">
        <v>26</v>
      </c>
      <c r="C28" s="6" t="s">
        <v>462</v>
      </c>
      <c r="D28" s="6" t="s">
        <v>137</v>
      </c>
      <c r="E28" s="6" t="str">
        <f>SUBSTITUTE(Table2[[#This Row],[device_name]], "-", "_")</f>
        <v>kitchen_main_bulb_2</v>
      </c>
      <c r="F28" s="6" t="str">
        <f>IF(ISBLANK(E28), "", Table2[[#This Row],[unique_id]])</f>
        <v>kitchen_main_bulb_2</v>
      </c>
      <c r="H28" s="6" t="s">
        <v>139</v>
      </c>
      <c r="O28" s="8" t="s">
        <v>1157</v>
      </c>
      <c r="P28" s="6" t="s">
        <v>172</v>
      </c>
      <c r="Q28" s="6" t="s">
        <v>1107</v>
      </c>
      <c r="R28" s="6" t="str">
        <f>Table2[[#This Row],[entity_domain]]</f>
        <v>Lights</v>
      </c>
      <c r="S28" s="6" t="str">
        <f>_xlfn.CONCAT( Table2[[#This Row],[device_suggested_area]], " ",Table2[[#This Row],[powercalc_group_3]])</f>
        <v>Kitchen Lights</v>
      </c>
      <c r="T28" s="6"/>
      <c r="V28" s="8"/>
      <c r="W28" s="8" t="s">
        <v>685</v>
      </c>
      <c r="X28" s="69">
        <v>8</v>
      </c>
      <c r="Y28" s="14" t="s">
        <v>1103</v>
      </c>
      <c r="Z28" s="14" t="s">
        <v>762</v>
      </c>
      <c r="AF28" s="8"/>
      <c r="AH28" s="6" t="str">
        <f>IF(ISBLANK(AG28),  "", _xlfn.CONCAT("haas/entity/sensor/", LOWER(C28), "/", E28, "/config"))</f>
        <v/>
      </c>
      <c r="AI28" s="6" t="str">
        <f>IF(ISBLANK(AG28),  "", _xlfn.CONCAT(LOWER(C28), "/", E28))</f>
        <v/>
      </c>
      <c r="AK28" s="6"/>
      <c r="AL28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M28" s="6" t="str">
        <f>LOWER(_xlfn.CONCAT(Table2[[#This Row],[device_suggested_area]], "-",Table2[[#This Row],[device_identifiers]]))</f>
        <v>kitchen-main-bulb-2</v>
      </c>
      <c r="AN28" s="8" t="s">
        <v>780</v>
      </c>
      <c r="AO28" s="6" t="s">
        <v>691</v>
      </c>
      <c r="AP28" s="6" t="s">
        <v>783</v>
      </c>
      <c r="AQ28" s="6" t="s">
        <v>462</v>
      </c>
      <c r="AS28" s="6" t="s">
        <v>215</v>
      </c>
      <c r="AV28" s="6" t="s">
        <v>717</v>
      </c>
      <c r="AW28" s="6"/>
      <c r="AZ28" s="6" t="str">
        <f>IF(AND(ISBLANK(AV28), ISBLANK(AW28)), "", _xlfn.CONCAT("[", IF(ISBLANK(AV28), "", _xlfn.CONCAT("[""mac"", """, AV28, """]")), IF(ISBLANK(AW28), "", _xlfn.CONCAT(", [""ip"", """, AW28, """]")), "]"))</f>
        <v>[["mac", "0x001788010343c34f"]]</v>
      </c>
    </row>
    <row r="29" spans="1:52" ht="16" customHeight="1">
      <c r="A29" s="6">
        <v>1642</v>
      </c>
      <c r="B29" s="6" t="s">
        <v>26</v>
      </c>
      <c r="C29" s="6" t="s">
        <v>462</v>
      </c>
      <c r="D29" s="6" t="s">
        <v>137</v>
      </c>
      <c r="E29" s="6" t="str">
        <f>SUBSTITUTE(Table2[[#This Row],[device_name]], "-", "_")</f>
        <v>kitchen_main_bulb_3</v>
      </c>
      <c r="F29" s="6" t="str">
        <f>IF(ISBLANK(E29), "", Table2[[#This Row],[unique_id]])</f>
        <v>kitchen_main_bulb_3</v>
      </c>
      <c r="H29" s="6" t="s">
        <v>139</v>
      </c>
      <c r="O29" s="8" t="s">
        <v>1157</v>
      </c>
      <c r="P29" s="6" t="s">
        <v>172</v>
      </c>
      <c r="Q29" s="6" t="s">
        <v>1107</v>
      </c>
      <c r="R29" s="6" t="str">
        <f>Table2[[#This Row],[entity_domain]]</f>
        <v>Lights</v>
      </c>
      <c r="S29" s="6" t="str">
        <f>_xlfn.CONCAT( Table2[[#This Row],[device_suggested_area]], " ",Table2[[#This Row],[powercalc_group_3]])</f>
        <v>Kitchen Lights</v>
      </c>
      <c r="T29" s="6"/>
      <c r="V29" s="8"/>
      <c r="W29" s="8" t="s">
        <v>685</v>
      </c>
      <c r="X29" s="69">
        <v>8</v>
      </c>
      <c r="Y29" s="14" t="s">
        <v>1103</v>
      </c>
      <c r="Z29" s="14" t="s">
        <v>762</v>
      </c>
      <c r="AB29" s="66"/>
      <c r="AF29" s="8"/>
      <c r="AH29" s="6" t="str">
        <f>IF(ISBLANK(AG29),  "", _xlfn.CONCAT("haas/entity/sensor/", LOWER(C29), "/", E29, "/config"))</f>
        <v/>
      </c>
      <c r="AI29" s="6" t="str">
        <f>IF(ISBLANK(AG29),  "", _xlfn.CONCAT(LOWER(C29), "/", E29))</f>
        <v/>
      </c>
      <c r="AK29" s="6"/>
      <c r="AL29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M29" s="6" t="str">
        <f>LOWER(_xlfn.CONCAT(Table2[[#This Row],[device_suggested_area]], "-",Table2[[#This Row],[device_identifiers]]))</f>
        <v>kitchen-main-bulb-3</v>
      </c>
      <c r="AN29" s="8" t="s">
        <v>780</v>
      </c>
      <c r="AO29" s="6" t="s">
        <v>692</v>
      </c>
      <c r="AP29" s="6" t="s">
        <v>783</v>
      </c>
      <c r="AQ29" s="6" t="s">
        <v>462</v>
      </c>
      <c r="AS29" s="6" t="s">
        <v>215</v>
      </c>
      <c r="AV29" s="6" t="s">
        <v>718</v>
      </c>
      <c r="AW29" s="6"/>
      <c r="AZ29" s="6" t="str">
        <f>IF(AND(ISBLANK(AV29), ISBLANK(AW29)), "", _xlfn.CONCAT("[", IF(ISBLANK(AV29), "", _xlfn.CONCAT("[""mac"", """, AV29, """]")), IF(ISBLANK(AW29), "", _xlfn.CONCAT(", [""ip"", """, AW29, """]")), "]"))</f>
        <v>[["mac", "0x001788010343c147"]]</v>
      </c>
    </row>
    <row r="30" spans="1:52" ht="16" customHeight="1">
      <c r="A30" s="6">
        <v>1643</v>
      </c>
      <c r="B30" s="6" t="s">
        <v>26</v>
      </c>
      <c r="C30" s="6" t="s">
        <v>462</v>
      </c>
      <c r="D30" s="6" t="s">
        <v>137</v>
      </c>
      <c r="E30" s="6" t="str">
        <f>SUBSTITUTE(Table2[[#This Row],[device_name]], "-", "_")</f>
        <v>kitchen_main_bulb_4</v>
      </c>
      <c r="F30" s="6" t="str">
        <f>IF(ISBLANK(E30), "", Table2[[#This Row],[unique_id]])</f>
        <v>kitchen_main_bulb_4</v>
      </c>
      <c r="H30" s="6" t="s">
        <v>139</v>
      </c>
      <c r="O30" s="8" t="s">
        <v>1157</v>
      </c>
      <c r="P30" s="6" t="s">
        <v>172</v>
      </c>
      <c r="Q30" s="6" t="s">
        <v>1107</v>
      </c>
      <c r="R30" s="6" t="str">
        <f>Table2[[#This Row],[entity_domain]]</f>
        <v>Lights</v>
      </c>
      <c r="S30" s="6" t="str">
        <f>_xlfn.CONCAT( Table2[[#This Row],[device_suggested_area]], " ",Table2[[#This Row],[powercalc_group_3]])</f>
        <v>Kitchen Lights</v>
      </c>
      <c r="T30" s="6"/>
      <c r="V30" s="8"/>
      <c r="W30" s="8" t="s">
        <v>685</v>
      </c>
      <c r="X30" s="69">
        <v>8</v>
      </c>
      <c r="Y30" s="14" t="s">
        <v>1103</v>
      </c>
      <c r="Z30" s="14" t="s">
        <v>762</v>
      </c>
      <c r="AF30" s="8"/>
      <c r="AH30" s="6" t="str">
        <f>IF(ISBLANK(AG30),  "", _xlfn.CONCAT("haas/entity/sensor/", LOWER(C30), "/", E30, "/config"))</f>
        <v/>
      </c>
      <c r="AI30" s="6" t="str">
        <f>IF(ISBLANK(AG30),  "", _xlfn.CONCAT(LOWER(C30), "/", E30))</f>
        <v/>
      </c>
      <c r="AK30" s="6"/>
      <c r="AL30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M30" s="6" t="str">
        <f>LOWER(_xlfn.CONCAT(Table2[[#This Row],[device_suggested_area]], "-",Table2[[#This Row],[device_identifiers]]))</f>
        <v>kitchen-main-bulb-4</v>
      </c>
      <c r="AN30" s="8" t="s">
        <v>780</v>
      </c>
      <c r="AO30" s="6" t="s">
        <v>696</v>
      </c>
      <c r="AP30" s="6" t="s">
        <v>783</v>
      </c>
      <c r="AQ30" s="6" t="s">
        <v>462</v>
      </c>
      <c r="AS30" s="6" t="s">
        <v>215</v>
      </c>
      <c r="AV30" s="6" t="s">
        <v>719</v>
      </c>
      <c r="AW30" s="6"/>
      <c r="AZ30" s="6" t="str">
        <f>IF(AND(ISBLANK(AV30), ISBLANK(AW30)), "", _xlfn.CONCAT("[", IF(ISBLANK(AV30), "", _xlfn.CONCAT("[""mac"", """, AV30, """]")), IF(ISBLANK(AW30), "", _xlfn.CONCAT(", [""ip"", """, AW30, """]")), "]"))</f>
        <v>[["mac", "0x001788010343b9d8"]]</v>
      </c>
    </row>
    <row r="31" spans="1:52" ht="16" customHeight="1">
      <c r="A31" s="6">
        <v>1646</v>
      </c>
      <c r="B31" s="6" t="s">
        <v>26</v>
      </c>
      <c r="C31" s="6" t="s">
        <v>462</v>
      </c>
      <c r="D31" s="6" t="s">
        <v>137</v>
      </c>
      <c r="E31" s="6" t="s">
        <v>342</v>
      </c>
      <c r="F31" s="6" t="str">
        <f>IF(ISBLANK(E31), "", Table2[[#This Row],[unique_id]])</f>
        <v>laundry_main</v>
      </c>
      <c r="G31" s="6" t="s">
        <v>213</v>
      </c>
      <c r="H31" s="6" t="s">
        <v>139</v>
      </c>
      <c r="I31" s="6" t="s">
        <v>132</v>
      </c>
      <c r="J31" s="6" t="s">
        <v>1068</v>
      </c>
      <c r="K31" s="6" t="s">
        <v>986</v>
      </c>
      <c r="M31" s="6" t="s">
        <v>136</v>
      </c>
      <c r="T31" s="6"/>
      <c r="V31" s="8"/>
      <c r="W31" s="8" t="s">
        <v>686</v>
      </c>
      <c r="X31" s="69">
        <v>9</v>
      </c>
      <c r="Y31" s="14" t="s">
        <v>1105</v>
      </c>
      <c r="Z31" s="14" t="s">
        <v>762</v>
      </c>
      <c r="AD31" s="6" t="s">
        <v>322</v>
      </c>
      <c r="AF31" s="8"/>
      <c r="AH31" s="6" t="str">
        <f>IF(ISBLANK(AG31),  "", _xlfn.CONCAT("haas/entity/sensor/", LOWER(C31), "/", E31, "/config"))</f>
        <v/>
      </c>
      <c r="AI31" s="6" t="str">
        <f>IF(ISBLANK(AG31),  "", _xlfn.CONCAT(LOWER(C31), "/", E31))</f>
        <v/>
      </c>
      <c r="AK31" s="6"/>
      <c r="AL31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https://zigbee2mqtt.janeandgraham.com/#/group/9</v>
      </c>
      <c r="AM31" s="6" t="str">
        <f>LOWER(_xlfn.CONCAT(Table2[[#This Row],[device_suggested_area]], "-",Table2[[#This Row],[device_identifiers]]))</f>
        <v>laundry-main</v>
      </c>
      <c r="AN31" s="8" t="s">
        <v>682</v>
      </c>
      <c r="AO31" s="6" t="s">
        <v>683</v>
      </c>
      <c r="AP31" s="6" t="s">
        <v>681</v>
      </c>
      <c r="AQ31" s="6" t="s">
        <v>462</v>
      </c>
      <c r="AS31" s="6" t="s">
        <v>223</v>
      </c>
      <c r="AV31" s="6"/>
      <c r="AW31" s="6"/>
      <c r="AZ31" s="6" t="str">
        <f>IF(AND(ISBLANK(AV31), ISBLANK(AW31)), "", _xlfn.CONCAT("[", IF(ISBLANK(AV31), "", _xlfn.CONCAT("[""mac"", """, AV31, """]")), IF(ISBLANK(AW31), "", _xlfn.CONCAT(", [""ip"", """, AW31, """]")), "]"))</f>
        <v/>
      </c>
    </row>
    <row r="32" spans="1:52" ht="16" customHeight="1">
      <c r="A32" s="6">
        <v>1647</v>
      </c>
      <c r="B32" s="6" t="s">
        <v>26</v>
      </c>
      <c r="C32" s="6" t="s">
        <v>462</v>
      </c>
      <c r="D32" s="6" t="s">
        <v>137</v>
      </c>
      <c r="E32" s="6" t="str">
        <f>SUBSTITUTE(Table2[[#This Row],[device_name]], "-", "_")</f>
        <v>laundry_main_bulb_1</v>
      </c>
      <c r="F32" s="6" t="str">
        <f>IF(ISBLANK(E32), "", Table2[[#This Row],[unique_id]])</f>
        <v>laundry_main_bulb_1</v>
      </c>
      <c r="H32" s="6" t="s">
        <v>139</v>
      </c>
      <c r="O32" s="8" t="s">
        <v>1157</v>
      </c>
      <c r="P32" s="6" t="s">
        <v>172</v>
      </c>
      <c r="Q32" s="6" t="s">
        <v>1107</v>
      </c>
      <c r="R32" s="6" t="str">
        <f>Table2[[#This Row],[entity_domain]]</f>
        <v>Lights</v>
      </c>
      <c r="S32" s="6" t="str">
        <f>_xlfn.CONCAT( Table2[[#This Row],[device_suggested_area]], " ",Table2[[#This Row],[powercalc_group_3]])</f>
        <v>Laundry Lights</v>
      </c>
      <c r="T32" s="6"/>
      <c r="V32" s="8"/>
      <c r="W32" s="8" t="s">
        <v>685</v>
      </c>
      <c r="X32" s="69">
        <v>9</v>
      </c>
      <c r="Y32" s="14" t="s">
        <v>1103</v>
      </c>
      <c r="Z32" s="14" t="s">
        <v>762</v>
      </c>
      <c r="AF32" s="8"/>
      <c r="AH32" s="6" t="str">
        <f>IF(ISBLANK(AG32),  "", _xlfn.CONCAT("haas/entity/sensor/", LOWER(C32), "/", E32, "/config"))</f>
        <v/>
      </c>
      <c r="AI32" s="6" t="str">
        <f>IF(ISBLANK(AG32),  "", _xlfn.CONCAT(LOWER(C32), "/", E32))</f>
        <v/>
      </c>
      <c r="AK32" s="6"/>
      <c r="AL32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M32" s="6" t="str">
        <f>LOWER(_xlfn.CONCAT(Table2[[#This Row],[device_suggested_area]], "-",Table2[[#This Row],[device_identifiers]]))</f>
        <v>laundry-main-bulb-1</v>
      </c>
      <c r="AN32" s="8" t="s">
        <v>682</v>
      </c>
      <c r="AO32" s="6" t="s">
        <v>684</v>
      </c>
      <c r="AP32" s="6" t="s">
        <v>681</v>
      </c>
      <c r="AQ32" s="6" t="s">
        <v>462</v>
      </c>
      <c r="AS32" s="6" t="s">
        <v>223</v>
      </c>
      <c r="AV32" s="6" t="s">
        <v>720</v>
      </c>
      <c r="AW32" s="6"/>
      <c r="AZ32" s="6" t="str">
        <f>IF(AND(ISBLANK(AV32), ISBLANK(AW32)), "", _xlfn.CONCAT("[", IF(ISBLANK(AV32), "", _xlfn.CONCAT("[""mac"", """, AV32, """]")), IF(ISBLANK(AW32), "", _xlfn.CONCAT(", [""ip"", """, AW32, """]")), "]"))</f>
        <v>[["mac", "0x0017880104eaa288"]]</v>
      </c>
    </row>
    <row r="33" spans="1:52" ht="16" customHeight="1">
      <c r="A33" s="6">
        <v>1648</v>
      </c>
      <c r="B33" s="6" t="s">
        <v>26</v>
      </c>
      <c r="C33" s="6" t="s">
        <v>462</v>
      </c>
      <c r="D33" s="6" t="s">
        <v>137</v>
      </c>
      <c r="E33" s="6" t="s">
        <v>343</v>
      </c>
      <c r="F33" s="6" t="str">
        <f>IF(ISBLANK(E33), "", Table2[[#This Row],[unique_id]])</f>
        <v>pantry_main</v>
      </c>
      <c r="G33" s="6" t="s">
        <v>212</v>
      </c>
      <c r="H33" s="6" t="s">
        <v>139</v>
      </c>
      <c r="I33" s="6" t="s">
        <v>132</v>
      </c>
      <c r="J33" s="6" t="s">
        <v>1068</v>
      </c>
      <c r="K33" s="6" t="s">
        <v>986</v>
      </c>
      <c r="M33" s="6" t="s">
        <v>136</v>
      </c>
      <c r="T33" s="6"/>
      <c r="V33" s="8"/>
      <c r="W33" s="8" t="s">
        <v>686</v>
      </c>
      <c r="X33" s="69">
        <v>10</v>
      </c>
      <c r="Y33" s="14" t="s">
        <v>1105</v>
      </c>
      <c r="Z33" s="14" t="s">
        <v>762</v>
      </c>
      <c r="AD33" s="6" t="s">
        <v>322</v>
      </c>
      <c r="AF33" s="8"/>
      <c r="AH33" s="6" t="str">
        <f>IF(ISBLANK(AG33),  "", _xlfn.CONCAT("haas/entity/sensor/", LOWER(C33), "/", E33, "/config"))</f>
        <v/>
      </c>
      <c r="AI33" s="6" t="str">
        <f>IF(ISBLANK(AG33),  "", _xlfn.CONCAT(LOWER(C33), "/", E33))</f>
        <v/>
      </c>
      <c r="AK33" s="6"/>
      <c r="AL33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</v>
      </c>
      <c r="AM33" s="6" t="str">
        <f>LOWER(_xlfn.CONCAT(Table2[[#This Row],[device_suggested_area]], "-",Table2[[#This Row],[device_identifiers]]))</f>
        <v>pantry-main</v>
      </c>
      <c r="AN33" s="8" t="s">
        <v>682</v>
      </c>
      <c r="AO33" s="6" t="s">
        <v>683</v>
      </c>
      <c r="AP33" s="6" t="s">
        <v>681</v>
      </c>
      <c r="AQ33" s="6" t="s">
        <v>462</v>
      </c>
      <c r="AS33" s="6" t="s">
        <v>221</v>
      </c>
      <c r="AV33" s="6"/>
      <c r="AW33" s="6"/>
      <c r="AZ33" s="6" t="str">
        <f>IF(AND(ISBLANK(AV33), ISBLANK(AW33)), "", _xlfn.CONCAT("[", IF(ISBLANK(AV33), "", _xlfn.CONCAT("[""mac"", """, AV33, """]")), IF(ISBLANK(AW33), "", _xlfn.CONCAT(", [""ip"", """, AW33, """]")), "]"))</f>
        <v/>
      </c>
    </row>
    <row r="34" spans="1:52" ht="16" customHeight="1">
      <c r="A34" s="6">
        <v>1649</v>
      </c>
      <c r="B34" s="6" t="s">
        <v>26</v>
      </c>
      <c r="C34" s="6" t="s">
        <v>462</v>
      </c>
      <c r="D34" s="6" t="s">
        <v>137</v>
      </c>
      <c r="E34" s="6" t="str">
        <f>SUBSTITUTE(Table2[[#This Row],[device_name]], "-", "_")</f>
        <v>pantry_main_bulb_1</v>
      </c>
      <c r="F34" s="6" t="str">
        <f>IF(ISBLANK(E34), "", Table2[[#This Row],[unique_id]])</f>
        <v>pantry_main_bulb_1</v>
      </c>
      <c r="H34" s="6" t="s">
        <v>139</v>
      </c>
      <c r="O34" s="8" t="s">
        <v>1157</v>
      </c>
      <c r="P34" s="6" t="s">
        <v>172</v>
      </c>
      <c r="Q34" s="6" t="s">
        <v>1107</v>
      </c>
      <c r="R34" s="6" t="str">
        <f>Table2[[#This Row],[entity_domain]]</f>
        <v>Lights</v>
      </c>
      <c r="S34" s="6" t="str">
        <f>_xlfn.CONCAT( Table2[[#This Row],[device_suggested_area]], " ",Table2[[#This Row],[powercalc_group_3]])</f>
        <v>Pantry Lights</v>
      </c>
      <c r="T34" s="6"/>
      <c r="V34" s="8"/>
      <c r="W34" s="8" t="s">
        <v>685</v>
      </c>
      <c r="X34" s="69">
        <v>10</v>
      </c>
      <c r="Y34" s="14" t="s">
        <v>1103</v>
      </c>
      <c r="Z34" s="14" t="s">
        <v>762</v>
      </c>
      <c r="AF34" s="8"/>
      <c r="AH34" s="6" t="str">
        <f>IF(ISBLANK(AG34),  "", _xlfn.CONCAT("haas/entity/sensor/", LOWER(C34), "/", E34, "/config"))</f>
        <v/>
      </c>
      <c r="AI34" s="6" t="str">
        <f>IF(ISBLANK(AG34),  "", _xlfn.CONCAT(LOWER(C34), "/", E34))</f>
        <v/>
      </c>
      <c r="AK34" s="6"/>
      <c r="AL34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M34" s="6" t="str">
        <f>LOWER(_xlfn.CONCAT(Table2[[#This Row],[device_suggested_area]], "-",Table2[[#This Row],[device_identifiers]]))</f>
        <v>pantry-main-bulb-1</v>
      </c>
      <c r="AN34" s="8" t="s">
        <v>682</v>
      </c>
      <c r="AO34" s="6" t="s">
        <v>684</v>
      </c>
      <c r="AP34" s="6" t="s">
        <v>681</v>
      </c>
      <c r="AQ34" s="6" t="s">
        <v>462</v>
      </c>
      <c r="AS34" s="6" t="s">
        <v>221</v>
      </c>
      <c r="AV34" s="6" t="s">
        <v>721</v>
      </c>
      <c r="AW34" s="6"/>
      <c r="AZ34" s="6" t="str">
        <f>IF(AND(ISBLANK(AV34), ISBLANK(AW34)), "", _xlfn.CONCAT("[", IF(ISBLANK(AV34), "", _xlfn.CONCAT("[""mac"", """, AV34, """]")), IF(ISBLANK(AW34), "", _xlfn.CONCAT(", [""ip"", """, AW34, """]")), "]"))</f>
        <v>[["mac", "0x0017880104eaa272"]]</v>
      </c>
    </row>
    <row r="35" spans="1:52" ht="16" customHeight="1">
      <c r="A35" s="6">
        <v>1650</v>
      </c>
      <c r="B35" s="6" t="s">
        <v>26</v>
      </c>
      <c r="C35" s="6" t="s">
        <v>462</v>
      </c>
      <c r="D35" s="6" t="s">
        <v>137</v>
      </c>
      <c r="E35" s="6" t="s">
        <v>344</v>
      </c>
      <c r="F35" s="6" t="str">
        <f>IF(ISBLANK(E35), "", Table2[[#This Row],[unique_id]])</f>
        <v>office_main</v>
      </c>
      <c r="G35" s="6" t="s">
        <v>208</v>
      </c>
      <c r="H35" s="6" t="s">
        <v>139</v>
      </c>
      <c r="I35" s="6" t="s">
        <v>132</v>
      </c>
      <c r="J35" s="6" t="s">
        <v>1068</v>
      </c>
      <c r="M35" s="6" t="s">
        <v>136</v>
      </c>
      <c r="T35" s="6"/>
      <c r="V35" s="8"/>
      <c r="W35" s="8" t="s">
        <v>686</v>
      </c>
      <c r="X35" s="69">
        <v>11</v>
      </c>
      <c r="Y35" s="14" t="s">
        <v>1105</v>
      </c>
      <c r="Z35" s="14" t="s">
        <v>763</v>
      </c>
      <c r="AD35" s="6" t="s">
        <v>322</v>
      </c>
      <c r="AF35" s="8"/>
      <c r="AH35" s="6" t="str">
        <f>IF(ISBLANK(AG35),  "", _xlfn.CONCAT("haas/entity/sensor/", LOWER(C35), "/", E35, "/config"))</f>
        <v/>
      </c>
      <c r="AI35" s="6" t="str">
        <f>IF(ISBLANK(AG35),  "", _xlfn.CONCAT(LOWER(C35), "/", E35))</f>
        <v/>
      </c>
      <c r="AK35" s="6"/>
      <c r="AL35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</v>
      </c>
      <c r="AM35" s="6" t="str">
        <f>LOWER(_xlfn.CONCAT(Table2[[#This Row],[device_suggested_area]], "-",Table2[[#This Row],[device_identifiers]]))</f>
        <v>office-main</v>
      </c>
      <c r="AN35" s="8" t="s">
        <v>780</v>
      </c>
      <c r="AO35" s="6" t="s">
        <v>683</v>
      </c>
      <c r="AP35" s="6" t="s">
        <v>783</v>
      </c>
      <c r="AQ35" s="6" t="s">
        <v>462</v>
      </c>
      <c r="AS35" s="6" t="s">
        <v>222</v>
      </c>
      <c r="AV35" s="6"/>
      <c r="AW35" s="6"/>
      <c r="AZ35" s="6" t="str">
        <f>IF(AND(ISBLANK(AV35), ISBLANK(AW35)), "", _xlfn.CONCAT("[", IF(ISBLANK(AV35), "", _xlfn.CONCAT("[""mac"", """, AV35, """]")), IF(ISBLANK(AW35), "", _xlfn.CONCAT(", [""ip"", """, AW35, """]")), "]"))</f>
        <v/>
      </c>
    </row>
    <row r="36" spans="1:52" ht="16" customHeight="1">
      <c r="A36" s="6">
        <v>1651</v>
      </c>
      <c r="B36" s="6" t="s">
        <v>26</v>
      </c>
      <c r="C36" s="6" t="s">
        <v>462</v>
      </c>
      <c r="D36" s="6" t="s">
        <v>137</v>
      </c>
      <c r="E36" s="6" t="str">
        <f>SUBSTITUTE(Table2[[#This Row],[device_name]], "-", "_")</f>
        <v>office_main_bulb_1</v>
      </c>
      <c r="F36" s="6" t="str">
        <f>IF(ISBLANK(E36), "", Table2[[#This Row],[unique_id]])</f>
        <v>office_main_bulb_1</v>
      </c>
      <c r="H36" s="6" t="s">
        <v>139</v>
      </c>
      <c r="O36" s="8" t="s">
        <v>1157</v>
      </c>
      <c r="P36" s="6" t="s">
        <v>172</v>
      </c>
      <c r="Q36" s="6" t="s">
        <v>1107</v>
      </c>
      <c r="R36" s="6" t="str">
        <f>Table2[[#This Row],[entity_domain]]</f>
        <v>Lights</v>
      </c>
      <c r="S36" s="6" t="str">
        <f>_xlfn.CONCAT( Table2[[#This Row],[device_suggested_area]], " ",Table2[[#This Row],[powercalc_group_3]])</f>
        <v>Office Lights</v>
      </c>
      <c r="T36" s="6"/>
      <c r="V36" s="8"/>
      <c r="W36" s="8" t="s">
        <v>685</v>
      </c>
      <c r="X36" s="69">
        <v>11</v>
      </c>
      <c r="Y36" s="14" t="s">
        <v>1103</v>
      </c>
      <c r="Z36" s="14" t="s">
        <v>763</v>
      </c>
      <c r="AF36" s="8"/>
      <c r="AH36" s="6" t="str">
        <f>IF(ISBLANK(AG36),  "", _xlfn.CONCAT("haas/entity/sensor/", LOWER(C36), "/", E36, "/config"))</f>
        <v/>
      </c>
      <c r="AI36" s="6" t="str">
        <f>IF(ISBLANK(AG36),  "", _xlfn.CONCAT(LOWER(C36), "/", E36))</f>
        <v/>
      </c>
      <c r="AK36" s="6"/>
      <c r="AL36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M36" s="6" t="str">
        <f>LOWER(_xlfn.CONCAT(Table2[[#This Row],[device_suggested_area]], "-",Table2[[#This Row],[device_identifiers]]))</f>
        <v>office-main-bulb-1</v>
      </c>
      <c r="AN36" s="8" t="s">
        <v>780</v>
      </c>
      <c r="AO36" s="6" t="s">
        <v>684</v>
      </c>
      <c r="AP36" s="6" t="s">
        <v>783</v>
      </c>
      <c r="AQ36" s="6" t="s">
        <v>462</v>
      </c>
      <c r="AS36" s="6" t="s">
        <v>222</v>
      </c>
      <c r="AV36" s="6" t="s">
        <v>722</v>
      </c>
      <c r="AW36" s="6"/>
      <c r="AZ36" s="6" t="str">
        <f>IF(AND(ISBLANK(AV36), ISBLANK(AW36)), "", _xlfn.CONCAT("[", IF(ISBLANK(AV36), "", _xlfn.CONCAT("[""mac"", """, AV36, """]")), IF(ISBLANK(AW36), "", _xlfn.CONCAT(", [""ip"", """, AW36, """]")), "]"))</f>
        <v>[["mac", "0x00178801040edfae"]]</v>
      </c>
    </row>
    <row r="37" spans="1:52" ht="16" customHeight="1">
      <c r="A37" s="6">
        <v>1652</v>
      </c>
      <c r="B37" s="6" t="s">
        <v>26</v>
      </c>
      <c r="C37" s="6" t="s">
        <v>462</v>
      </c>
      <c r="D37" s="6" t="s">
        <v>137</v>
      </c>
      <c r="E37" s="6" t="s">
        <v>345</v>
      </c>
      <c r="F37" s="6" t="str">
        <f>IF(ISBLANK(E37), "", Table2[[#This Row],[unique_id]])</f>
        <v>bathroom_main</v>
      </c>
      <c r="G37" s="6" t="s">
        <v>207</v>
      </c>
      <c r="H37" s="6" t="s">
        <v>139</v>
      </c>
      <c r="I37" s="6" t="s">
        <v>132</v>
      </c>
      <c r="J37" s="6" t="s">
        <v>1068</v>
      </c>
      <c r="K37" s="6" t="s">
        <v>987</v>
      </c>
      <c r="M37" s="6" t="s">
        <v>136</v>
      </c>
      <c r="T37" s="6"/>
      <c r="V37" s="8"/>
      <c r="W37" s="8" t="s">
        <v>686</v>
      </c>
      <c r="X37" s="69">
        <v>12</v>
      </c>
      <c r="Y37" s="14" t="s">
        <v>1105</v>
      </c>
      <c r="Z37" s="14" t="s">
        <v>760</v>
      </c>
      <c r="AD37" s="6" t="s">
        <v>322</v>
      </c>
      <c r="AF37" s="8"/>
      <c r="AH37" s="6" t="str">
        <f>IF(ISBLANK(AG37),  "", _xlfn.CONCAT("haas/entity/sensor/", LOWER(C37), "/", E37, "/config"))</f>
        <v/>
      </c>
      <c r="AI37" s="6" t="str">
        <f>IF(ISBLANK(AG37),  "", _xlfn.CONCAT(LOWER(C37), "/", E37))</f>
        <v/>
      </c>
      <c r="AK37" s="6"/>
      <c r="AL37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https://zigbee2mqtt.janeandgraham.com/#/group/12</v>
      </c>
      <c r="AM37" s="6" t="str">
        <f>LOWER(_xlfn.CONCAT(Table2[[#This Row],[device_suggested_area]], "-",Table2[[#This Row],[device_identifiers]]))</f>
        <v>bathroom-main</v>
      </c>
      <c r="AN37" s="8" t="s">
        <v>682</v>
      </c>
      <c r="AO37" s="6" t="s">
        <v>683</v>
      </c>
      <c r="AP37" s="6" t="s">
        <v>681</v>
      </c>
      <c r="AQ37" s="6" t="s">
        <v>462</v>
      </c>
      <c r="AS37" s="6" t="s">
        <v>423</v>
      </c>
      <c r="AV37" s="6"/>
      <c r="AW37" s="6"/>
      <c r="AZ37" s="6" t="str">
        <f>IF(AND(ISBLANK(AV37), ISBLANK(AW37)), "", _xlfn.CONCAT("[", IF(ISBLANK(AV37), "", _xlfn.CONCAT("[""mac"", """, AV37, """]")), IF(ISBLANK(AW37), "", _xlfn.CONCAT(", [""ip"", """, AW37, """]")), "]"))</f>
        <v/>
      </c>
    </row>
    <row r="38" spans="1:52" ht="16" customHeight="1">
      <c r="A38" s="6">
        <v>1653</v>
      </c>
      <c r="B38" s="6" t="s">
        <v>26</v>
      </c>
      <c r="C38" s="6" t="s">
        <v>462</v>
      </c>
      <c r="D38" s="6" t="s">
        <v>137</v>
      </c>
      <c r="E38" s="6" t="str">
        <f>SUBSTITUTE(Table2[[#This Row],[device_name]], "-", "_")</f>
        <v>bathroom_main_bulb_1</v>
      </c>
      <c r="F38" s="6" t="str">
        <f>IF(ISBLANK(E38), "", Table2[[#This Row],[unique_id]])</f>
        <v>bathroom_main_bulb_1</v>
      </c>
      <c r="H38" s="6" t="s">
        <v>139</v>
      </c>
      <c r="O38" s="8" t="s">
        <v>1157</v>
      </c>
      <c r="P38" s="6" t="s">
        <v>172</v>
      </c>
      <c r="Q38" s="6" t="s">
        <v>1107</v>
      </c>
      <c r="R38" s="6" t="str">
        <f>Table2[[#This Row],[entity_domain]]</f>
        <v>Lights</v>
      </c>
      <c r="S38" s="6" t="str">
        <f>_xlfn.CONCAT( Table2[[#This Row],[device_suggested_area]], " ",Table2[[#This Row],[powercalc_group_3]])</f>
        <v>Bathroom Lights</v>
      </c>
      <c r="T38" s="6"/>
      <c r="V38" s="8"/>
      <c r="W38" s="8" t="s">
        <v>685</v>
      </c>
      <c r="X38" s="69">
        <v>12</v>
      </c>
      <c r="Y38" s="14" t="s">
        <v>1103</v>
      </c>
      <c r="Z38" s="14" t="s">
        <v>760</v>
      </c>
      <c r="AF38" s="8"/>
      <c r="AH38" s="6" t="str">
        <f>IF(ISBLANK(AG38),  "", _xlfn.CONCAT("haas/entity/sensor/", LOWER(C38), "/", E38, "/config"))</f>
        <v/>
      </c>
      <c r="AI38" s="6" t="str">
        <f>IF(ISBLANK(AG38),  "", _xlfn.CONCAT(LOWER(C38), "/", E38))</f>
        <v/>
      </c>
      <c r="AK38" s="6"/>
      <c r="AL38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M38" s="6" t="str">
        <f>LOWER(_xlfn.CONCAT(Table2[[#This Row],[device_suggested_area]], "-",Table2[[#This Row],[device_identifiers]]))</f>
        <v>bathroom-main-bulb-1</v>
      </c>
      <c r="AN38" s="8" t="s">
        <v>682</v>
      </c>
      <c r="AO38" s="6" t="s">
        <v>684</v>
      </c>
      <c r="AP38" s="6" t="s">
        <v>681</v>
      </c>
      <c r="AQ38" s="6" t="s">
        <v>462</v>
      </c>
      <c r="AS38" s="6" t="s">
        <v>423</v>
      </c>
      <c r="AV38" s="6" t="s">
        <v>723</v>
      </c>
      <c r="AW38" s="6"/>
      <c r="AZ38" s="6" t="str">
        <f>IF(AND(ISBLANK(AV38), ISBLANK(AW38)), "", _xlfn.CONCAT("[", IF(ISBLANK(AV38), "", _xlfn.CONCAT("[""mac"", """, AV38, """]")), IF(ISBLANK(AW38), "", _xlfn.CONCAT(", [""ip"", """, AW38, """]")), "]"))</f>
        <v>[["mac", "0x00178801040edcad"]]</v>
      </c>
    </row>
    <row r="39" spans="1:52" ht="16" customHeight="1">
      <c r="A39" s="6">
        <v>1654</v>
      </c>
      <c r="B39" s="6" t="s">
        <v>26</v>
      </c>
      <c r="C39" s="6" t="s">
        <v>462</v>
      </c>
      <c r="D39" s="6" t="s">
        <v>137</v>
      </c>
      <c r="E39" s="6" t="s">
        <v>346</v>
      </c>
      <c r="F39" s="6" t="str">
        <f>IF(ISBLANK(E39), "", Table2[[#This Row],[unique_id]])</f>
        <v>ensuite_main</v>
      </c>
      <c r="G39" s="6" t="s">
        <v>206</v>
      </c>
      <c r="H39" s="6" t="s">
        <v>139</v>
      </c>
      <c r="I39" s="6" t="s">
        <v>132</v>
      </c>
      <c r="J39" s="6" t="s">
        <v>1068</v>
      </c>
      <c r="K39" s="6" t="s">
        <v>987</v>
      </c>
      <c r="M39" s="6" t="s">
        <v>136</v>
      </c>
      <c r="T39" s="6"/>
      <c r="V39" s="8"/>
      <c r="W39" s="8" t="s">
        <v>686</v>
      </c>
      <c r="X39" s="69">
        <v>13</v>
      </c>
      <c r="Y39" s="14" t="s">
        <v>1105</v>
      </c>
      <c r="Z39" s="14" t="s">
        <v>760</v>
      </c>
      <c r="AD39" s="6" t="s">
        <v>322</v>
      </c>
      <c r="AF39" s="8"/>
      <c r="AH39" s="6" t="str">
        <f>IF(ISBLANK(AG39),  "", _xlfn.CONCAT("haas/entity/sensor/", LOWER(C39), "/", E39, "/config"))</f>
        <v/>
      </c>
      <c r="AI39" s="6" t="str">
        <f>IF(ISBLANK(AG39),  "", _xlfn.CONCAT(LOWER(C39), "/", E39))</f>
        <v/>
      </c>
      <c r="AK39" s="6"/>
      <c r="AL39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https://zigbee2mqtt.janeandgraham.com/#/group/13</v>
      </c>
      <c r="AM39" s="6" t="str">
        <f>LOWER(_xlfn.CONCAT(Table2[[#This Row],[device_suggested_area]], "-",Table2[[#This Row],[device_identifiers]]))</f>
        <v>ensuite-main</v>
      </c>
      <c r="AN39" s="8" t="s">
        <v>780</v>
      </c>
      <c r="AO39" s="6" t="s">
        <v>683</v>
      </c>
      <c r="AP39" s="6" t="s">
        <v>783</v>
      </c>
      <c r="AQ39" s="6" t="s">
        <v>462</v>
      </c>
      <c r="AS39" s="6" t="s">
        <v>496</v>
      </c>
      <c r="AV39" s="6"/>
      <c r="AW39" s="6"/>
      <c r="AZ39" s="6" t="str">
        <f>IF(AND(ISBLANK(AV39), ISBLANK(AW39)), "", _xlfn.CONCAT("[", IF(ISBLANK(AV39), "", _xlfn.CONCAT("[""mac"", """, AV39, """]")), IF(ISBLANK(AW39), "", _xlfn.CONCAT(", [""ip"", """, AW39, """]")), "]"))</f>
        <v/>
      </c>
    </row>
    <row r="40" spans="1:52" ht="16" customHeight="1">
      <c r="A40" s="6">
        <v>1655</v>
      </c>
      <c r="B40" s="6" t="s">
        <v>26</v>
      </c>
      <c r="C40" s="6" t="s">
        <v>462</v>
      </c>
      <c r="D40" s="6" t="s">
        <v>137</v>
      </c>
      <c r="E40" s="6" t="str">
        <f>SUBSTITUTE(Table2[[#This Row],[device_name]], "-", "_")</f>
        <v>ensuite_main_bulb_1</v>
      </c>
      <c r="F40" s="6" t="str">
        <f>IF(ISBLANK(E40), "", Table2[[#This Row],[unique_id]])</f>
        <v>ensuite_main_bulb_1</v>
      </c>
      <c r="H40" s="6" t="s">
        <v>139</v>
      </c>
      <c r="O40" s="8" t="s">
        <v>1157</v>
      </c>
      <c r="P40" s="6" t="s">
        <v>172</v>
      </c>
      <c r="Q40" s="6" t="s">
        <v>1107</v>
      </c>
      <c r="R40" s="6" t="str">
        <f>Table2[[#This Row],[entity_domain]]</f>
        <v>Lights</v>
      </c>
      <c r="S40" s="6" t="str">
        <f>_xlfn.CONCAT( Table2[[#This Row],[device_suggested_area]], " ",Table2[[#This Row],[powercalc_group_3]])</f>
        <v>Ensuite Lights</v>
      </c>
      <c r="T40" s="6"/>
      <c r="V40" s="8"/>
      <c r="W40" s="8" t="s">
        <v>685</v>
      </c>
      <c r="X40" s="69">
        <v>13</v>
      </c>
      <c r="Y40" s="14" t="s">
        <v>1103</v>
      </c>
      <c r="Z40" s="14" t="s">
        <v>760</v>
      </c>
      <c r="AF40" s="8"/>
      <c r="AH40" s="6" t="str">
        <f>IF(ISBLANK(AG40),  "", _xlfn.CONCAT("haas/entity/sensor/", LOWER(C40), "/", E40, "/config"))</f>
        <v/>
      </c>
      <c r="AI40" s="6" t="str">
        <f>IF(ISBLANK(AG40),  "", _xlfn.CONCAT(LOWER(C40), "/", E40))</f>
        <v/>
      </c>
      <c r="AK40" s="6"/>
      <c r="AL40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M40" s="6" t="str">
        <f>LOWER(_xlfn.CONCAT(Table2[[#This Row],[device_suggested_area]], "-",Table2[[#This Row],[device_identifiers]]))</f>
        <v>ensuite-main-bulb-1</v>
      </c>
      <c r="AN40" s="8" t="s">
        <v>780</v>
      </c>
      <c r="AO40" s="6" t="s">
        <v>684</v>
      </c>
      <c r="AP40" s="6" t="s">
        <v>783</v>
      </c>
      <c r="AQ40" s="6" t="s">
        <v>462</v>
      </c>
      <c r="AS40" s="6" t="s">
        <v>496</v>
      </c>
      <c r="AV40" s="6" t="s">
        <v>724</v>
      </c>
      <c r="AW40" s="6"/>
      <c r="AZ40" s="6" t="str">
        <f>IF(AND(ISBLANK(AV40), ISBLANK(AW40)), "", _xlfn.CONCAT("[", IF(ISBLANK(AV40), "", _xlfn.CONCAT("[""mac"", """, AV40, """]")), IF(ISBLANK(AW40), "", _xlfn.CONCAT(", [""ip"", """, AW40, """]")), "]"))</f>
        <v>[["mac", "0x00178801040eddb2"]]</v>
      </c>
    </row>
    <row r="41" spans="1:52" ht="16" customHeight="1">
      <c r="A41" s="6">
        <v>1660</v>
      </c>
      <c r="B41" s="6" t="s">
        <v>26</v>
      </c>
      <c r="C41" s="6" t="s">
        <v>462</v>
      </c>
      <c r="D41" s="6" t="s">
        <v>137</v>
      </c>
      <c r="E41" s="6" t="s">
        <v>347</v>
      </c>
      <c r="F41" s="6" t="str">
        <f>IF(ISBLANK(E41), "", Table2[[#This Row],[unique_id]])</f>
        <v>wardrobe_main</v>
      </c>
      <c r="G41" s="6" t="s">
        <v>210</v>
      </c>
      <c r="H41" s="6" t="s">
        <v>139</v>
      </c>
      <c r="I41" s="6" t="s">
        <v>132</v>
      </c>
      <c r="J41" s="6" t="s">
        <v>1068</v>
      </c>
      <c r="K41" s="67" t="s">
        <v>986</v>
      </c>
      <c r="M41" s="6" t="s">
        <v>136</v>
      </c>
      <c r="T41" s="6"/>
      <c r="V41" s="8"/>
      <c r="W41" s="8" t="s">
        <v>686</v>
      </c>
      <c r="X41" s="69">
        <v>14</v>
      </c>
      <c r="Y41" s="14" t="s">
        <v>1105</v>
      </c>
      <c r="Z41" s="14" t="s">
        <v>760</v>
      </c>
      <c r="AD41" s="6" t="s">
        <v>322</v>
      </c>
      <c r="AF41" s="8"/>
      <c r="AH41" s="6" t="str">
        <f>IF(ISBLANK(AG41),  "", _xlfn.CONCAT("haas/entity/sensor/", LOWER(C41), "/", E41, "/config"))</f>
        <v/>
      </c>
      <c r="AI41" s="6" t="str">
        <f>IF(ISBLANK(AG41),  "", _xlfn.CONCAT(LOWER(C41), "/", E41))</f>
        <v/>
      </c>
      <c r="AK41" s="6"/>
      <c r="AL41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https://zigbee2mqtt.janeandgraham.com/#/group/14</v>
      </c>
      <c r="AM41" s="6" t="str">
        <f>LOWER(_xlfn.CONCAT(Table2[[#This Row],[device_suggested_area]], "-",Table2[[#This Row],[device_identifiers]]))</f>
        <v>wardrobe-main</v>
      </c>
      <c r="AN41" s="8" t="s">
        <v>780</v>
      </c>
      <c r="AO41" s="6" t="s">
        <v>683</v>
      </c>
      <c r="AP41" s="6" t="s">
        <v>783</v>
      </c>
      <c r="AQ41" s="6" t="s">
        <v>462</v>
      </c>
      <c r="AS41" s="6" t="s">
        <v>693</v>
      </c>
      <c r="AV41" s="6"/>
      <c r="AW41" s="6"/>
      <c r="AZ41" s="6" t="str">
        <f>IF(AND(ISBLANK(AV41), ISBLANK(AW41)), "", _xlfn.CONCAT("[", IF(ISBLANK(AV41), "", _xlfn.CONCAT("[""mac"", """, AV41, """]")), IF(ISBLANK(AW41), "", _xlfn.CONCAT(", [""ip"", """, AW41, """]")), "]"))</f>
        <v/>
      </c>
    </row>
    <row r="42" spans="1:52" ht="16" customHeight="1">
      <c r="A42" s="6">
        <v>1661</v>
      </c>
      <c r="B42" s="6" t="s">
        <v>26</v>
      </c>
      <c r="C42" s="6" t="s">
        <v>462</v>
      </c>
      <c r="D42" s="6" t="s">
        <v>137</v>
      </c>
      <c r="E42" s="6" t="str">
        <f>SUBSTITUTE(Table2[[#This Row],[device_name]], "-", "_")</f>
        <v>wardrobe_main_bulb_1</v>
      </c>
      <c r="F42" s="6" t="str">
        <f>IF(ISBLANK(E42), "", Table2[[#This Row],[unique_id]])</f>
        <v>wardrobe_main_bulb_1</v>
      </c>
      <c r="H42" s="6" t="s">
        <v>139</v>
      </c>
      <c r="O42" s="8" t="s">
        <v>1157</v>
      </c>
      <c r="P42" s="6" t="s">
        <v>172</v>
      </c>
      <c r="Q42" s="6" t="s">
        <v>1107</v>
      </c>
      <c r="R42" s="6" t="str">
        <f>Table2[[#This Row],[entity_domain]]</f>
        <v>Lights</v>
      </c>
      <c r="S42" s="6" t="str">
        <f>_xlfn.CONCAT( Table2[[#This Row],[device_suggested_area]], " ",Table2[[#This Row],[powercalc_group_3]])</f>
        <v>Wardrobe Lights</v>
      </c>
      <c r="T42" s="6"/>
      <c r="V42" s="8"/>
      <c r="W42" s="8" t="s">
        <v>685</v>
      </c>
      <c r="X42" s="69">
        <v>14</v>
      </c>
      <c r="Y42" s="14" t="s">
        <v>1103</v>
      </c>
      <c r="Z42" s="14" t="s">
        <v>760</v>
      </c>
      <c r="AF42" s="8"/>
      <c r="AH42" s="6" t="str">
        <f>IF(ISBLANK(AG42),  "", _xlfn.CONCAT("haas/entity/sensor/", LOWER(C42), "/", E42, "/config"))</f>
        <v/>
      </c>
      <c r="AI42" s="6" t="str">
        <f>IF(ISBLANK(AG42),  "", _xlfn.CONCAT(LOWER(C42), "/", E42))</f>
        <v/>
      </c>
      <c r="AK42" s="6"/>
      <c r="AL42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M42" s="6" t="str">
        <f>LOWER(_xlfn.CONCAT(Table2[[#This Row],[device_suggested_area]], "-",Table2[[#This Row],[device_identifiers]]))</f>
        <v>wardrobe-main-bulb-1</v>
      </c>
      <c r="AN42" s="8" t="s">
        <v>780</v>
      </c>
      <c r="AO42" s="6" t="s">
        <v>684</v>
      </c>
      <c r="AP42" s="6" t="s">
        <v>783</v>
      </c>
      <c r="AQ42" s="6" t="s">
        <v>462</v>
      </c>
      <c r="AS42" s="6" t="s">
        <v>693</v>
      </c>
      <c r="AV42" s="6" t="s">
        <v>725</v>
      </c>
      <c r="AW42" s="6"/>
      <c r="AZ42" s="6" t="str">
        <f>IF(AND(ISBLANK(AV42), ISBLANK(AW42)), "", _xlfn.CONCAT("[", IF(ISBLANK(AV42), "", _xlfn.CONCAT("[""mac"", """, AV42, """]")), IF(ISBLANK(AW42), "", _xlfn.CONCAT(", [""ip"", """, AW42, """]")), "]"))</f>
        <v>[["mac", "0x00178801040ede93"]]</v>
      </c>
    </row>
    <row r="43" spans="1:52" ht="16" customHeight="1">
      <c r="A43" s="6">
        <v>1601</v>
      </c>
      <c r="B43" s="6" t="s">
        <v>26</v>
      </c>
      <c r="C43" s="6" t="s">
        <v>462</v>
      </c>
      <c r="D43" s="6" t="s">
        <v>137</v>
      </c>
      <c r="E43" s="6" t="s">
        <v>348</v>
      </c>
      <c r="F43" s="6" t="str">
        <f>IF(ISBLANK(E43), "", Table2[[#This Row],[unique_id]])</f>
        <v>ada_lamp</v>
      </c>
      <c r="G43" s="6" t="s">
        <v>204</v>
      </c>
      <c r="H43" s="6" t="s">
        <v>139</v>
      </c>
      <c r="I43" s="6" t="s">
        <v>132</v>
      </c>
      <c r="J43" s="6" t="s">
        <v>728</v>
      </c>
      <c r="K43" s="6" t="s">
        <v>985</v>
      </c>
      <c r="M43" s="6" t="s">
        <v>136</v>
      </c>
      <c r="T43" s="6"/>
      <c r="V43" s="8"/>
      <c r="W43" s="8" t="s">
        <v>686</v>
      </c>
      <c r="X43" s="69">
        <v>1</v>
      </c>
      <c r="Y43" s="14" t="s">
        <v>1105</v>
      </c>
      <c r="Z43" s="14" t="s">
        <v>761</v>
      </c>
      <c r="AD43" s="6" t="s">
        <v>322</v>
      </c>
      <c r="AF43" s="8"/>
      <c r="AH43" s="6" t="str">
        <f>IF(ISBLANK(AG43),  "", _xlfn.CONCAT("haas/entity/sensor/", LOWER(C43), "/", E43, "/config"))</f>
        <v/>
      </c>
      <c r="AI43" s="6" t="str">
        <f>IF(ISBLANK(AG43),  "", _xlfn.CONCAT(LOWER(C43), "/", E43))</f>
        <v/>
      </c>
      <c r="AK43" s="6"/>
      <c r="AL43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</v>
      </c>
      <c r="AM43" s="6" t="str">
        <f>LOWER(_xlfn.CONCAT(Table2[[#This Row],[device_suggested_area]], "-",Table2[[#This Row],[device_identifiers]]))</f>
        <v>ada-lamp</v>
      </c>
      <c r="AN43" s="8" t="s">
        <v>780</v>
      </c>
      <c r="AO43" s="6" t="s">
        <v>694</v>
      </c>
      <c r="AP43" s="6" t="s">
        <v>783</v>
      </c>
      <c r="AQ43" s="6" t="s">
        <v>462</v>
      </c>
      <c r="AS43" s="6" t="s">
        <v>130</v>
      </c>
      <c r="AT43" s="6" t="s">
        <v>1004</v>
      </c>
      <c r="AV43" s="6"/>
      <c r="AW43" s="6"/>
      <c r="AZ43" s="6" t="str">
        <f>IF(AND(ISBLANK(AV43), ISBLANK(AW43)), "", _xlfn.CONCAT("[", IF(ISBLANK(AV43), "", _xlfn.CONCAT("[""mac"", """, AV43, """]")), IF(ISBLANK(AW43), "", _xlfn.CONCAT(", [""ip"", """, AW43, """]")), "]"))</f>
        <v/>
      </c>
    </row>
    <row r="44" spans="1:52" ht="16" customHeight="1">
      <c r="A44" s="6">
        <v>1602</v>
      </c>
      <c r="B44" s="6" t="s">
        <v>26</v>
      </c>
      <c r="C44" s="6" t="s">
        <v>462</v>
      </c>
      <c r="D44" s="6" t="s">
        <v>137</v>
      </c>
      <c r="E44" s="6" t="str">
        <f>SUBSTITUTE(Table2[[#This Row],[device_name]], "-", "_")</f>
        <v>ada_lamp_bulb_1</v>
      </c>
      <c r="F44" s="6" t="str">
        <f>IF(ISBLANK(E44), "", Table2[[#This Row],[unique_id]])</f>
        <v>ada_lamp_bulb_1</v>
      </c>
      <c r="H44" s="6" t="s">
        <v>139</v>
      </c>
      <c r="O44" s="8" t="s">
        <v>1157</v>
      </c>
      <c r="P44" s="6" t="s">
        <v>172</v>
      </c>
      <c r="Q44" s="6" t="s">
        <v>1107</v>
      </c>
      <c r="R44" s="6" t="str">
        <f>Table2[[#This Row],[entity_domain]]</f>
        <v>Lights</v>
      </c>
      <c r="S44" s="6" t="str">
        <f>_xlfn.CONCAT( Table2[[#This Row],[device_suggested_area]], " ",Table2[[#This Row],[powercalc_group_3]])</f>
        <v>Ada Lights</v>
      </c>
      <c r="T44" s="6"/>
      <c r="V44" s="8"/>
      <c r="W44" s="8" t="s">
        <v>685</v>
      </c>
      <c r="X44" s="69">
        <v>1</v>
      </c>
      <c r="Y44" s="14" t="s">
        <v>1103</v>
      </c>
      <c r="Z44" s="14" t="s">
        <v>761</v>
      </c>
      <c r="AF44" s="8"/>
      <c r="AH44" s="6" t="str">
        <f>IF(ISBLANK(AG44),  "", _xlfn.CONCAT("haas/entity/sensor/", LOWER(C44), "/", E44, "/config"))</f>
        <v/>
      </c>
      <c r="AI44" s="6" t="str">
        <f>IF(ISBLANK(AG44),  "", _xlfn.CONCAT(LOWER(C44), "/", E44))</f>
        <v/>
      </c>
      <c r="AK44" s="6"/>
      <c r="AL44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M44" s="6" t="str">
        <f>LOWER(_xlfn.CONCAT(Table2[[#This Row],[device_suggested_area]], "-",Table2[[#This Row],[device_identifiers]]))</f>
        <v>ada-lamp-bulb-1</v>
      </c>
      <c r="AN44" s="8" t="s">
        <v>780</v>
      </c>
      <c r="AO44" s="6" t="s">
        <v>695</v>
      </c>
      <c r="AP44" s="6" t="s">
        <v>783</v>
      </c>
      <c r="AQ44" s="6" t="s">
        <v>462</v>
      </c>
      <c r="AS44" s="6" t="s">
        <v>130</v>
      </c>
      <c r="AT44" s="6" t="s">
        <v>1004</v>
      </c>
      <c r="AV44" s="6" t="s">
        <v>701</v>
      </c>
      <c r="AW44" s="6"/>
      <c r="AZ44" s="6" t="str">
        <f>IF(AND(ISBLANK(AV44), ISBLANK(AW44)), "", _xlfn.CONCAT("[", IF(ISBLANK(AV44), "", _xlfn.CONCAT("[""mac"", """, AV44, """]")), IF(ISBLANK(AW44), "", _xlfn.CONCAT(", [""ip"", """, AW44, """]")), "]"))</f>
        <v>[["mac", "0x0017880103433075"]]</v>
      </c>
    </row>
    <row r="45" spans="1:52" ht="16" customHeight="1">
      <c r="A45" s="6">
        <v>1628</v>
      </c>
      <c r="B45" s="6" t="s">
        <v>26</v>
      </c>
      <c r="C45" s="6" t="s">
        <v>462</v>
      </c>
      <c r="D45" s="6" t="s">
        <v>137</v>
      </c>
      <c r="E45" s="6" t="s">
        <v>771</v>
      </c>
      <c r="F45" s="6" t="str">
        <f>IF(ISBLANK(E45), "", Table2[[#This Row],[unique_id]])</f>
        <v>lounge_lamp</v>
      </c>
      <c r="G45" s="6" t="s">
        <v>772</v>
      </c>
      <c r="H45" s="6" t="s">
        <v>139</v>
      </c>
      <c r="I45" s="6" t="s">
        <v>132</v>
      </c>
      <c r="J45" s="6" t="s">
        <v>728</v>
      </c>
      <c r="K45" s="6" t="s">
        <v>986</v>
      </c>
      <c r="M45" s="6" t="s">
        <v>136</v>
      </c>
      <c r="T45" s="6"/>
      <c r="V45" s="8"/>
      <c r="W45" s="8" t="s">
        <v>686</v>
      </c>
      <c r="X45" s="69">
        <v>15</v>
      </c>
      <c r="Y45" s="14" t="s">
        <v>1105</v>
      </c>
      <c r="Z45" s="14" t="s">
        <v>762</v>
      </c>
      <c r="AD45" s="6" t="s">
        <v>322</v>
      </c>
      <c r="AF45" s="8"/>
      <c r="AH45" s="6" t="str">
        <f>IF(ISBLANK(AG45),  "", _xlfn.CONCAT("haas/entity/sensor/", LOWER(C45), "/", E45, "/config"))</f>
        <v/>
      </c>
      <c r="AI45" s="6" t="str">
        <f>IF(ISBLANK(AG45),  "", _xlfn.CONCAT(LOWER(C45), "/", E45))</f>
        <v/>
      </c>
      <c r="AK45" s="6"/>
      <c r="AL45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https://zigbee2mqtt.janeandgraham.com/#/group/15</v>
      </c>
      <c r="AM45" s="6" t="str">
        <f>LOWER(_xlfn.CONCAT(Table2[[#This Row],[device_suggested_area]], "-",Table2[[#This Row],[device_identifiers]]))</f>
        <v>lounge-lamp</v>
      </c>
      <c r="AN45" s="8" t="s">
        <v>682</v>
      </c>
      <c r="AO45" s="6" t="s">
        <v>694</v>
      </c>
      <c r="AP45" s="6" t="s">
        <v>681</v>
      </c>
      <c r="AQ45" s="6" t="s">
        <v>462</v>
      </c>
      <c r="AS45" s="6" t="s">
        <v>203</v>
      </c>
      <c r="AT45" s="6" t="s">
        <v>1004</v>
      </c>
      <c r="AV45" s="6"/>
      <c r="AW45" s="6"/>
      <c r="AZ45" s="6" t="str">
        <f>IF(AND(ISBLANK(AV45), ISBLANK(AW45)), "", _xlfn.CONCAT("[", IF(ISBLANK(AV45), "", _xlfn.CONCAT("[""mac"", """, AV45, """]")), IF(ISBLANK(AW45), "", _xlfn.CONCAT(", [""ip"", """, AW45, """]")), "]"))</f>
        <v/>
      </c>
    </row>
    <row r="46" spans="1:52" ht="16" customHeight="1">
      <c r="A46" s="6">
        <v>1629</v>
      </c>
      <c r="B46" s="6" t="s">
        <v>26</v>
      </c>
      <c r="C46" s="6" t="s">
        <v>462</v>
      </c>
      <c r="D46" s="6" t="s">
        <v>137</v>
      </c>
      <c r="E46" s="6" t="str">
        <f>SUBSTITUTE(Table2[[#This Row],[device_name]], "-", "_")</f>
        <v>lounge_lamp_bulb_1</v>
      </c>
      <c r="F46" s="6" t="str">
        <f>IF(ISBLANK(E46), "", Table2[[#This Row],[unique_id]])</f>
        <v>lounge_lamp_bulb_1</v>
      </c>
      <c r="H46" s="6" t="s">
        <v>139</v>
      </c>
      <c r="O46" s="8" t="s">
        <v>1157</v>
      </c>
      <c r="P46" s="6" t="s">
        <v>172</v>
      </c>
      <c r="Q46" s="6" t="s">
        <v>1107</v>
      </c>
      <c r="R46" s="6" t="str">
        <f>Table2[[#This Row],[entity_domain]]</f>
        <v>Lights</v>
      </c>
      <c r="S46" s="6" t="str">
        <f>_xlfn.CONCAT( Table2[[#This Row],[device_suggested_area]], " ",Table2[[#This Row],[powercalc_group_3]])</f>
        <v>Lounge Lights</v>
      </c>
      <c r="T46" s="6"/>
      <c r="V46" s="8"/>
      <c r="W46" s="8" t="s">
        <v>685</v>
      </c>
      <c r="X46" s="69">
        <v>15</v>
      </c>
      <c r="Y46" s="14" t="s">
        <v>1103</v>
      </c>
      <c r="Z46" s="14" t="s">
        <v>761</v>
      </c>
      <c r="AF46" s="8"/>
      <c r="AH46" s="6" t="str">
        <f>IF(ISBLANK(AG46),  "", _xlfn.CONCAT("haas/entity/sensor/", LOWER(C46), "/", E46, "/config"))</f>
        <v/>
      </c>
      <c r="AI46" s="6" t="str">
        <f>IF(ISBLANK(AG46),  "", _xlfn.CONCAT(LOWER(C46), "/", E46))</f>
        <v/>
      </c>
      <c r="AK46" s="6"/>
      <c r="AL46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M46" s="6" t="str">
        <f>LOWER(_xlfn.CONCAT(Table2[[#This Row],[device_suggested_area]], "-",Table2[[#This Row],[device_identifiers]]))</f>
        <v>lounge-lamp-bulb-1</v>
      </c>
      <c r="AN46" s="8" t="s">
        <v>682</v>
      </c>
      <c r="AO46" s="6" t="s">
        <v>695</v>
      </c>
      <c r="AP46" s="6" t="s">
        <v>681</v>
      </c>
      <c r="AQ46" s="6" t="s">
        <v>462</v>
      </c>
      <c r="AS46" s="6" t="s">
        <v>203</v>
      </c>
      <c r="AT46" s="6" t="s">
        <v>1004</v>
      </c>
      <c r="AV46" s="6" t="s">
        <v>773</v>
      </c>
      <c r="AW46" s="6"/>
      <c r="AZ46" s="6" t="str">
        <f>IF(AND(ISBLANK(AV46), ISBLANK(AW46)), "", _xlfn.CONCAT("[", IF(ISBLANK(AV46), "", _xlfn.CONCAT("[""mac"", """, AV46, """]")), IF(ISBLANK(AW46), "", _xlfn.CONCAT(", [""ip"", """, AW46, """]")), "]"))</f>
        <v>[["mac", "0x0017880106bc4f2d"]]</v>
      </c>
    </row>
    <row r="47" spans="1:52" ht="16" customHeight="1">
      <c r="A47" s="6">
        <v>1666</v>
      </c>
      <c r="B47" s="6" t="s">
        <v>26</v>
      </c>
      <c r="C47" s="6" t="s">
        <v>462</v>
      </c>
      <c r="D47" s="6" t="s">
        <v>137</v>
      </c>
      <c r="E47" s="6" t="s">
        <v>793</v>
      </c>
      <c r="F47" s="6" t="str">
        <f>IF(ISBLANK(E47), "", Table2[[#This Row],[unique_id]])</f>
        <v>garden_pedestals</v>
      </c>
      <c r="G47" s="6" t="s">
        <v>794</v>
      </c>
      <c r="H47" s="6" t="s">
        <v>139</v>
      </c>
      <c r="I47" s="6" t="s">
        <v>132</v>
      </c>
      <c r="J47" s="6" t="s">
        <v>1072</v>
      </c>
      <c r="M47" s="6" t="s">
        <v>136</v>
      </c>
      <c r="T47" s="6"/>
      <c r="V47" s="8"/>
      <c r="W47" s="8" t="s">
        <v>686</v>
      </c>
      <c r="X47" s="69">
        <v>16</v>
      </c>
      <c r="Y47" s="14" t="s">
        <v>1106</v>
      </c>
      <c r="Z47" s="14" t="s">
        <v>785</v>
      </c>
      <c r="AD47" s="6" t="s">
        <v>322</v>
      </c>
      <c r="AF47" s="8"/>
      <c r="AH47" s="6" t="str">
        <f>IF(ISBLANK(AG47),  "", _xlfn.CONCAT("haas/entity/sensor/", LOWER(C47), "/", E47, "/config"))</f>
        <v/>
      </c>
      <c r="AI47" s="6" t="str">
        <f>IF(ISBLANK(AG47),  "", _xlfn.CONCAT(LOWER(C47), "/", E47))</f>
        <v/>
      </c>
      <c r="AK47" s="6"/>
      <c r="AL47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https://zigbee2mqtt.janeandgraham.com/#/group/16</v>
      </c>
      <c r="AM47" s="6" t="str">
        <f>LOWER(_xlfn.CONCAT(Table2[[#This Row],[device_suggested_area]], "-",Table2[[#This Row],[device_identifiers]]))</f>
        <v>garden-pedestals</v>
      </c>
      <c r="AN47" s="8" t="s">
        <v>782</v>
      </c>
      <c r="AO47" s="6" t="s">
        <v>796</v>
      </c>
      <c r="AP47" s="6" t="s">
        <v>784</v>
      </c>
      <c r="AQ47" s="6" t="s">
        <v>462</v>
      </c>
      <c r="AS47" s="6" t="s">
        <v>795</v>
      </c>
      <c r="AV47" s="6"/>
      <c r="AW47" s="6"/>
      <c r="AZ47" s="6" t="str">
        <f>IF(AND(ISBLANK(AV47), ISBLANK(AW47)), "", _xlfn.CONCAT("[", IF(ISBLANK(AV47), "", _xlfn.CONCAT("[""mac"", """, AV47, """]")), IF(ISBLANK(AW47), "", _xlfn.CONCAT(", [""ip"", """, AW47, """]")), "]"))</f>
        <v/>
      </c>
    </row>
    <row r="48" spans="1:52" ht="16" customHeight="1">
      <c r="A48" s="6">
        <v>1667</v>
      </c>
      <c r="B48" s="6" t="s">
        <v>26</v>
      </c>
      <c r="C48" s="6" t="s">
        <v>462</v>
      </c>
      <c r="D48" s="6" t="s">
        <v>137</v>
      </c>
      <c r="E48" s="6" t="str">
        <f>SUBSTITUTE(Table2[[#This Row],[device_name]], "-", "_")</f>
        <v>garden_pedestals_bulb_1</v>
      </c>
      <c r="F48" s="6" t="str">
        <f>IF(ISBLANK(E48), "", Table2[[#This Row],[unique_id]])</f>
        <v>garden_pedestals_bulb_1</v>
      </c>
      <c r="H48" s="6" t="s">
        <v>139</v>
      </c>
      <c r="O48" s="8" t="s">
        <v>1157</v>
      </c>
      <c r="P48" s="6" t="s">
        <v>172</v>
      </c>
      <c r="Q48" s="6" t="s">
        <v>1107</v>
      </c>
      <c r="R48" s="6" t="str">
        <f>Table2[[#This Row],[entity_domain]]</f>
        <v>Lights</v>
      </c>
      <c r="S48" s="6" t="str">
        <f>_xlfn.CONCAT( Table2[[#This Row],[device_suggested_area]], " ",Table2[[#This Row],[powercalc_group_3]])</f>
        <v>Garden Lights</v>
      </c>
      <c r="T48" s="6"/>
      <c r="V48" s="8"/>
      <c r="W48" s="8" t="s">
        <v>685</v>
      </c>
      <c r="X48" s="69">
        <v>16</v>
      </c>
      <c r="Y48" s="14" t="s">
        <v>1103</v>
      </c>
      <c r="Z48" s="14" t="s">
        <v>785</v>
      </c>
      <c r="AF48" s="8"/>
      <c r="AH48" s="6" t="str">
        <f>IF(ISBLANK(AG48),  "", _xlfn.CONCAT("haas/entity/sensor/", LOWER(C48), "/", E48, "/config"))</f>
        <v/>
      </c>
      <c r="AI48" s="6" t="str">
        <f>IF(ISBLANK(AG48),  "", _xlfn.CONCAT(LOWER(C48), "/", E48))</f>
        <v/>
      </c>
      <c r="AK48" s="6"/>
      <c r="AL48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M48" s="6" t="str">
        <f>LOWER(_xlfn.CONCAT(Table2[[#This Row],[device_suggested_area]], "-",Table2[[#This Row],[device_identifiers]]))</f>
        <v>garden-pedestals-bulb-1</v>
      </c>
      <c r="AN48" s="8" t="s">
        <v>782</v>
      </c>
      <c r="AO48" s="6" t="s">
        <v>797</v>
      </c>
      <c r="AP48" s="6" t="s">
        <v>784</v>
      </c>
      <c r="AQ48" s="6" t="s">
        <v>462</v>
      </c>
      <c r="AS48" s="6" t="s">
        <v>795</v>
      </c>
      <c r="AV48" s="6" t="s">
        <v>781</v>
      </c>
      <c r="AW48" s="6"/>
      <c r="AZ48" s="6" t="str">
        <f>IF(AND(ISBLANK(AV48), ISBLANK(AW48)), "", _xlfn.CONCAT("[", IF(ISBLANK(AV48), "", _xlfn.CONCAT("[""mac"", """, AV48, """]")), IF(ISBLANK(AW48), "", _xlfn.CONCAT(", [""ip"", """, AW48, """]")), "]"))</f>
        <v>[["mac", "0x001788010c692175"]]</v>
      </c>
    </row>
    <row r="49" spans="1:52" ht="16" customHeight="1">
      <c r="A49" s="6">
        <v>1668</v>
      </c>
      <c r="B49" s="6" t="s">
        <v>26</v>
      </c>
      <c r="C49" s="6" t="s">
        <v>462</v>
      </c>
      <c r="D49" s="6" t="s">
        <v>137</v>
      </c>
      <c r="E49" s="6" t="str">
        <f>SUBSTITUTE(Table2[[#This Row],[device_name]], "-", "_")</f>
        <v>garden_pedestals_bulb_2</v>
      </c>
      <c r="F49" s="6" t="str">
        <f>IF(ISBLANK(E49), "", Table2[[#This Row],[unique_id]])</f>
        <v>garden_pedestals_bulb_2</v>
      </c>
      <c r="H49" s="6" t="s">
        <v>139</v>
      </c>
      <c r="O49" s="8" t="s">
        <v>1157</v>
      </c>
      <c r="P49" s="6" t="s">
        <v>172</v>
      </c>
      <c r="Q49" s="6" t="s">
        <v>1107</v>
      </c>
      <c r="R49" s="6" t="str">
        <f>Table2[[#This Row],[entity_domain]]</f>
        <v>Lights</v>
      </c>
      <c r="S49" s="6" t="str">
        <f>_xlfn.CONCAT( Table2[[#This Row],[device_suggested_area]], " ",Table2[[#This Row],[powercalc_group_3]])</f>
        <v>Garden Lights</v>
      </c>
      <c r="T49" s="6"/>
      <c r="V49" s="8"/>
      <c r="W49" s="8" t="s">
        <v>685</v>
      </c>
      <c r="X49" s="69">
        <v>16</v>
      </c>
      <c r="Y49" s="14" t="s">
        <v>1103</v>
      </c>
      <c r="Z49" s="14" t="s">
        <v>785</v>
      </c>
      <c r="AF49" s="8"/>
      <c r="AH49" s="6" t="str">
        <f>IF(ISBLANK(AG49),  "", _xlfn.CONCAT("haas/entity/sensor/", LOWER(C49), "/", E49, "/config"))</f>
        <v/>
      </c>
      <c r="AI49" s="6" t="str">
        <f>IF(ISBLANK(AG49),  "", _xlfn.CONCAT(LOWER(C49), "/", E49))</f>
        <v/>
      </c>
      <c r="AK49" s="6"/>
      <c r="AL49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M49" s="6" t="str">
        <f>LOWER(_xlfn.CONCAT(Table2[[#This Row],[device_suggested_area]], "-",Table2[[#This Row],[device_identifiers]]))</f>
        <v>garden-pedestals-bulb-2</v>
      </c>
      <c r="AN49" s="8" t="s">
        <v>782</v>
      </c>
      <c r="AO49" s="6" t="s">
        <v>798</v>
      </c>
      <c r="AP49" s="6" t="s">
        <v>784</v>
      </c>
      <c r="AQ49" s="6" t="s">
        <v>462</v>
      </c>
      <c r="AS49" s="6" t="s">
        <v>795</v>
      </c>
      <c r="AV49" s="6" t="s">
        <v>786</v>
      </c>
      <c r="AW49" s="6"/>
      <c r="AZ49" s="6" t="str">
        <f>IF(AND(ISBLANK(AV49), ISBLANK(AW49)), "", _xlfn.CONCAT("[", IF(ISBLANK(AV49), "", _xlfn.CONCAT("[""mac"", """, AV49, """]")), IF(ISBLANK(AW49), "", _xlfn.CONCAT(", [""ip"", """, AW49, """]")), "]"))</f>
        <v>[["mac", "0x001788010c69214a"]]</v>
      </c>
    </row>
    <row r="50" spans="1:52" ht="16" customHeight="1">
      <c r="A50" s="6">
        <v>1669</v>
      </c>
      <c r="B50" s="6" t="s">
        <v>26</v>
      </c>
      <c r="C50" s="6" t="s">
        <v>462</v>
      </c>
      <c r="D50" s="6" t="s">
        <v>137</v>
      </c>
      <c r="E50" s="6" t="str">
        <f>SUBSTITUTE(Table2[[#This Row],[device_name]], "-", "_")</f>
        <v>garden_pedestals_bulb_3</v>
      </c>
      <c r="F50" s="6" t="str">
        <f>IF(ISBLANK(E50), "", Table2[[#This Row],[unique_id]])</f>
        <v>garden_pedestals_bulb_3</v>
      </c>
      <c r="H50" s="6" t="s">
        <v>139</v>
      </c>
      <c r="O50" s="8" t="s">
        <v>1157</v>
      </c>
      <c r="P50" s="6" t="s">
        <v>172</v>
      </c>
      <c r="Q50" s="6" t="s">
        <v>1107</v>
      </c>
      <c r="R50" s="6" t="str">
        <f>Table2[[#This Row],[entity_domain]]</f>
        <v>Lights</v>
      </c>
      <c r="S50" s="6" t="str">
        <f>_xlfn.CONCAT( Table2[[#This Row],[device_suggested_area]], " ",Table2[[#This Row],[powercalc_group_3]])</f>
        <v>Garden Lights</v>
      </c>
      <c r="T50" s="6"/>
      <c r="V50" s="8"/>
      <c r="W50" s="8" t="s">
        <v>685</v>
      </c>
      <c r="X50" s="69">
        <v>16</v>
      </c>
      <c r="Y50" s="14" t="s">
        <v>1103</v>
      </c>
      <c r="Z50" s="14" t="s">
        <v>785</v>
      </c>
      <c r="AF50" s="8"/>
      <c r="AH50" s="6" t="str">
        <f>IF(ISBLANK(AG50),  "", _xlfn.CONCAT("haas/entity/sensor/", LOWER(C50), "/", E50, "/config"))</f>
        <v/>
      </c>
      <c r="AI50" s="6" t="str">
        <f>IF(ISBLANK(AG50),  "", _xlfn.CONCAT(LOWER(C50), "/", E50))</f>
        <v/>
      </c>
      <c r="AK50" s="6"/>
      <c r="AL50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M50" s="6" t="str">
        <f>LOWER(_xlfn.CONCAT(Table2[[#This Row],[device_suggested_area]], "-",Table2[[#This Row],[device_identifiers]]))</f>
        <v>garden-pedestals-bulb-3</v>
      </c>
      <c r="AN50" s="8" t="s">
        <v>782</v>
      </c>
      <c r="AO50" s="6" t="s">
        <v>799</v>
      </c>
      <c r="AP50" s="6" t="s">
        <v>784</v>
      </c>
      <c r="AQ50" s="6" t="s">
        <v>462</v>
      </c>
      <c r="AS50" s="6" t="s">
        <v>795</v>
      </c>
      <c r="AV50" s="6" t="s">
        <v>787</v>
      </c>
      <c r="AW50" s="6"/>
      <c r="AZ50" s="6" t="str">
        <f>IF(AND(ISBLANK(AV50), ISBLANK(AW50)), "", _xlfn.CONCAT("[", IF(ISBLANK(AV50), "", _xlfn.CONCAT("[""mac"", """, AV50, """]")), IF(ISBLANK(AW50), "", _xlfn.CONCAT(", [""ip"", """, AW50, """]")), "]"))</f>
        <v>[["mac", "0x001788010c5c4266"]]</v>
      </c>
    </row>
    <row r="51" spans="1:52" ht="16" customHeight="1">
      <c r="A51" s="6">
        <v>1670</v>
      </c>
      <c r="B51" s="53" t="s">
        <v>26</v>
      </c>
      <c r="C51" s="53" t="s">
        <v>462</v>
      </c>
      <c r="D51" s="53" t="s">
        <v>137</v>
      </c>
      <c r="E51" s="53" t="str">
        <f>SUBSTITUTE(Table2[[#This Row],[device_name]], "-", "_")</f>
        <v>garden_pedestals_bulb_4</v>
      </c>
      <c r="F51" s="53" t="str">
        <f>IF(ISBLANK(E51), "", Table2[[#This Row],[unique_id]])</f>
        <v>garden_pedestals_bulb_4</v>
      </c>
      <c r="G51" s="53"/>
      <c r="H51" s="53" t="s">
        <v>139</v>
      </c>
      <c r="I51" s="53"/>
      <c r="J51" s="53"/>
      <c r="K51" s="53"/>
      <c r="L51" s="53"/>
      <c r="M51" s="53"/>
      <c r="N51" s="53"/>
      <c r="O51" s="54" t="s">
        <v>1157</v>
      </c>
      <c r="P51" s="53" t="s">
        <v>172</v>
      </c>
      <c r="Q51" s="53" t="s">
        <v>1107</v>
      </c>
      <c r="R51" s="53" t="str">
        <f>Table2[[#This Row],[entity_domain]]</f>
        <v>Lights</v>
      </c>
      <c r="S51" s="53" t="str">
        <f>_xlfn.CONCAT( Table2[[#This Row],[device_suggested_area]], " ",Table2[[#This Row],[powercalc_group_3]])</f>
        <v>Garden Lights</v>
      </c>
      <c r="T51" s="53"/>
      <c r="U51" s="53"/>
      <c r="V51" s="54"/>
      <c r="W51" s="54" t="s">
        <v>685</v>
      </c>
      <c r="X51" s="70">
        <v>16</v>
      </c>
      <c r="Y51" s="60" t="s">
        <v>1103</v>
      </c>
      <c r="Z51" s="60" t="s">
        <v>785</v>
      </c>
      <c r="AA51" s="53"/>
      <c r="AB51" s="53"/>
      <c r="AC51" s="53"/>
      <c r="AD51" s="53"/>
      <c r="AE51" s="53"/>
      <c r="AF51" s="54"/>
      <c r="AG51" s="53"/>
      <c r="AH51" s="53" t="str">
        <f>IF(ISBLANK(AG51),  "", _xlfn.CONCAT("haas/entity/sensor/", LOWER(C51), "/", E51, "/config"))</f>
        <v/>
      </c>
      <c r="AI51" s="53" t="str">
        <f>IF(ISBLANK(AG51),  "", _xlfn.CONCAT(LOWER(C51), "/", E51))</f>
        <v/>
      </c>
      <c r="AJ51" s="53"/>
      <c r="AK51" s="53"/>
      <c r="AL51" s="6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M51" s="53" t="str">
        <f>LOWER(_xlfn.CONCAT(Table2[[#This Row],[device_suggested_area]], "-",Table2[[#This Row],[device_identifiers]]))</f>
        <v>garden-pedestals-bulb-4</v>
      </c>
      <c r="AN51" s="54" t="s">
        <v>782</v>
      </c>
      <c r="AO51" s="53" t="s">
        <v>800</v>
      </c>
      <c r="AP51" s="53" t="s">
        <v>784</v>
      </c>
      <c r="AQ51" s="53" t="s">
        <v>462</v>
      </c>
      <c r="AR51" s="53"/>
      <c r="AS51" s="53" t="s">
        <v>795</v>
      </c>
      <c r="AT51" s="53"/>
      <c r="AU51" s="53"/>
      <c r="AV51" s="53" t="s">
        <v>788</v>
      </c>
      <c r="AW51" s="53"/>
      <c r="AX51" s="53"/>
      <c r="AY51" s="53"/>
      <c r="AZ51" s="53" t="str">
        <f>IF(AND(ISBLANK(AV51), ISBLANK(AW51)), "", _xlfn.CONCAT("[", IF(ISBLANK(AV51), "", _xlfn.CONCAT("[""mac"", """, AV51, """]")), IF(ISBLANK(AW51), "", _xlfn.CONCAT(", [""ip"", """, AW51, """]")), "]"))</f>
        <v>[["mac", "0x001788010c692144"]]</v>
      </c>
    </row>
    <row r="52" spans="1:52" ht="16" customHeight="1">
      <c r="A52" s="6">
        <v>1671</v>
      </c>
      <c r="B52" s="53" t="s">
        <v>808</v>
      </c>
      <c r="C52" s="53" t="s">
        <v>462</v>
      </c>
      <c r="D52" s="53" t="s">
        <v>137</v>
      </c>
      <c r="E52" s="53"/>
      <c r="F52" s="53" t="str">
        <f>IF(ISBLANK(E52), "", Table2[[#This Row],[unique_id]])</f>
        <v/>
      </c>
      <c r="G52" s="53"/>
      <c r="H52" s="53"/>
      <c r="I52" s="53"/>
      <c r="J52" s="53"/>
      <c r="K52" s="53"/>
      <c r="L52" s="53"/>
      <c r="M52" s="53"/>
      <c r="N52" s="53"/>
      <c r="O52" s="54"/>
      <c r="P52" s="53"/>
      <c r="Q52" s="53"/>
      <c r="R52" s="53"/>
      <c r="S52" s="53"/>
      <c r="T52" s="53"/>
      <c r="U52" s="53"/>
      <c r="V52" s="54"/>
      <c r="W52" s="54" t="s">
        <v>685</v>
      </c>
      <c r="X52" s="70">
        <v>16</v>
      </c>
      <c r="Y52" s="60" t="s">
        <v>1103</v>
      </c>
      <c r="Z52" s="60" t="s">
        <v>785</v>
      </c>
      <c r="AA52" s="53"/>
      <c r="AB52" s="53"/>
      <c r="AC52" s="53"/>
      <c r="AD52" s="53"/>
      <c r="AE52" s="53"/>
      <c r="AF52" s="54"/>
      <c r="AG52" s="53"/>
      <c r="AH52" s="53" t="str">
        <f>IF(ISBLANK(AG52),  "", _xlfn.CONCAT("haas/entity/sensor/", LOWER(C52), "/", E52, "/config"))</f>
        <v/>
      </c>
      <c r="AI52" s="53" t="str">
        <f>IF(ISBLANK(AG52),  "", _xlfn.CONCAT(LOWER(C52), "/", E52))</f>
        <v/>
      </c>
      <c r="AJ52" s="53"/>
      <c r="AK52" s="53"/>
      <c r="AL52" s="6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52" s="53" t="str">
        <f>LOWER(_xlfn.CONCAT(Table2[[#This Row],[device_suggested_area]], "-",Table2[[#This Row],[device_identifiers]]))</f>
        <v>garden-pedestals-bulb-5</v>
      </c>
      <c r="AN52" s="54" t="s">
        <v>782</v>
      </c>
      <c r="AO52" s="53" t="s">
        <v>916</v>
      </c>
      <c r="AP52" s="53" t="s">
        <v>784</v>
      </c>
      <c r="AQ52" s="53" t="s">
        <v>462</v>
      </c>
      <c r="AR52" s="53"/>
      <c r="AS52" s="53" t="s">
        <v>795</v>
      </c>
      <c r="AT52" s="53"/>
      <c r="AU52" s="53"/>
      <c r="AV52" s="53" t="s">
        <v>915</v>
      </c>
      <c r="AW52" s="53"/>
      <c r="AX52" s="53"/>
      <c r="AY52" s="53"/>
      <c r="AZ52" s="53" t="str">
        <f>IF(AND(ISBLANK(AV52), ISBLANK(AW52)), "", _xlfn.CONCAT("[", IF(ISBLANK(AV52), "", _xlfn.CONCAT("[""mac"", """, AV52, """]")), IF(ISBLANK(AW52), "", _xlfn.CONCAT(", [""ip"", """, AW52, """]")), "]"))</f>
        <v>[["mac", "x"]]</v>
      </c>
    </row>
    <row r="53" spans="1:52" ht="16" customHeight="1">
      <c r="A53" s="6">
        <v>1672</v>
      </c>
      <c r="B53" s="53" t="s">
        <v>808</v>
      </c>
      <c r="C53" s="53" t="s">
        <v>462</v>
      </c>
      <c r="D53" s="53" t="s">
        <v>137</v>
      </c>
      <c r="E53" s="53"/>
      <c r="F53" s="53" t="str">
        <f>IF(ISBLANK(E53), "", Table2[[#This Row],[unique_id]])</f>
        <v/>
      </c>
      <c r="G53" s="53"/>
      <c r="H53" s="53"/>
      <c r="I53" s="53"/>
      <c r="J53" s="53"/>
      <c r="K53" s="53"/>
      <c r="L53" s="53"/>
      <c r="M53" s="53"/>
      <c r="N53" s="53"/>
      <c r="O53" s="54"/>
      <c r="P53" s="53"/>
      <c r="Q53" s="53"/>
      <c r="R53" s="53"/>
      <c r="S53" s="53"/>
      <c r="T53" s="53"/>
      <c r="U53" s="53"/>
      <c r="V53" s="54"/>
      <c r="W53" s="54" t="s">
        <v>685</v>
      </c>
      <c r="X53" s="70">
        <v>16</v>
      </c>
      <c r="Y53" s="60" t="s">
        <v>1103</v>
      </c>
      <c r="Z53" s="60" t="s">
        <v>785</v>
      </c>
      <c r="AA53" s="53"/>
      <c r="AB53" s="53"/>
      <c r="AC53" s="53"/>
      <c r="AD53" s="53"/>
      <c r="AE53" s="53"/>
      <c r="AF53" s="54"/>
      <c r="AG53" s="53"/>
      <c r="AH53" s="53" t="str">
        <f>IF(ISBLANK(AG53),  "", _xlfn.CONCAT("haas/entity/sensor/", LOWER(C53), "/", E53, "/config"))</f>
        <v/>
      </c>
      <c r="AI53" s="53" t="str">
        <f>IF(ISBLANK(AG53),  "", _xlfn.CONCAT(LOWER(C53), "/", E53))</f>
        <v/>
      </c>
      <c r="AJ53" s="53"/>
      <c r="AK53" s="53"/>
      <c r="AL53" s="6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53" s="53" t="str">
        <f>LOWER(_xlfn.CONCAT(Table2[[#This Row],[device_suggested_area]], "-",Table2[[#This Row],[device_identifiers]]))</f>
        <v>garden-pedestals-bulb-6</v>
      </c>
      <c r="AN53" s="54" t="s">
        <v>782</v>
      </c>
      <c r="AO53" s="53" t="s">
        <v>917</v>
      </c>
      <c r="AP53" s="53" t="s">
        <v>784</v>
      </c>
      <c r="AQ53" s="53" t="s">
        <v>462</v>
      </c>
      <c r="AR53" s="53"/>
      <c r="AS53" s="53" t="s">
        <v>795</v>
      </c>
      <c r="AT53" s="53"/>
      <c r="AU53" s="53"/>
      <c r="AV53" s="53" t="s">
        <v>915</v>
      </c>
      <c r="AW53" s="53"/>
      <c r="AX53" s="53"/>
      <c r="AY53" s="53"/>
      <c r="AZ53" s="53" t="str">
        <f>IF(AND(ISBLANK(AV53), ISBLANK(AW53)), "", _xlfn.CONCAT("[", IF(ISBLANK(AV53), "", _xlfn.CONCAT("[""mac"", """, AV53, """]")), IF(ISBLANK(AW53), "", _xlfn.CONCAT(", [""ip"", """, AW53, """]")), "]"))</f>
        <v>[["mac", "x"]]</v>
      </c>
    </row>
    <row r="54" spans="1:52" ht="16" customHeight="1">
      <c r="A54" s="6">
        <v>1673</v>
      </c>
      <c r="B54" s="53" t="s">
        <v>808</v>
      </c>
      <c r="C54" s="53" t="s">
        <v>462</v>
      </c>
      <c r="D54" s="53" t="s">
        <v>137</v>
      </c>
      <c r="E54" s="53"/>
      <c r="F54" s="53" t="str">
        <f>IF(ISBLANK(E54), "", Table2[[#This Row],[unique_id]])</f>
        <v/>
      </c>
      <c r="G54" s="53"/>
      <c r="H54" s="53"/>
      <c r="I54" s="53"/>
      <c r="J54" s="53"/>
      <c r="K54" s="53"/>
      <c r="L54" s="53"/>
      <c r="M54" s="53"/>
      <c r="N54" s="53"/>
      <c r="O54" s="54"/>
      <c r="P54" s="53"/>
      <c r="Q54" s="53"/>
      <c r="R54" s="53"/>
      <c r="S54" s="53"/>
      <c r="T54" s="53"/>
      <c r="U54" s="53"/>
      <c r="V54" s="54"/>
      <c r="W54" s="54" t="s">
        <v>685</v>
      </c>
      <c r="X54" s="70">
        <v>16</v>
      </c>
      <c r="Y54" s="60" t="s">
        <v>1103</v>
      </c>
      <c r="Z54" s="60" t="s">
        <v>785</v>
      </c>
      <c r="AA54" s="53"/>
      <c r="AB54" s="53"/>
      <c r="AC54" s="53"/>
      <c r="AD54" s="53"/>
      <c r="AE54" s="53"/>
      <c r="AF54" s="54"/>
      <c r="AG54" s="53"/>
      <c r="AH54" s="53" t="str">
        <f>IF(ISBLANK(AG54),  "", _xlfn.CONCAT("haas/entity/sensor/", LOWER(C54), "/", E54, "/config"))</f>
        <v/>
      </c>
      <c r="AI54" s="53" t="str">
        <f>IF(ISBLANK(AG54),  "", _xlfn.CONCAT(LOWER(C54), "/", E54))</f>
        <v/>
      </c>
      <c r="AJ54" s="53"/>
      <c r="AK54" s="53"/>
      <c r="AL54" s="6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54" s="53" t="str">
        <f>LOWER(_xlfn.CONCAT(Table2[[#This Row],[device_suggested_area]], "-",Table2[[#This Row],[device_identifiers]]))</f>
        <v>garden-pedestals-bulb-7</v>
      </c>
      <c r="AN54" s="54" t="s">
        <v>782</v>
      </c>
      <c r="AO54" s="53" t="s">
        <v>918</v>
      </c>
      <c r="AP54" s="53" t="s">
        <v>784</v>
      </c>
      <c r="AQ54" s="53" t="s">
        <v>462</v>
      </c>
      <c r="AR54" s="53"/>
      <c r="AS54" s="53" t="s">
        <v>795</v>
      </c>
      <c r="AT54" s="53"/>
      <c r="AU54" s="53"/>
      <c r="AV54" s="53" t="s">
        <v>915</v>
      </c>
      <c r="AW54" s="53"/>
      <c r="AX54" s="53"/>
      <c r="AY54" s="53"/>
      <c r="AZ54" s="53" t="str">
        <f>IF(AND(ISBLANK(AV54), ISBLANK(AW54)), "", _xlfn.CONCAT("[", IF(ISBLANK(AV54), "", _xlfn.CONCAT("[""mac"", """, AV54, """]")), IF(ISBLANK(AW54), "", _xlfn.CONCAT(", [""ip"", """, AW54, """]")), "]"))</f>
        <v>[["mac", "x"]]</v>
      </c>
    </row>
    <row r="55" spans="1:52" ht="16" customHeight="1">
      <c r="A55" s="6">
        <v>1674</v>
      </c>
      <c r="B55" s="53" t="s">
        <v>808</v>
      </c>
      <c r="C55" s="53" t="s">
        <v>462</v>
      </c>
      <c r="D55" s="53" t="s">
        <v>137</v>
      </c>
      <c r="E55" s="53"/>
      <c r="F55" s="53" t="str">
        <f>IF(ISBLANK(E55), "", Table2[[#This Row],[unique_id]])</f>
        <v/>
      </c>
      <c r="G55" s="53"/>
      <c r="H55" s="53"/>
      <c r="I55" s="53"/>
      <c r="J55" s="53"/>
      <c r="K55" s="53"/>
      <c r="L55" s="53"/>
      <c r="M55" s="53"/>
      <c r="N55" s="53"/>
      <c r="O55" s="54"/>
      <c r="P55" s="53"/>
      <c r="Q55" s="53"/>
      <c r="R55" s="53"/>
      <c r="S55" s="53"/>
      <c r="T55" s="53"/>
      <c r="U55" s="53"/>
      <c r="V55" s="54"/>
      <c r="W55" s="54" t="s">
        <v>685</v>
      </c>
      <c r="X55" s="70">
        <v>16</v>
      </c>
      <c r="Y55" s="60" t="s">
        <v>1103</v>
      </c>
      <c r="Z55" s="60" t="s">
        <v>785</v>
      </c>
      <c r="AA55" s="53"/>
      <c r="AB55" s="53"/>
      <c r="AC55" s="53"/>
      <c r="AD55" s="53"/>
      <c r="AE55" s="53"/>
      <c r="AF55" s="54"/>
      <c r="AG55" s="53"/>
      <c r="AH55" s="53" t="str">
        <f>IF(ISBLANK(AG55),  "", _xlfn.CONCAT("haas/entity/sensor/", LOWER(C55), "/", E55, "/config"))</f>
        <v/>
      </c>
      <c r="AI55" s="53" t="str">
        <f>IF(ISBLANK(AG55),  "", _xlfn.CONCAT(LOWER(C55), "/", E55))</f>
        <v/>
      </c>
      <c r="AJ55" s="53"/>
      <c r="AK55" s="53"/>
      <c r="AL55" s="6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55" s="53" t="str">
        <f>LOWER(_xlfn.CONCAT(Table2[[#This Row],[device_suggested_area]], "-",Table2[[#This Row],[device_identifiers]]))</f>
        <v>garden-pedestals-bulb-8</v>
      </c>
      <c r="AN55" s="54" t="s">
        <v>782</v>
      </c>
      <c r="AO55" s="53" t="s">
        <v>919</v>
      </c>
      <c r="AP55" s="53" t="s">
        <v>784</v>
      </c>
      <c r="AQ55" s="53" t="s">
        <v>462</v>
      </c>
      <c r="AR55" s="53"/>
      <c r="AS55" s="53" t="s">
        <v>795</v>
      </c>
      <c r="AT55" s="53"/>
      <c r="AU55" s="53"/>
      <c r="AV55" s="53" t="s">
        <v>915</v>
      </c>
      <c r="AW55" s="53"/>
      <c r="AX55" s="53"/>
      <c r="AY55" s="53"/>
      <c r="AZ55" s="53" t="str">
        <f>IF(AND(ISBLANK(AV55), ISBLANK(AW55)), "", _xlfn.CONCAT("[", IF(ISBLANK(AV55), "", _xlfn.CONCAT("[""mac"", """, AV55, """]")), IF(ISBLANK(AW55), "", _xlfn.CONCAT(", [""ip"", """, AW55, """]")), "]"))</f>
        <v>[["mac", "x"]]</v>
      </c>
    </row>
    <row r="56" spans="1:52" ht="16" customHeight="1">
      <c r="A56" s="6">
        <v>1675</v>
      </c>
      <c r="B56" s="53" t="s">
        <v>26</v>
      </c>
      <c r="C56" s="53" t="s">
        <v>462</v>
      </c>
      <c r="D56" s="53" t="s">
        <v>137</v>
      </c>
      <c r="E56" s="53" t="s">
        <v>803</v>
      </c>
      <c r="F56" s="53" t="str">
        <f>IF(ISBLANK(E56), "", Table2[[#This Row],[unique_id]])</f>
        <v>tree_spotlights</v>
      </c>
      <c r="G56" s="53" t="s">
        <v>792</v>
      </c>
      <c r="H56" s="53" t="s">
        <v>139</v>
      </c>
      <c r="I56" s="53" t="s">
        <v>132</v>
      </c>
      <c r="J56" s="53" t="s">
        <v>1074</v>
      </c>
      <c r="K56" s="53"/>
      <c r="L56" s="53"/>
      <c r="M56" s="53" t="s">
        <v>136</v>
      </c>
      <c r="N56" s="53"/>
      <c r="O56" s="54"/>
      <c r="P56" s="53"/>
      <c r="Q56" s="53"/>
      <c r="R56" s="53"/>
      <c r="S56" s="53"/>
      <c r="T56" s="53"/>
      <c r="U56" s="53"/>
      <c r="V56" s="54"/>
      <c r="W56" s="54" t="s">
        <v>686</v>
      </c>
      <c r="X56" s="70">
        <v>17</v>
      </c>
      <c r="Y56" s="60" t="s">
        <v>1106</v>
      </c>
      <c r="Z56" s="60" t="s">
        <v>785</v>
      </c>
      <c r="AA56" s="53"/>
      <c r="AB56" s="53"/>
      <c r="AC56" s="53"/>
      <c r="AD56" s="53" t="s">
        <v>322</v>
      </c>
      <c r="AE56" s="53"/>
      <c r="AF56" s="54"/>
      <c r="AG56" s="53"/>
      <c r="AH56" s="53" t="str">
        <f>IF(ISBLANK(AG56),  "", _xlfn.CONCAT("haas/entity/sensor/", LOWER(C56), "/", E56, "/config"))</f>
        <v/>
      </c>
      <c r="AI56" s="53" t="str">
        <f>IF(ISBLANK(AG56),  "", _xlfn.CONCAT(LOWER(C56), "/", E56))</f>
        <v/>
      </c>
      <c r="AJ56" s="53"/>
      <c r="AK56" s="53"/>
      <c r="AL56" s="6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https://zigbee2mqtt.janeandgraham.com/#/group/17</v>
      </c>
      <c r="AM56" s="53" t="str">
        <f>LOWER(_xlfn.CONCAT(Table2[[#This Row],[device_suggested_area]], "-",Table2[[#This Row],[device_identifiers]]))</f>
        <v>tree-spotlights</v>
      </c>
      <c r="AN56" s="54" t="s">
        <v>782</v>
      </c>
      <c r="AO56" s="53" t="s">
        <v>801</v>
      </c>
      <c r="AP56" s="53" t="s">
        <v>791</v>
      </c>
      <c r="AQ56" s="53" t="s">
        <v>462</v>
      </c>
      <c r="AR56" s="53"/>
      <c r="AS56" s="53" t="s">
        <v>790</v>
      </c>
      <c r="AT56" s="53"/>
      <c r="AU56" s="53"/>
      <c r="AV56" s="53"/>
      <c r="AW56" s="53"/>
      <c r="AX56" s="53"/>
      <c r="AY56" s="53"/>
      <c r="AZ56" s="53" t="str">
        <f>IF(AND(ISBLANK(AV56), ISBLANK(AW56)), "", _xlfn.CONCAT("[", IF(ISBLANK(AV56), "", _xlfn.CONCAT("[""mac"", """, AV56, """]")), IF(ISBLANK(AW56), "", _xlfn.CONCAT(", [""ip"", """, AW56, """]")), "]"))</f>
        <v/>
      </c>
    </row>
    <row r="57" spans="1:52" ht="16" customHeight="1">
      <c r="A57" s="6">
        <v>1676</v>
      </c>
      <c r="B57" s="53" t="s">
        <v>26</v>
      </c>
      <c r="C57" s="53" t="s">
        <v>462</v>
      </c>
      <c r="D57" s="53" t="s">
        <v>137</v>
      </c>
      <c r="E57" s="53" t="str">
        <f>SUBSTITUTE(Table2[[#This Row],[device_name]], "-", "_")</f>
        <v>tree_spotlights_bulb_1</v>
      </c>
      <c r="F57" s="53" t="str">
        <f>IF(ISBLANK(E57), "", Table2[[#This Row],[unique_id]])</f>
        <v>tree_spotlights_bulb_1</v>
      </c>
      <c r="G57" s="53"/>
      <c r="H57" s="53" t="s">
        <v>139</v>
      </c>
      <c r="I57" s="53"/>
      <c r="J57" s="53"/>
      <c r="K57" s="53"/>
      <c r="L57" s="53"/>
      <c r="M57" s="53"/>
      <c r="N57" s="53"/>
      <c r="O57" s="54" t="s">
        <v>1157</v>
      </c>
      <c r="P57" s="53" t="s">
        <v>172</v>
      </c>
      <c r="Q57" s="53" t="s">
        <v>1107</v>
      </c>
      <c r="R57" s="53" t="str">
        <f>Table2[[#This Row],[entity_domain]]</f>
        <v>Lights</v>
      </c>
      <c r="S57" s="53" t="str">
        <f>_xlfn.CONCAT( Table2[[#This Row],[device_suggested_area]], " ",Table2[[#This Row],[powercalc_group_3]])</f>
        <v>Tree Lights</v>
      </c>
      <c r="T57" s="53"/>
      <c r="U57" s="53"/>
      <c r="V57" s="54"/>
      <c r="W57" s="54" t="s">
        <v>685</v>
      </c>
      <c r="X57" s="70">
        <v>17</v>
      </c>
      <c r="Y57" s="60" t="s">
        <v>1103</v>
      </c>
      <c r="Z57" s="60" t="s">
        <v>785</v>
      </c>
      <c r="AA57" s="53"/>
      <c r="AB57" s="53"/>
      <c r="AC57" s="53"/>
      <c r="AD57" s="53"/>
      <c r="AE57" s="53"/>
      <c r="AF57" s="54"/>
      <c r="AG57" s="53"/>
      <c r="AH57" s="53" t="str">
        <f>IF(ISBLANK(AG57),  "", _xlfn.CONCAT("haas/entity/sensor/", LOWER(C57), "/", E57, "/config"))</f>
        <v/>
      </c>
      <c r="AI57" s="53" t="str">
        <f>IF(ISBLANK(AG57),  "", _xlfn.CONCAT(LOWER(C57), "/", E57))</f>
        <v/>
      </c>
      <c r="AJ57" s="53"/>
      <c r="AK57" s="53"/>
      <c r="AL57" s="6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M57" s="53" t="str">
        <f>LOWER(_xlfn.CONCAT(Table2[[#This Row],[device_suggested_area]], "-",Table2[[#This Row],[device_identifiers]]))</f>
        <v>tree-spotlights-bulb-1</v>
      </c>
      <c r="AN57" s="54" t="s">
        <v>782</v>
      </c>
      <c r="AO57" s="53" t="s">
        <v>802</v>
      </c>
      <c r="AP57" s="53" t="s">
        <v>791</v>
      </c>
      <c r="AQ57" s="53" t="s">
        <v>462</v>
      </c>
      <c r="AR57" s="53"/>
      <c r="AS57" s="53" t="s">
        <v>790</v>
      </c>
      <c r="AT57" s="53"/>
      <c r="AU57" s="53"/>
      <c r="AV57" s="53" t="s">
        <v>789</v>
      </c>
      <c r="AW57" s="53"/>
      <c r="AX57" s="53"/>
      <c r="AY57" s="53"/>
      <c r="AZ57" s="53" t="str">
        <f>IF(AND(ISBLANK(AV57), ISBLANK(AW57)), "", _xlfn.CONCAT("[", IF(ISBLANK(AV57), "", _xlfn.CONCAT("[""mac"", """, AV57, """]")), IF(ISBLANK(AW57), "", _xlfn.CONCAT(", [""ip"", """, AW57, """]")), "]"))</f>
        <v>[["mac", "0x00178801097ed42c"]]</v>
      </c>
    </row>
    <row r="58" spans="1:52" ht="16" customHeight="1">
      <c r="A58" s="6">
        <v>1677</v>
      </c>
      <c r="B58" s="53" t="s">
        <v>26</v>
      </c>
      <c r="C58" s="53" t="s">
        <v>462</v>
      </c>
      <c r="D58" s="53" t="s">
        <v>137</v>
      </c>
      <c r="E58" s="53" t="str">
        <f>SUBSTITUTE(Table2[[#This Row],[device_name]], "-", "_")</f>
        <v>tree_spotlights_bulb_2</v>
      </c>
      <c r="F58" s="53" t="str">
        <f>IF(ISBLANK(E58), "", Table2[[#This Row],[unique_id]])</f>
        <v>tree_spotlights_bulb_2</v>
      </c>
      <c r="G58" s="53"/>
      <c r="H58" s="53" t="s">
        <v>139</v>
      </c>
      <c r="I58" s="53"/>
      <c r="J58" s="53"/>
      <c r="K58" s="53"/>
      <c r="L58" s="53"/>
      <c r="M58" s="53"/>
      <c r="N58" s="53"/>
      <c r="O58" s="54" t="s">
        <v>1157</v>
      </c>
      <c r="P58" s="53" t="s">
        <v>172</v>
      </c>
      <c r="Q58" s="53" t="s">
        <v>1107</v>
      </c>
      <c r="R58" s="53" t="str">
        <f>Table2[[#This Row],[entity_domain]]</f>
        <v>Lights</v>
      </c>
      <c r="S58" s="53" t="str">
        <f>_xlfn.CONCAT( Table2[[#This Row],[device_suggested_area]], " ",Table2[[#This Row],[powercalc_group_3]])</f>
        <v>Tree Lights</v>
      </c>
      <c r="T58" s="53"/>
      <c r="U58" s="53"/>
      <c r="V58" s="54"/>
      <c r="W58" s="54" t="s">
        <v>685</v>
      </c>
      <c r="X58" s="70">
        <v>17</v>
      </c>
      <c r="Y58" s="60" t="s">
        <v>1103</v>
      </c>
      <c r="Z58" s="60" t="s">
        <v>785</v>
      </c>
      <c r="AA58" s="53"/>
      <c r="AB58" s="53"/>
      <c r="AC58" s="53"/>
      <c r="AD58" s="53"/>
      <c r="AE58" s="53"/>
      <c r="AF58" s="54"/>
      <c r="AG58" s="53"/>
      <c r="AH58" s="53" t="str">
        <f>IF(ISBLANK(AG58),  "", _xlfn.CONCAT("haas/entity/sensor/", LOWER(C58), "/", E58, "/config"))</f>
        <v/>
      </c>
      <c r="AI58" s="53" t="str">
        <f>IF(ISBLANK(AG58),  "", _xlfn.CONCAT(LOWER(C58), "/", E58))</f>
        <v/>
      </c>
      <c r="AJ58" s="53"/>
      <c r="AK58" s="53"/>
      <c r="AL58" s="6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M58" s="53" t="str">
        <f>LOWER(_xlfn.CONCAT(Table2[[#This Row],[device_suggested_area]], "-",Table2[[#This Row],[device_identifiers]]))</f>
        <v>tree-spotlights-bulb-2</v>
      </c>
      <c r="AN58" s="54" t="s">
        <v>782</v>
      </c>
      <c r="AO58" s="53" t="s">
        <v>806</v>
      </c>
      <c r="AP58" s="53" t="s">
        <v>791</v>
      </c>
      <c r="AQ58" s="53" t="s">
        <v>462</v>
      </c>
      <c r="AR58" s="53"/>
      <c r="AS58" s="53" t="s">
        <v>790</v>
      </c>
      <c r="AT58" s="53"/>
      <c r="AU58" s="53"/>
      <c r="AV58" s="53" t="s">
        <v>807</v>
      </c>
      <c r="AW58" s="53"/>
      <c r="AX58" s="53"/>
      <c r="AY58" s="53"/>
      <c r="AZ58" s="53" t="str">
        <f>IF(AND(ISBLANK(AV58), ISBLANK(AW58)), "", _xlfn.CONCAT("[", IF(ISBLANK(AV58), "", _xlfn.CONCAT("[""mac"", """, AV58, """]")), IF(ISBLANK(AW58), "", _xlfn.CONCAT(", [""ip"", """, AW58, """]")), "]"))</f>
        <v>[["mac", "0x0017880109c40c33"]]</v>
      </c>
    </row>
    <row r="59" spans="1:52" ht="16" customHeight="1">
      <c r="A59" s="6">
        <v>1678</v>
      </c>
      <c r="B59" s="53" t="s">
        <v>808</v>
      </c>
      <c r="C59" s="53" t="s">
        <v>462</v>
      </c>
      <c r="D59" s="53" t="s">
        <v>137</v>
      </c>
      <c r="E59" s="53"/>
      <c r="F59" s="53" t="str">
        <f>IF(ISBLANK(E59), "", Table2[[#This Row],[unique_id]])</f>
        <v/>
      </c>
      <c r="G59" s="53"/>
      <c r="H59" s="53"/>
      <c r="I59" s="53"/>
      <c r="J59" s="53"/>
      <c r="K59" s="53"/>
      <c r="L59" s="53"/>
      <c r="M59" s="53"/>
      <c r="N59" s="53"/>
      <c r="O59" s="54"/>
      <c r="P59" s="53"/>
      <c r="Q59" s="53"/>
      <c r="R59" s="53"/>
      <c r="S59" s="53"/>
      <c r="T59" s="53"/>
      <c r="U59" s="53"/>
      <c r="V59" s="54"/>
      <c r="W59" s="54" t="s">
        <v>685</v>
      </c>
      <c r="X59" s="70">
        <v>17</v>
      </c>
      <c r="Y59" s="60" t="s">
        <v>1103</v>
      </c>
      <c r="Z59" s="60" t="s">
        <v>785</v>
      </c>
      <c r="AA59" s="53"/>
      <c r="AB59" s="53"/>
      <c r="AC59" s="53"/>
      <c r="AD59" s="53"/>
      <c r="AE59" s="53"/>
      <c r="AF59" s="54"/>
      <c r="AG59" s="53"/>
      <c r="AH59" s="53" t="str">
        <f>IF(ISBLANK(AG59),  "", _xlfn.CONCAT("haas/entity/sensor/", LOWER(C59), "/", E59, "/config"))</f>
        <v/>
      </c>
      <c r="AI59" s="53" t="str">
        <f>IF(ISBLANK(AG59),  "", _xlfn.CONCAT(LOWER(C59), "/", E59))</f>
        <v/>
      </c>
      <c r="AJ59" s="53"/>
      <c r="AK59" s="53"/>
      <c r="AL59" s="6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59" s="53" t="str">
        <f>LOWER(_xlfn.CONCAT(Table2[[#This Row],[device_suggested_area]], "-",Table2[[#This Row],[device_identifiers]]))</f>
        <v>tree-spotlights-bulb-3</v>
      </c>
      <c r="AN59" s="54" t="s">
        <v>782</v>
      </c>
      <c r="AO59" s="53" t="s">
        <v>920</v>
      </c>
      <c r="AP59" s="53" t="s">
        <v>791</v>
      </c>
      <c r="AQ59" s="53" t="s">
        <v>462</v>
      </c>
      <c r="AR59" s="53"/>
      <c r="AS59" s="53" t="s">
        <v>790</v>
      </c>
      <c r="AT59" s="53"/>
      <c r="AU59" s="53"/>
      <c r="AV59" s="53" t="s">
        <v>915</v>
      </c>
      <c r="AW59" s="53"/>
      <c r="AX59" s="53"/>
      <c r="AY59" s="53"/>
      <c r="AZ59" s="53" t="str">
        <f>IF(AND(ISBLANK(AV59), ISBLANK(AW59)), "", _xlfn.CONCAT("[", IF(ISBLANK(AV59), "", _xlfn.CONCAT("[""mac"", """, AV59, """]")), IF(ISBLANK(AW59), "", _xlfn.CONCAT(", [""ip"", """, AW59, """]")), "]"))</f>
        <v>[["mac", "x"]]</v>
      </c>
    </row>
    <row r="60" spans="1:52" ht="16" customHeight="1">
      <c r="A60" s="6">
        <v>1637</v>
      </c>
      <c r="B60" s="6" t="s">
        <v>26</v>
      </c>
      <c r="C60" s="6" t="s">
        <v>462</v>
      </c>
      <c r="D60" s="6" t="s">
        <v>137</v>
      </c>
      <c r="E60" s="66" t="s">
        <v>1088</v>
      </c>
      <c r="F60" s="6" t="str">
        <f>IF(ISBLANK(E60), "", Table2[[#This Row],[unique_id]])</f>
        <v>study_lamp</v>
      </c>
      <c r="G60" s="6" t="s">
        <v>1089</v>
      </c>
      <c r="H60" s="6" t="s">
        <v>139</v>
      </c>
      <c r="I60" s="6" t="s">
        <v>132</v>
      </c>
      <c r="J60" s="6" t="s">
        <v>728</v>
      </c>
      <c r="K60" s="6" t="s">
        <v>986</v>
      </c>
      <c r="M60" s="6" t="s">
        <v>136</v>
      </c>
      <c r="T60" s="6"/>
      <c r="V60" s="8"/>
      <c r="W60" s="8" t="s">
        <v>686</v>
      </c>
      <c r="X60" s="69">
        <v>18</v>
      </c>
      <c r="Y60" s="14" t="s">
        <v>1105</v>
      </c>
      <c r="Z60" s="14" t="s">
        <v>762</v>
      </c>
      <c r="AD60" s="6" t="s">
        <v>322</v>
      </c>
      <c r="AF60" s="8"/>
      <c r="AH60" s="6" t="str">
        <f>IF(ISBLANK(AG60),  "", _xlfn.CONCAT("haas/entity/sensor/", LOWER(C60), "/", E60, "/config"))</f>
        <v/>
      </c>
      <c r="AI60" s="6" t="str">
        <f>IF(ISBLANK(AG60),  "", _xlfn.CONCAT(LOWER(C60), "/", E60))</f>
        <v/>
      </c>
      <c r="AK60" s="6"/>
      <c r="AL60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https://zigbee2mqtt.janeandgraham.com/#/group/18</v>
      </c>
      <c r="AM60" s="6" t="str">
        <f>LOWER(_xlfn.CONCAT(Table2[[#This Row],[device_suggested_area]], "-",Table2[[#This Row],[device_identifiers]]))</f>
        <v>study-lamp</v>
      </c>
      <c r="AN60" s="8" t="s">
        <v>682</v>
      </c>
      <c r="AO60" s="6" t="s">
        <v>694</v>
      </c>
      <c r="AP60" s="6" t="s">
        <v>681</v>
      </c>
      <c r="AQ60" s="6" t="s">
        <v>462</v>
      </c>
      <c r="AS60" s="6" t="s">
        <v>421</v>
      </c>
      <c r="AT60" s="6" t="s">
        <v>1004</v>
      </c>
      <c r="AV60" s="6"/>
      <c r="AW60" s="6"/>
      <c r="AZ60" s="6" t="str">
        <f>IF(AND(ISBLANK(AV60), ISBLANK(AW60)), "", _xlfn.CONCAT("[", IF(ISBLANK(AV60), "", _xlfn.CONCAT("[""mac"", """, AV60, """]")), IF(ISBLANK(AW60), "", _xlfn.CONCAT(", [""ip"", """, AW60, """]")), "]"))</f>
        <v/>
      </c>
    </row>
    <row r="61" spans="1:52" ht="16" customHeight="1">
      <c r="A61" s="6">
        <v>1638</v>
      </c>
      <c r="B61" s="6" t="s">
        <v>26</v>
      </c>
      <c r="C61" s="6" t="s">
        <v>462</v>
      </c>
      <c r="D61" s="6" t="s">
        <v>137</v>
      </c>
      <c r="E61" s="66" t="str">
        <f>SUBSTITUTE(Table2[[#This Row],[device_name]], "-", "_")</f>
        <v>study_lamp_bulb_1</v>
      </c>
      <c r="F61" s="6" t="str">
        <f>IF(ISBLANK(E61), "", Table2[[#This Row],[unique_id]])</f>
        <v>study_lamp_bulb_1</v>
      </c>
      <c r="H61" s="6" t="s">
        <v>139</v>
      </c>
      <c r="O61" s="8" t="s">
        <v>1157</v>
      </c>
      <c r="P61" s="6" t="s">
        <v>172</v>
      </c>
      <c r="Q61" s="6" t="s">
        <v>1107</v>
      </c>
      <c r="R61" s="6" t="str">
        <f>Table2[[#This Row],[entity_domain]]</f>
        <v>Lights</v>
      </c>
      <c r="S61" s="6" t="str">
        <f>_xlfn.CONCAT( Table2[[#This Row],[device_suggested_area]], " ",Table2[[#This Row],[powercalc_group_3]])</f>
        <v>Study Lights</v>
      </c>
      <c r="T61" s="6"/>
      <c r="V61" s="8"/>
      <c r="W61" s="8" t="s">
        <v>685</v>
      </c>
      <c r="X61" s="69">
        <v>18</v>
      </c>
      <c r="Y61" s="14" t="s">
        <v>1103</v>
      </c>
      <c r="Z61" s="14" t="s">
        <v>761</v>
      </c>
      <c r="AF61" s="8"/>
      <c r="AH61" s="6" t="str">
        <f>IF(ISBLANK(AG61),  "", _xlfn.CONCAT("haas/entity/sensor/", LOWER(C61), "/", E61, "/config"))</f>
        <v/>
      </c>
      <c r="AI61" s="6" t="str">
        <f>IF(ISBLANK(AG61),  "", _xlfn.CONCAT(LOWER(C61), "/", E61))</f>
        <v/>
      </c>
      <c r="AK61" s="6"/>
      <c r="AL61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M61" s="6" t="str">
        <f>LOWER(_xlfn.CONCAT(Table2[[#This Row],[device_suggested_area]], "-",Table2[[#This Row],[device_identifiers]]))</f>
        <v>study-lamp-bulb-1</v>
      </c>
      <c r="AN61" s="8" t="s">
        <v>682</v>
      </c>
      <c r="AO61" s="6" t="s">
        <v>695</v>
      </c>
      <c r="AP61" s="6" t="s">
        <v>681</v>
      </c>
      <c r="AQ61" s="6" t="s">
        <v>462</v>
      </c>
      <c r="AS61" s="6" t="s">
        <v>421</v>
      </c>
      <c r="AT61" s="6" t="s">
        <v>1004</v>
      </c>
      <c r="AV61" s="6" t="s">
        <v>1090</v>
      </c>
      <c r="AW61" s="6"/>
      <c r="AZ61" s="6" t="str">
        <f>IF(AND(ISBLANK(AV61), ISBLANK(AW61)), "", _xlfn.CONCAT("[", IF(ISBLANK(AV61), "", _xlfn.CONCAT("[""mac"", """, AV61, """]")), IF(ISBLANK(AW61), "", _xlfn.CONCAT(", [""ip"", """, AW61, """]")), "]"))</f>
        <v>[["mac", "0x00178801040e2034"]]</v>
      </c>
    </row>
    <row r="62" spans="1:52" ht="16" customHeight="1">
      <c r="A62" s="6">
        <v>1656</v>
      </c>
      <c r="B62" s="56" t="s">
        <v>26</v>
      </c>
      <c r="C62" s="56" t="s">
        <v>631</v>
      </c>
      <c r="D62" s="56" t="s">
        <v>137</v>
      </c>
      <c r="E62" s="56" t="s">
        <v>1244</v>
      </c>
      <c r="F62" s="57" t="str">
        <f>IF(ISBLANK(E62), "", Table2[[#This Row],[unique_id]])</f>
        <v>ensuite_sconces</v>
      </c>
      <c r="G62" s="56" t="s">
        <v>1248</v>
      </c>
      <c r="H62" s="56" t="s">
        <v>139</v>
      </c>
      <c r="I62" s="56" t="s">
        <v>132</v>
      </c>
      <c r="J62" s="56" t="s">
        <v>1249</v>
      </c>
      <c r="K62" s="56" t="s">
        <v>986</v>
      </c>
      <c r="L62" s="56"/>
      <c r="M62" s="56" t="s">
        <v>136</v>
      </c>
      <c r="N62" s="56"/>
      <c r="O62" s="58"/>
      <c r="P62" s="56"/>
      <c r="Q62" s="56"/>
      <c r="R62" s="56"/>
      <c r="S62" s="56"/>
      <c r="T62" s="56"/>
      <c r="U62" s="56"/>
      <c r="V62" s="58"/>
      <c r="W62" s="58" t="s">
        <v>686</v>
      </c>
      <c r="X62" s="71">
        <v>19</v>
      </c>
      <c r="Y62" s="64" t="s">
        <v>1105</v>
      </c>
      <c r="Z62" s="58"/>
      <c r="AA62" s="56"/>
      <c r="AB62" s="56"/>
      <c r="AC62" s="56"/>
      <c r="AD62" s="56" t="s">
        <v>322</v>
      </c>
      <c r="AE62" s="56"/>
      <c r="AF62" s="58"/>
      <c r="AG62" s="56"/>
      <c r="AH62" s="56" t="str">
        <f>IF(ISBLANK(AG62),  "", _xlfn.CONCAT("haas/entity/sensor/", LOWER(C62), "/", E62, "/config"))</f>
        <v/>
      </c>
      <c r="AI62" s="56" t="str">
        <f>IF(ISBLANK(AG62),  "", _xlfn.CONCAT(LOWER(C62), "/", E62))</f>
        <v/>
      </c>
      <c r="AJ62" s="56"/>
      <c r="AK62" s="56"/>
      <c r="AL62" s="59"/>
      <c r="AM62" s="56" t="str">
        <f>LOWER(_xlfn.CONCAT(Table2[[#This Row],[device_suggested_area]], "-",Table2[[#This Row],[device_identifiers]]))</f>
        <v>ensuite-sconces</v>
      </c>
      <c r="AN62" s="58" t="s">
        <v>1250</v>
      </c>
      <c r="AO62" s="56" t="s">
        <v>1251</v>
      </c>
      <c r="AP62" s="56" t="s">
        <v>1256</v>
      </c>
      <c r="AQ62" s="56" t="s">
        <v>631</v>
      </c>
      <c r="AR62" s="56"/>
      <c r="AS62" s="56" t="s">
        <v>496</v>
      </c>
      <c r="AT62" s="56"/>
      <c r="AU62" s="56"/>
      <c r="AV62" s="56"/>
      <c r="AW62" s="56"/>
      <c r="AX62" s="56"/>
      <c r="AY62" s="56"/>
      <c r="AZ62" s="57" t="str">
        <f>IF(AND(ISBLANK(AV62), ISBLANK(AW62)), "", _xlfn.CONCAT("[", IF(ISBLANK(AV62), "", _xlfn.CONCAT("[""mac"", """, AV62, """]")), IF(ISBLANK(AW62), "", _xlfn.CONCAT(", [""ip"", """, AW62, """]")), "]"))</f>
        <v/>
      </c>
    </row>
    <row r="63" spans="1:52" ht="16" customHeight="1">
      <c r="A63" s="6">
        <v>1657</v>
      </c>
      <c r="B63" s="56" t="s">
        <v>26</v>
      </c>
      <c r="C63" s="56" t="s">
        <v>631</v>
      </c>
      <c r="D63" s="56" t="s">
        <v>137</v>
      </c>
      <c r="E63" s="56" t="s">
        <v>1245</v>
      </c>
      <c r="F63" s="57" t="str">
        <f>IF(ISBLANK(E63), "", Table2[[#This Row],[unique_id]])</f>
        <v>ensuite_sconces_bulb_1</v>
      </c>
      <c r="G63" s="56"/>
      <c r="H63" s="56" t="s">
        <v>139</v>
      </c>
      <c r="I63" s="56"/>
      <c r="J63" s="56"/>
      <c r="K63" s="56"/>
      <c r="L63" s="56"/>
      <c r="M63" s="56"/>
      <c r="N63" s="56"/>
      <c r="O63" s="58" t="s">
        <v>1157</v>
      </c>
      <c r="P63" s="56" t="s">
        <v>172</v>
      </c>
      <c r="Q63" s="56" t="s">
        <v>1107</v>
      </c>
      <c r="R63" s="56" t="str">
        <f>Table2[[#This Row],[entity_domain]]</f>
        <v>Lights</v>
      </c>
      <c r="S63" s="56" t="str">
        <f>_xlfn.CONCAT( Table2[[#This Row],[device_suggested_area]], " ",Table2[[#This Row],[powercalc_group_3]])</f>
        <v>Ensuite Lights</v>
      </c>
      <c r="T63" s="56"/>
      <c r="U63" s="56"/>
      <c r="V63" s="58"/>
      <c r="W63" s="58" t="s">
        <v>685</v>
      </c>
      <c r="X63" s="71">
        <v>19</v>
      </c>
      <c r="Y63" s="64" t="s">
        <v>1103</v>
      </c>
      <c r="Z63" s="58"/>
      <c r="AA63" s="56"/>
      <c r="AB63" s="56"/>
      <c r="AC63" s="56"/>
      <c r="AD63" s="56"/>
      <c r="AE63" s="56"/>
      <c r="AF63" s="58"/>
      <c r="AG63" s="56"/>
      <c r="AH63" s="56" t="str">
        <f>IF(ISBLANK(AG63),  "", _xlfn.CONCAT("haas/entity/sensor/", LOWER(C63), "/", E63, "/config"))</f>
        <v/>
      </c>
      <c r="AI63" s="56" t="str">
        <f>IF(ISBLANK(AG63),  "", _xlfn.CONCAT(LOWER(C63), "/", E63))</f>
        <v/>
      </c>
      <c r="AJ63" s="56"/>
      <c r="AK63" s="56"/>
      <c r="AL63" s="59"/>
      <c r="AM63" s="56" t="str">
        <f>LOWER(_xlfn.CONCAT(Table2[[#This Row],[device_suggested_area]], "-",Table2[[#This Row],[device_identifiers]]))</f>
        <v>ensuite-sconces-bulb-1</v>
      </c>
      <c r="AN63" s="58" t="s">
        <v>1250</v>
      </c>
      <c r="AO63" s="56" t="s">
        <v>1252</v>
      </c>
      <c r="AP63" s="56" t="s">
        <v>1256</v>
      </c>
      <c r="AQ63" s="56" t="s">
        <v>631</v>
      </c>
      <c r="AR63" s="56"/>
      <c r="AS63" s="56" t="s">
        <v>496</v>
      </c>
      <c r="AT63" s="56"/>
      <c r="AU63" s="56"/>
      <c r="AV63" s="56" t="s">
        <v>1255</v>
      </c>
      <c r="AW63" s="56"/>
      <c r="AX63" s="56"/>
      <c r="AY63" s="56"/>
      <c r="AZ63" s="57" t="str">
        <f>IF(AND(ISBLANK(AV63), ISBLANK(AW63)), "", _xlfn.CONCAT("[", IF(ISBLANK(AV63), "", _xlfn.CONCAT("[""mac"", """, AV63, """]")), IF(ISBLANK(AW63), "", _xlfn.CONCAT(", [""ip"", """, AW63, """]")), "]"))</f>
        <v>[["mac", "0x2c1165fffe168c7e"]]</v>
      </c>
    </row>
    <row r="64" spans="1:52" ht="16" customHeight="1">
      <c r="A64" s="6">
        <v>1658</v>
      </c>
      <c r="B64" s="56" t="s">
        <v>26</v>
      </c>
      <c r="C64" s="56" t="s">
        <v>631</v>
      </c>
      <c r="D64" s="56" t="s">
        <v>137</v>
      </c>
      <c r="E64" s="56" t="s">
        <v>1246</v>
      </c>
      <c r="F64" s="57" t="str">
        <f>IF(ISBLANK(E64), "", Table2[[#This Row],[unique_id]])</f>
        <v>ensuite_sconces_bulb_2</v>
      </c>
      <c r="G64" s="56"/>
      <c r="H64" s="56" t="s">
        <v>139</v>
      </c>
      <c r="I64" s="56"/>
      <c r="J64" s="56"/>
      <c r="K64" s="56"/>
      <c r="L64" s="56"/>
      <c r="M64" s="56"/>
      <c r="N64" s="56"/>
      <c r="O64" s="58" t="s">
        <v>1157</v>
      </c>
      <c r="P64" s="56" t="s">
        <v>172</v>
      </c>
      <c r="Q64" s="56" t="s">
        <v>1107</v>
      </c>
      <c r="R64" s="56" t="str">
        <f>Table2[[#This Row],[entity_domain]]</f>
        <v>Lights</v>
      </c>
      <c r="S64" s="56" t="str">
        <f>_xlfn.CONCAT( Table2[[#This Row],[device_suggested_area]], " ",Table2[[#This Row],[powercalc_group_3]])</f>
        <v>Ensuite Lights</v>
      </c>
      <c r="T64" s="56"/>
      <c r="U64" s="56"/>
      <c r="V64" s="58"/>
      <c r="W64" s="58" t="s">
        <v>685</v>
      </c>
      <c r="X64" s="71">
        <v>19</v>
      </c>
      <c r="Y64" s="64" t="s">
        <v>1103</v>
      </c>
      <c r="Z64" s="58"/>
      <c r="AA64" s="56"/>
      <c r="AB64" s="56"/>
      <c r="AC64" s="56"/>
      <c r="AD64" s="56"/>
      <c r="AE64" s="56"/>
      <c r="AF64" s="58"/>
      <c r="AG64" s="56"/>
      <c r="AH64" s="56" t="str">
        <f>IF(ISBLANK(AG64),  "", _xlfn.CONCAT("haas/entity/sensor/", LOWER(C64), "/", E64, "/config"))</f>
        <v/>
      </c>
      <c r="AI64" s="56" t="str">
        <f>IF(ISBLANK(AG64),  "", _xlfn.CONCAT(LOWER(C64), "/", E64))</f>
        <v/>
      </c>
      <c r="AJ64" s="56"/>
      <c r="AK64" s="56"/>
      <c r="AL64" s="59"/>
      <c r="AM64" s="56" t="str">
        <f>LOWER(_xlfn.CONCAT(Table2[[#This Row],[device_suggested_area]], "-",Table2[[#This Row],[device_identifiers]]))</f>
        <v>ensuite-sconces-bulb-2</v>
      </c>
      <c r="AN64" s="58" t="s">
        <v>1250</v>
      </c>
      <c r="AO64" s="56" t="s">
        <v>1253</v>
      </c>
      <c r="AP64" s="56" t="s">
        <v>1256</v>
      </c>
      <c r="AQ64" s="56" t="s">
        <v>631</v>
      </c>
      <c r="AR64" s="56"/>
      <c r="AS64" s="56" t="s">
        <v>496</v>
      </c>
      <c r="AT64" s="56"/>
      <c r="AU64" s="56"/>
      <c r="AV64" s="56" t="s">
        <v>1257</v>
      </c>
      <c r="AW64" s="56"/>
      <c r="AX64" s="56"/>
      <c r="AY64" s="56"/>
      <c r="AZ64" s="57" t="str">
        <f>IF(AND(ISBLANK(AV64), ISBLANK(AW64)), "", _xlfn.CONCAT("[", IF(ISBLANK(AV64), "", _xlfn.CONCAT("[""mac"", """, AV64, """]")), IF(ISBLANK(AW64), "", _xlfn.CONCAT(", [""ip"", """, AW64, """]")), "]"))</f>
        <v>[["mac", "0x2c1165fffea5cd4b"]]</v>
      </c>
    </row>
    <row r="65" spans="1:52" ht="16" customHeight="1">
      <c r="A65" s="6">
        <v>1659</v>
      </c>
      <c r="B65" s="56" t="s">
        <v>26</v>
      </c>
      <c r="C65" s="56" t="s">
        <v>631</v>
      </c>
      <c r="D65" s="56" t="s">
        <v>137</v>
      </c>
      <c r="E65" s="68" t="s">
        <v>1247</v>
      </c>
      <c r="F65" s="57" t="str">
        <f>IF(ISBLANK(E65), "", Table2[[#This Row],[unique_id]])</f>
        <v>ensuite_sconces_bulb_3</v>
      </c>
      <c r="G65" s="56"/>
      <c r="H65" s="56" t="s">
        <v>139</v>
      </c>
      <c r="I65" s="56"/>
      <c r="J65" s="56"/>
      <c r="K65" s="56"/>
      <c r="L65" s="56"/>
      <c r="M65" s="56"/>
      <c r="N65" s="56"/>
      <c r="O65" s="58" t="s">
        <v>1157</v>
      </c>
      <c r="P65" s="56" t="s">
        <v>172</v>
      </c>
      <c r="Q65" s="56" t="s">
        <v>1107</v>
      </c>
      <c r="R65" s="56" t="str">
        <f>Table2[[#This Row],[entity_domain]]</f>
        <v>Lights</v>
      </c>
      <c r="S65" s="56" t="str">
        <f>_xlfn.CONCAT( Table2[[#This Row],[device_suggested_area]], " ",Table2[[#This Row],[powercalc_group_3]])</f>
        <v>Ensuite Lights</v>
      </c>
      <c r="T65" s="56"/>
      <c r="U65" s="56"/>
      <c r="V65" s="58"/>
      <c r="W65" s="58" t="s">
        <v>685</v>
      </c>
      <c r="X65" s="71">
        <v>19</v>
      </c>
      <c r="Y65" s="64" t="s">
        <v>1103</v>
      </c>
      <c r="Z65" s="58"/>
      <c r="AA65" s="56"/>
      <c r="AB65" s="56"/>
      <c r="AC65" s="56"/>
      <c r="AD65" s="56"/>
      <c r="AE65" s="56"/>
      <c r="AF65" s="58"/>
      <c r="AG65" s="56"/>
      <c r="AH65" s="56" t="str">
        <f>IF(ISBLANK(AG65),  "", _xlfn.CONCAT("haas/entity/sensor/", LOWER(C65), "/", E65, "/config"))</f>
        <v/>
      </c>
      <c r="AI65" s="56" t="str">
        <f>IF(ISBLANK(AG65),  "", _xlfn.CONCAT(LOWER(C65), "/", E65))</f>
        <v/>
      </c>
      <c r="AJ65" s="56"/>
      <c r="AK65" s="56"/>
      <c r="AL65" s="59"/>
      <c r="AM65" s="56" t="str">
        <f>LOWER(_xlfn.CONCAT(Table2[[#This Row],[device_suggested_area]], "-",Table2[[#This Row],[device_identifiers]]))</f>
        <v>ensuite-sconces-bulb-3</v>
      </c>
      <c r="AN65" s="58" t="s">
        <v>1250</v>
      </c>
      <c r="AO65" s="56" t="s">
        <v>1254</v>
      </c>
      <c r="AP65" s="56" t="s">
        <v>1256</v>
      </c>
      <c r="AQ65" s="56" t="s">
        <v>631</v>
      </c>
      <c r="AR65" s="56"/>
      <c r="AS65" s="56" t="s">
        <v>496</v>
      </c>
      <c r="AT65" s="56"/>
      <c r="AU65" s="56"/>
      <c r="AV65" s="56" t="s">
        <v>1258</v>
      </c>
      <c r="AW65" s="56"/>
      <c r="AX65" s="56"/>
      <c r="AY65" s="56"/>
      <c r="AZ65" s="57" t="str">
        <f>IF(AND(ISBLANK(AV65), ISBLANK(AW65)), "", _xlfn.CONCAT("[", IF(ISBLANK(AV65), "", _xlfn.CONCAT("[""mac"", """, AV65, """]")), IF(ISBLANK(AW65), "", _xlfn.CONCAT(", [""ip"", """, AW65, """]")), "]"))</f>
        <v>[["mac", "0x2c1165fffea89f5f"]]</v>
      </c>
    </row>
    <row r="66" spans="1:52" ht="16" customHeight="1">
      <c r="A66" s="6">
        <v>1603</v>
      </c>
      <c r="B66" s="6" t="s">
        <v>26</v>
      </c>
      <c r="C66" s="6" t="s">
        <v>462</v>
      </c>
      <c r="D66" s="6" t="s">
        <v>137</v>
      </c>
      <c r="E66" s="6" t="s">
        <v>349</v>
      </c>
      <c r="F66" s="6" t="str">
        <f>IF(ISBLANK(E66), "", Table2[[#This Row],[unique_id]])</f>
        <v>edwin_lamp</v>
      </c>
      <c r="G66" s="6" t="s">
        <v>214</v>
      </c>
      <c r="H66" s="6" t="s">
        <v>139</v>
      </c>
      <c r="I66" s="6" t="s">
        <v>132</v>
      </c>
      <c r="J66" s="6" t="s">
        <v>728</v>
      </c>
      <c r="K66" s="6" t="s">
        <v>986</v>
      </c>
      <c r="M66" s="6" t="s">
        <v>136</v>
      </c>
      <c r="T66" s="6"/>
      <c r="V66" s="8"/>
      <c r="W66" s="8" t="s">
        <v>686</v>
      </c>
      <c r="X66" s="69">
        <v>2</v>
      </c>
      <c r="Y66" s="14" t="s">
        <v>1105</v>
      </c>
      <c r="Z66" s="14" t="s">
        <v>762</v>
      </c>
      <c r="AD66" s="6" t="s">
        <v>322</v>
      </c>
      <c r="AF66" s="8"/>
      <c r="AH66" s="6" t="str">
        <f>IF(ISBLANK(AG66),  "", _xlfn.CONCAT("haas/entity/sensor/", LOWER(C66), "/", E66, "/config"))</f>
        <v/>
      </c>
      <c r="AI66" s="6" t="str">
        <f>IF(ISBLANK(AG66),  "", _xlfn.CONCAT(LOWER(C66), "/", E66))</f>
        <v/>
      </c>
      <c r="AK66" s="6"/>
      <c r="AL66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https://zigbee2mqtt.janeandgraham.com/#/group/2</v>
      </c>
      <c r="AM66" s="6" t="str">
        <f>LOWER(_xlfn.CONCAT(Table2[[#This Row],[device_suggested_area]], "-",Table2[[#This Row],[device_identifiers]]))</f>
        <v>edwin-lamp</v>
      </c>
      <c r="AN66" s="8" t="s">
        <v>780</v>
      </c>
      <c r="AO66" s="6" t="s">
        <v>694</v>
      </c>
      <c r="AP66" s="6" t="s">
        <v>783</v>
      </c>
      <c r="AQ66" s="6" t="s">
        <v>462</v>
      </c>
      <c r="AS66" s="6" t="s">
        <v>127</v>
      </c>
      <c r="AT66" s="6" t="s">
        <v>1004</v>
      </c>
      <c r="AV66" s="6"/>
      <c r="AW66" s="6"/>
      <c r="AZ66" s="6" t="str">
        <f>IF(AND(ISBLANK(AV66), ISBLANK(AW66)), "", _xlfn.CONCAT("[", IF(ISBLANK(AV66), "", _xlfn.CONCAT("[""mac"", """, AV66, """]")), IF(ISBLANK(AW66), "", _xlfn.CONCAT(", [""ip"", """, AW66, """]")), "]"))</f>
        <v/>
      </c>
    </row>
    <row r="67" spans="1:52" ht="16" customHeight="1">
      <c r="A67" s="6">
        <v>1604</v>
      </c>
      <c r="B67" s="6" t="s">
        <v>26</v>
      </c>
      <c r="C67" s="6" t="s">
        <v>462</v>
      </c>
      <c r="D67" s="6" t="s">
        <v>137</v>
      </c>
      <c r="E67" s="6" t="str">
        <f>SUBSTITUTE(Table2[[#This Row],[device_name]], "-", "_")</f>
        <v>edwin_lamp_bulb_1</v>
      </c>
      <c r="F67" s="6" t="str">
        <f>IF(ISBLANK(E67), "", Table2[[#This Row],[unique_id]])</f>
        <v>edwin_lamp_bulb_1</v>
      </c>
      <c r="H67" s="6" t="s">
        <v>139</v>
      </c>
      <c r="O67" s="8" t="s">
        <v>1157</v>
      </c>
      <c r="P67" s="6" t="s">
        <v>172</v>
      </c>
      <c r="Q67" s="6" t="s">
        <v>1107</v>
      </c>
      <c r="R67" s="6" t="str">
        <f>Table2[[#This Row],[entity_domain]]</f>
        <v>Lights</v>
      </c>
      <c r="S67" s="6" t="str">
        <f>_xlfn.CONCAT( Table2[[#This Row],[device_suggested_area]], " ",Table2[[#This Row],[powercalc_group_3]])</f>
        <v>Edwin Lights</v>
      </c>
      <c r="T67" s="6"/>
      <c r="V67" s="8"/>
      <c r="W67" s="8" t="s">
        <v>685</v>
      </c>
      <c r="X67" s="69">
        <v>2</v>
      </c>
      <c r="Y67" s="14" t="s">
        <v>1103</v>
      </c>
      <c r="Z67" s="14" t="s">
        <v>762</v>
      </c>
      <c r="AF67" s="8"/>
      <c r="AH67" s="6" t="str">
        <f>IF(ISBLANK(AG67),  "", _xlfn.CONCAT("haas/entity/sensor/", LOWER(C67), "/", E67, "/config"))</f>
        <v/>
      </c>
      <c r="AI67" s="6" t="str">
        <f>IF(ISBLANK(AG67),  "", _xlfn.CONCAT(LOWER(C67), "/", E67))</f>
        <v/>
      </c>
      <c r="AK67" s="6"/>
      <c r="AL67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M67" s="6" t="str">
        <f>LOWER(_xlfn.CONCAT(Table2[[#This Row],[device_suggested_area]], "-",Table2[[#This Row],[device_identifiers]]))</f>
        <v>edwin-lamp-bulb-1</v>
      </c>
      <c r="AN67" s="8" t="s">
        <v>780</v>
      </c>
      <c r="AO67" s="6" t="s">
        <v>695</v>
      </c>
      <c r="AP67" s="6" t="s">
        <v>783</v>
      </c>
      <c r="AQ67" s="6" t="s">
        <v>462</v>
      </c>
      <c r="AS67" s="6" t="s">
        <v>127</v>
      </c>
      <c r="AT67" s="6" t="s">
        <v>1004</v>
      </c>
      <c r="AV67" s="6" t="s">
        <v>726</v>
      </c>
      <c r="AW67" s="6"/>
      <c r="AZ67" s="6" t="str">
        <f>IF(AND(ISBLANK(AV67), ISBLANK(AW67)), "", _xlfn.CONCAT("[", IF(ISBLANK(AV67), "", _xlfn.CONCAT("[""mac"", """, AV67, """]")), IF(ISBLANK(AW67), "", _xlfn.CONCAT(", [""ip"", """, AW67, """]")), "]"))</f>
        <v>[["mac", "0x0017880102b8fd87"]]</v>
      </c>
    </row>
    <row r="68" spans="1:52" ht="16" customHeight="1">
      <c r="A68" s="6">
        <v>1634</v>
      </c>
      <c r="B68" s="56" t="s">
        <v>26</v>
      </c>
      <c r="C68" s="56" t="s">
        <v>631</v>
      </c>
      <c r="D68" s="56" t="s">
        <v>137</v>
      </c>
      <c r="E68" s="56" t="s">
        <v>1260</v>
      </c>
      <c r="F68" s="57" t="str">
        <f>IF(ISBLANK(E68), "", Table2[[#This Row],[unique_id]])</f>
        <v>parents_sconces</v>
      </c>
      <c r="G68" s="56" t="s">
        <v>1259</v>
      </c>
      <c r="H68" s="56" t="s">
        <v>139</v>
      </c>
      <c r="I68" s="56" t="s">
        <v>132</v>
      </c>
      <c r="J68" s="56" t="s">
        <v>1249</v>
      </c>
      <c r="K68" s="56" t="s">
        <v>986</v>
      </c>
      <c r="L68" s="56"/>
      <c r="M68" s="56" t="s">
        <v>136</v>
      </c>
      <c r="N68" s="56"/>
      <c r="O68" s="58"/>
      <c r="P68" s="56"/>
      <c r="Q68" s="56"/>
      <c r="R68" s="56"/>
      <c r="S68" s="56"/>
      <c r="T68" s="56"/>
      <c r="U68" s="56"/>
      <c r="V68" s="58"/>
      <c r="W68" s="58" t="s">
        <v>686</v>
      </c>
      <c r="X68" s="71">
        <v>20</v>
      </c>
      <c r="Y68" s="64" t="s">
        <v>1105</v>
      </c>
      <c r="Z68" s="58"/>
      <c r="AA68" s="56"/>
      <c r="AB68" s="56"/>
      <c r="AC68" s="56"/>
      <c r="AD68" s="56" t="s">
        <v>322</v>
      </c>
      <c r="AE68" s="56"/>
      <c r="AF68" s="58"/>
      <c r="AG68" s="56"/>
      <c r="AH68" s="56" t="str">
        <f>IF(ISBLANK(AG68),  "", _xlfn.CONCAT("haas/entity/sensor/", LOWER(C68), "/", E68, "/config"))</f>
        <v/>
      </c>
      <c r="AI68" s="56" t="str">
        <f>IF(ISBLANK(AG68),  "", _xlfn.CONCAT(LOWER(C68), "/", E68))</f>
        <v/>
      </c>
      <c r="AJ68" s="56"/>
      <c r="AK68" s="56"/>
      <c r="AL68" s="59"/>
      <c r="AM68" s="56" t="str">
        <f>LOWER(_xlfn.CONCAT(Table2[[#This Row],[device_suggested_area]], "-",Table2[[#This Row],[device_identifiers]]))</f>
        <v>parents-sconces</v>
      </c>
      <c r="AN68" s="58" t="s">
        <v>1250</v>
      </c>
      <c r="AO68" s="56" t="s">
        <v>1251</v>
      </c>
      <c r="AP68" s="56" t="s">
        <v>1256</v>
      </c>
      <c r="AQ68" s="56" t="s">
        <v>631</v>
      </c>
      <c r="AR68" s="56"/>
      <c r="AS68" s="56" t="s">
        <v>201</v>
      </c>
      <c r="AT68" s="56"/>
      <c r="AU68" s="56"/>
      <c r="AV68" s="56"/>
      <c r="AW68" s="56"/>
      <c r="AX68" s="56"/>
      <c r="AY68" s="56"/>
      <c r="AZ68" s="57" t="str">
        <f>IF(AND(ISBLANK(AV68), ISBLANK(AW68)), "", _xlfn.CONCAT("[", IF(ISBLANK(AV68), "", _xlfn.CONCAT("[""mac"", """, AV68, """]")), IF(ISBLANK(AW68), "", _xlfn.CONCAT(", [""ip"", """, AW68, """]")), "]"))</f>
        <v/>
      </c>
    </row>
    <row r="69" spans="1:52" ht="16" customHeight="1">
      <c r="A69" s="6">
        <v>1635</v>
      </c>
      <c r="B69" s="56" t="s">
        <v>26</v>
      </c>
      <c r="C69" s="56" t="s">
        <v>631</v>
      </c>
      <c r="D69" s="56" t="s">
        <v>137</v>
      </c>
      <c r="E69" s="56" t="s">
        <v>1262</v>
      </c>
      <c r="F69" s="57" t="str">
        <f>IF(ISBLANK(E69), "", Table2[[#This Row],[unique_id]])</f>
        <v>parents_sconces_jane_bulb_1</v>
      </c>
      <c r="G69" s="56"/>
      <c r="H69" s="56" t="s">
        <v>139</v>
      </c>
      <c r="I69" s="56"/>
      <c r="J69" s="56"/>
      <c r="K69" s="56"/>
      <c r="L69" s="56"/>
      <c r="M69" s="56"/>
      <c r="N69" s="56"/>
      <c r="O69" s="58" t="s">
        <v>1157</v>
      </c>
      <c r="P69" s="56" t="s">
        <v>172</v>
      </c>
      <c r="Q69" s="56" t="s">
        <v>1107</v>
      </c>
      <c r="R69" s="56" t="str">
        <f>Table2[[#This Row],[entity_domain]]</f>
        <v>Lights</v>
      </c>
      <c r="S69" s="56" t="str">
        <f>_xlfn.CONCAT( Table2[[#This Row],[device_suggested_area]], " ",Table2[[#This Row],[powercalc_group_3]])</f>
        <v>Parents Lights</v>
      </c>
      <c r="T69" s="56"/>
      <c r="U69" s="56"/>
      <c r="V69" s="58"/>
      <c r="W69" s="58" t="s">
        <v>685</v>
      </c>
      <c r="X69" s="71">
        <v>20</v>
      </c>
      <c r="Y69" s="64" t="s">
        <v>1103</v>
      </c>
      <c r="Z69" s="58"/>
      <c r="AA69" s="56"/>
      <c r="AB69" s="56"/>
      <c r="AC69" s="56"/>
      <c r="AD69" s="56"/>
      <c r="AE69" s="56"/>
      <c r="AF69" s="58"/>
      <c r="AG69" s="56"/>
      <c r="AH69" s="56" t="str">
        <f>IF(ISBLANK(AG69),  "", _xlfn.CONCAT("haas/entity/sensor/", LOWER(C69), "/", E69, "/config"))</f>
        <v/>
      </c>
      <c r="AI69" s="56" t="str">
        <f>IF(ISBLANK(AG69),  "", _xlfn.CONCAT(LOWER(C69), "/", E69))</f>
        <v/>
      </c>
      <c r="AJ69" s="56"/>
      <c r="AK69" s="56"/>
      <c r="AL69" s="59"/>
      <c r="AM69" s="56" t="str">
        <f>LOWER(_xlfn.CONCAT(Table2[[#This Row],[device_suggested_area]], "-",Table2[[#This Row],[device_identifiers]]))</f>
        <v>parents-sconces-jane-bulb-1</v>
      </c>
      <c r="AN69" s="58" t="s">
        <v>1250</v>
      </c>
      <c r="AO69" s="56" t="s">
        <v>1263</v>
      </c>
      <c r="AP69" s="56" t="s">
        <v>1256</v>
      </c>
      <c r="AQ69" s="56" t="s">
        <v>631</v>
      </c>
      <c r="AR69" s="56"/>
      <c r="AS69" s="56" t="s">
        <v>201</v>
      </c>
      <c r="AT69" s="56"/>
      <c r="AU69" s="56"/>
      <c r="AV69" s="56" t="s">
        <v>1265</v>
      </c>
      <c r="AW69" s="56"/>
      <c r="AX69" s="56"/>
      <c r="AY69" s="56"/>
      <c r="AZ69" s="57" t="str">
        <f>IF(AND(ISBLANK(AV69), ISBLANK(AW69)), "", _xlfn.CONCAT("[", IF(ISBLANK(AV69), "", _xlfn.CONCAT("[""mac"", """, AV69, """]")), IF(ISBLANK(AW69), "", _xlfn.CONCAT(", [""ip"", """, AW69, """]")), "]"))</f>
        <v>[["mac", "0x2c1165fffeb07271"]]</v>
      </c>
    </row>
    <row r="70" spans="1:52" ht="16" customHeight="1">
      <c r="A70" s="6">
        <v>1636</v>
      </c>
      <c r="B70" s="56" t="s">
        <v>26</v>
      </c>
      <c r="C70" s="56" t="s">
        <v>631</v>
      </c>
      <c r="D70" s="56" t="s">
        <v>137</v>
      </c>
      <c r="E70" s="56" t="s">
        <v>1261</v>
      </c>
      <c r="F70" s="57" t="str">
        <f>IF(ISBLANK(E70), "", Table2[[#This Row],[unique_id]])</f>
        <v>parents_sconces_graham_bulb_1</v>
      </c>
      <c r="G70" s="56"/>
      <c r="H70" s="56" t="s">
        <v>139</v>
      </c>
      <c r="I70" s="56"/>
      <c r="J70" s="56"/>
      <c r="K70" s="56"/>
      <c r="L70" s="56"/>
      <c r="M70" s="56"/>
      <c r="N70" s="56"/>
      <c r="O70" s="58" t="s">
        <v>1157</v>
      </c>
      <c r="P70" s="56" t="s">
        <v>172</v>
      </c>
      <c r="Q70" s="56" t="s">
        <v>1107</v>
      </c>
      <c r="R70" s="56" t="str">
        <f>Table2[[#This Row],[entity_domain]]</f>
        <v>Lights</v>
      </c>
      <c r="S70" s="56" t="str">
        <f>_xlfn.CONCAT( Table2[[#This Row],[device_suggested_area]], " ",Table2[[#This Row],[powercalc_group_3]])</f>
        <v>Parents Lights</v>
      </c>
      <c r="T70" s="56"/>
      <c r="U70" s="56"/>
      <c r="V70" s="58"/>
      <c r="W70" s="58" t="s">
        <v>685</v>
      </c>
      <c r="X70" s="71">
        <v>20</v>
      </c>
      <c r="Y70" s="64" t="s">
        <v>1103</v>
      </c>
      <c r="Z70" s="58"/>
      <c r="AA70" s="56"/>
      <c r="AB70" s="56"/>
      <c r="AC70" s="56"/>
      <c r="AD70" s="56"/>
      <c r="AE70" s="56"/>
      <c r="AF70" s="58"/>
      <c r="AG70" s="56"/>
      <c r="AH70" s="56" t="str">
        <f>IF(ISBLANK(AG70),  "", _xlfn.CONCAT("haas/entity/sensor/", LOWER(C70), "/", E70, "/config"))</f>
        <v/>
      </c>
      <c r="AI70" s="56" t="str">
        <f>IF(ISBLANK(AG70),  "", _xlfn.CONCAT(LOWER(C70), "/", E70))</f>
        <v/>
      </c>
      <c r="AJ70" s="56"/>
      <c r="AK70" s="56"/>
      <c r="AL70" s="59"/>
      <c r="AM70" s="56" t="str">
        <f>LOWER(_xlfn.CONCAT(Table2[[#This Row],[device_suggested_area]], "-",Table2[[#This Row],[device_identifiers]]))</f>
        <v>parents-sconces-graham-bulb-1</v>
      </c>
      <c r="AN70" s="58" t="s">
        <v>1250</v>
      </c>
      <c r="AO70" s="56" t="s">
        <v>1266</v>
      </c>
      <c r="AP70" s="56" t="s">
        <v>1256</v>
      </c>
      <c r="AQ70" s="56" t="s">
        <v>631</v>
      </c>
      <c r="AR70" s="56"/>
      <c r="AS70" s="56" t="s">
        <v>201</v>
      </c>
      <c r="AT70" s="56"/>
      <c r="AU70" s="56"/>
      <c r="AV70" s="56" t="s">
        <v>1264</v>
      </c>
      <c r="AW70" s="56"/>
      <c r="AX70" s="56"/>
      <c r="AY70" s="56"/>
      <c r="AZ70" s="57" t="str">
        <f>IF(AND(ISBLANK(AV70), ISBLANK(AW70)), "", _xlfn.CONCAT("[", IF(ISBLANK(AV70), "", _xlfn.CONCAT("[""mac"", """, AV70, """]")), IF(ISBLANK(AW70), "", _xlfn.CONCAT(", [""ip"", """, AW70, """]")), "]"))</f>
        <v>[["mac", "0x2c1165fffea8c4d8"]]</v>
      </c>
    </row>
    <row r="71" spans="1:52" ht="16" customHeight="1">
      <c r="A71" s="6">
        <v>1613</v>
      </c>
      <c r="B71" s="56" t="s">
        <v>808</v>
      </c>
      <c r="C71" s="56" t="s">
        <v>631</v>
      </c>
      <c r="D71" s="56" t="s">
        <v>137</v>
      </c>
      <c r="E71" s="56" t="s">
        <v>1267</v>
      </c>
      <c r="F71" s="57" t="str">
        <f>IF(ISBLANK(E71), "", Table2[[#This Row],[unique_id]])</f>
        <v>hallway_sconces</v>
      </c>
      <c r="G71" s="56" t="s">
        <v>1269</v>
      </c>
      <c r="H71" s="56" t="s">
        <v>139</v>
      </c>
      <c r="I71" s="56" t="s">
        <v>132</v>
      </c>
      <c r="J71" s="56" t="s">
        <v>1249</v>
      </c>
      <c r="K71" s="56" t="s">
        <v>986</v>
      </c>
      <c r="L71" s="56"/>
      <c r="M71" s="56" t="s">
        <v>136</v>
      </c>
      <c r="N71" s="56"/>
      <c r="O71" s="58"/>
      <c r="P71" s="56"/>
      <c r="Q71" s="56"/>
      <c r="R71" s="56"/>
      <c r="S71" s="56"/>
      <c r="T71" s="56"/>
      <c r="U71" s="56"/>
      <c r="V71" s="58"/>
      <c r="W71" s="58" t="s">
        <v>686</v>
      </c>
      <c r="X71" s="71">
        <v>21</v>
      </c>
      <c r="Y71" s="64" t="s">
        <v>1105</v>
      </c>
      <c r="Z71" s="58"/>
      <c r="AA71" s="56"/>
      <c r="AB71" s="56"/>
      <c r="AC71" s="56"/>
      <c r="AD71" s="56" t="s">
        <v>322</v>
      </c>
      <c r="AE71" s="56"/>
      <c r="AF71" s="58"/>
      <c r="AG71" s="56"/>
      <c r="AH71" s="56" t="str">
        <f>IF(ISBLANK(AG71),  "", _xlfn.CONCAT("haas/entity/sensor/", LOWER(C71), "/", E71, "/config"))</f>
        <v/>
      </c>
      <c r="AI71" s="56" t="str">
        <f>IF(ISBLANK(AG71),  "", _xlfn.CONCAT(LOWER(C71), "/", E71))</f>
        <v/>
      </c>
      <c r="AJ71" s="56"/>
      <c r="AK71" s="56"/>
      <c r="AL71" s="59"/>
      <c r="AM71" s="56" t="str">
        <f>LOWER(_xlfn.CONCAT(Table2[[#This Row],[device_suggested_area]], "-",Table2[[#This Row],[device_identifiers]]))</f>
        <v>hallway-sconces</v>
      </c>
      <c r="AN71" s="58" t="s">
        <v>1250</v>
      </c>
      <c r="AO71" s="56" t="s">
        <v>1251</v>
      </c>
      <c r="AP71" s="56" t="s">
        <v>1256</v>
      </c>
      <c r="AQ71" s="56" t="s">
        <v>631</v>
      </c>
      <c r="AR71" s="56"/>
      <c r="AS71" s="56" t="s">
        <v>517</v>
      </c>
      <c r="AT71" s="56"/>
      <c r="AU71" s="56"/>
      <c r="AV71" s="56"/>
      <c r="AW71" s="56"/>
      <c r="AX71" s="56"/>
      <c r="AY71" s="56"/>
      <c r="AZ71" s="57" t="str">
        <f>IF(AND(ISBLANK(AV71), ISBLANK(AW71)), "", _xlfn.CONCAT("[", IF(ISBLANK(AV71), "", _xlfn.CONCAT("[""mac"", """, AV71, """]")), IF(ISBLANK(AW71), "", _xlfn.CONCAT(", [""ip"", """, AW71, """]")), "]"))</f>
        <v/>
      </c>
    </row>
    <row r="72" spans="1:52" ht="16" customHeight="1">
      <c r="A72" s="6">
        <v>1614</v>
      </c>
      <c r="B72" s="56" t="s">
        <v>808</v>
      </c>
      <c r="C72" s="56" t="s">
        <v>631</v>
      </c>
      <c r="D72" s="56" t="s">
        <v>137</v>
      </c>
      <c r="E72" s="56" t="s">
        <v>1268</v>
      </c>
      <c r="F72" s="57" t="str">
        <f>IF(ISBLANK(E72), "", Table2[[#This Row],[unique_id]])</f>
        <v>hallway_sconces_bulb_1</v>
      </c>
      <c r="G72" s="56"/>
      <c r="H72" s="56" t="s">
        <v>139</v>
      </c>
      <c r="I72" s="56"/>
      <c r="J72" s="56"/>
      <c r="K72" s="56"/>
      <c r="L72" s="56"/>
      <c r="M72" s="56"/>
      <c r="N72" s="56"/>
      <c r="O72" s="58" t="s">
        <v>1157</v>
      </c>
      <c r="P72" s="56" t="s">
        <v>172</v>
      </c>
      <c r="Q72" s="56" t="s">
        <v>1107</v>
      </c>
      <c r="R72" s="56" t="str">
        <f>Table2[[#This Row],[entity_domain]]</f>
        <v>Lights</v>
      </c>
      <c r="S72" s="56" t="str">
        <f>_xlfn.CONCAT( Table2[[#This Row],[device_suggested_area]], " ",Table2[[#This Row],[powercalc_group_3]])</f>
        <v>Hallway Lights</v>
      </c>
      <c r="T72" s="56"/>
      <c r="U72" s="56"/>
      <c r="V72" s="58"/>
      <c r="W72" s="58" t="s">
        <v>685</v>
      </c>
      <c r="X72" s="71">
        <v>21</v>
      </c>
      <c r="Y72" s="64" t="s">
        <v>1103</v>
      </c>
      <c r="Z72" s="58"/>
      <c r="AA72" s="56"/>
      <c r="AB72" s="56"/>
      <c r="AC72" s="56"/>
      <c r="AD72" s="56"/>
      <c r="AE72" s="56"/>
      <c r="AF72" s="58"/>
      <c r="AG72" s="56"/>
      <c r="AH72" s="56" t="str">
        <f>IF(ISBLANK(AG72),  "", _xlfn.CONCAT("haas/entity/sensor/", LOWER(C72), "/", E72, "/config"))</f>
        <v/>
      </c>
      <c r="AI72" s="56" t="str">
        <f>IF(ISBLANK(AG72),  "", _xlfn.CONCAT(LOWER(C72), "/", E72))</f>
        <v/>
      </c>
      <c r="AJ72" s="56"/>
      <c r="AK72" s="56"/>
      <c r="AL72" s="59"/>
      <c r="AM72" s="56" t="str">
        <f>LOWER(_xlfn.CONCAT(Table2[[#This Row],[device_suggested_area]], "-",Table2[[#This Row],[device_identifiers]]))</f>
        <v>hallway-sconces-bulb-1</v>
      </c>
      <c r="AN72" s="58" t="s">
        <v>1250</v>
      </c>
      <c r="AO72" s="56" t="s">
        <v>1252</v>
      </c>
      <c r="AP72" s="56" t="s">
        <v>1256</v>
      </c>
      <c r="AQ72" s="56" t="s">
        <v>631</v>
      </c>
      <c r="AR72" s="56"/>
      <c r="AS72" s="56" t="s">
        <v>517</v>
      </c>
      <c r="AT72" s="56"/>
      <c r="AU72" s="56"/>
      <c r="AV72" s="56" t="s">
        <v>1270</v>
      </c>
      <c r="AW72" s="56"/>
      <c r="AX72" s="56"/>
      <c r="AY72" s="56"/>
      <c r="AZ72" s="57" t="str">
        <f>IF(AND(ISBLANK(AV72), ISBLANK(AW72)), "", _xlfn.CONCAT("[", IF(ISBLANK(AV72), "", _xlfn.CONCAT("[""mac"", """, AV72, """]")), IF(ISBLANK(AW72), "", _xlfn.CONCAT(", [""ip"", """, AW72, """]")), "]"))</f>
        <v>[["mac", "0x2c1165fffe12d5c4"]]</v>
      </c>
    </row>
    <row r="73" spans="1:52" ht="16" customHeight="1">
      <c r="A73" s="6">
        <v>1615</v>
      </c>
      <c r="B73" s="56" t="s">
        <v>808</v>
      </c>
      <c r="C73" s="56" t="s">
        <v>631</v>
      </c>
      <c r="D73" s="56" t="s">
        <v>137</v>
      </c>
      <c r="E73" s="56" t="s">
        <v>1268</v>
      </c>
      <c r="F73" s="57" t="str">
        <f>IF(ISBLANK(E73), "", Table2[[#This Row],[unique_id]])</f>
        <v>hallway_sconces_bulb_1</v>
      </c>
      <c r="G73" s="56"/>
      <c r="H73" s="56" t="s">
        <v>139</v>
      </c>
      <c r="I73" s="56"/>
      <c r="J73" s="56"/>
      <c r="K73" s="56"/>
      <c r="L73" s="56"/>
      <c r="M73" s="56"/>
      <c r="N73" s="56"/>
      <c r="O73" s="58" t="s">
        <v>1157</v>
      </c>
      <c r="P73" s="56" t="s">
        <v>172</v>
      </c>
      <c r="Q73" s="56" t="s">
        <v>1107</v>
      </c>
      <c r="R73" s="56" t="str">
        <f>Table2[[#This Row],[entity_domain]]</f>
        <v>Lights</v>
      </c>
      <c r="S73" s="56" t="str">
        <f>_xlfn.CONCAT( Table2[[#This Row],[device_suggested_area]], " ",Table2[[#This Row],[powercalc_group_3]])</f>
        <v>Hallway Lights</v>
      </c>
      <c r="T73" s="56"/>
      <c r="U73" s="56"/>
      <c r="V73" s="58"/>
      <c r="W73" s="58" t="s">
        <v>685</v>
      </c>
      <c r="X73" s="71">
        <v>21</v>
      </c>
      <c r="Y73" s="64" t="s">
        <v>1103</v>
      </c>
      <c r="Z73" s="58"/>
      <c r="AA73" s="56"/>
      <c r="AB73" s="56"/>
      <c r="AC73" s="56"/>
      <c r="AD73" s="56"/>
      <c r="AE73" s="56"/>
      <c r="AF73" s="58"/>
      <c r="AG73" s="56"/>
      <c r="AH73" s="56" t="str">
        <f>IF(ISBLANK(AG73),  "", _xlfn.CONCAT("haas/entity/sensor/", LOWER(C73), "/", E73, "/config"))</f>
        <v/>
      </c>
      <c r="AI73" s="56" t="str">
        <f>IF(ISBLANK(AG73),  "", _xlfn.CONCAT(LOWER(C73), "/", E73))</f>
        <v/>
      </c>
      <c r="AJ73" s="56"/>
      <c r="AK73" s="56"/>
      <c r="AL73" s="59"/>
      <c r="AM73" s="56" t="str">
        <f>LOWER(_xlfn.CONCAT(Table2[[#This Row],[device_suggested_area]], "-",Table2[[#This Row],[device_identifiers]]))</f>
        <v>hallway-sconces-bulb-1</v>
      </c>
      <c r="AN73" s="58" t="s">
        <v>1250</v>
      </c>
      <c r="AO73" s="56" t="s">
        <v>1252</v>
      </c>
      <c r="AP73" s="56" t="s">
        <v>1256</v>
      </c>
      <c r="AQ73" s="56" t="s">
        <v>631</v>
      </c>
      <c r="AR73" s="56"/>
      <c r="AS73" s="56" t="s">
        <v>517</v>
      </c>
      <c r="AT73" s="56"/>
      <c r="AU73" s="56"/>
      <c r="AV73" s="56" t="s">
        <v>1271</v>
      </c>
      <c r="AW73" s="56"/>
      <c r="AX73" s="56"/>
      <c r="AY73" s="56"/>
      <c r="AZ73" s="57" t="str">
        <f>IF(AND(ISBLANK(AV73), ISBLANK(AW73)), "", _xlfn.CONCAT("[", IF(ISBLANK(AV73), "", _xlfn.CONCAT("[""mac"", """, AV73, """]")), IF(ISBLANK(AW73), "", _xlfn.CONCAT(", [""ip"", """, AW73, """]")), "]"))</f>
        <v>[["mac", "0x2c1165fffe109407"]]</v>
      </c>
    </row>
    <row r="74" spans="1:52" ht="16" customHeight="1">
      <c r="A74" s="27">
        <v>1000</v>
      </c>
      <c r="B74" s="6" t="s">
        <v>26</v>
      </c>
      <c r="C74" s="6" t="s">
        <v>39</v>
      </c>
      <c r="D74" s="6" t="s">
        <v>27</v>
      </c>
      <c r="E74" s="7" t="s">
        <v>669</v>
      </c>
      <c r="F74" s="7" t="str">
        <f>IF(ISBLANK(E74), "", Table2[[#This Row],[unique_id]])</f>
        <v>roof_temperature</v>
      </c>
      <c r="G74" s="6" t="s">
        <v>38</v>
      </c>
      <c r="H74" s="6" t="s">
        <v>87</v>
      </c>
      <c r="I74" s="6" t="s">
        <v>30</v>
      </c>
      <c r="J74" s="6" t="s">
        <v>87</v>
      </c>
      <c r="T74" s="6"/>
      <c r="V74" s="8"/>
      <c r="W74" s="8"/>
      <c r="X74" s="8"/>
      <c r="Y74" s="8"/>
      <c r="AB74" s="6" t="s">
        <v>88</v>
      </c>
      <c r="AC74" s="6" t="s">
        <v>89</v>
      </c>
      <c r="AD74" s="6" t="s">
        <v>372</v>
      </c>
      <c r="AF74" s="8"/>
      <c r="AH74" s="6" t="str">
        <f>IF(ISBLANK(AG74),  "", _xlfn.CONCAT("haas/entity/sensor/", LOWER(C74), "/", E74, "/config"))</f>
        <v/>
      </c>
      <c r="AI74" s="6" t="str">
        <f>IF(ISBLANK(AG74),  "", _xlfn.CONCAT(LOWER(C74), "/", E74))</f>
        <v/>
      </c>
      <c r="AK74" s="6"/>
      <c r="AL74" s="29"/>
      <c r="AM74" s="6" t="s">
        <v>454</v>
      </c>
      <c r="AN74" s="8">
        <v>3.15</v>
      </c>
      <c r="AO74" s="6" t="s">
        <v>430</v>
      </c>
      <c r="AP74" s="6" t="s">
        <v>36</v>
      </c>
      <c r="AQ74" s="6" t="s">
        <v>37</v>
      </c>
      <c r="AS74" s="6" t="s">
        <v>38</v>
      </c>
      <c r="AV74" s="6"/>
      <c r="AW74" s="6"/>
      <c r="AZ74" s="6" t="str">
        <f>IF(AND(ISBLANK(AV74), ISBLANK(AW74)), "", _xlfn.CONCAT("[", IF(ISBLANK(AV74), "", _xlfn.CONCAT("[""mac"", """, AV74, """]")), IF(ISBLANK(AW74), "", _xlfn.CONCAT(", [""ip"", """, AW74, """]")), "]"))</f>
        <v/>
      </c>
    </row>
    <row r="75" spans="1:52" ht="16" customHeight="1">
      <c r="A75" s="6">
        <v>1001</v>
      </c>
      <c r="B75" s="6" t="s">
        <v>26</v>
      </c>
      <c r="C75" s="6" t="s">
        <v>39</v>
      </c>
      <c r="D75" s="6" t="s">
        <v>27</v>
      </c>
      <c r="E75" s="6" t="s">
        <v>361</v>
      </c>
      <c r="F75" s="6" t="str">
        <f>IF(ISBLANK(E75), "", Table2[[#This Row],[unique_id]])</f>
        <v>compensation_sensor_roof_temperature</v>
      </c>
      <c r="G75" s="6" t="s">
        <v>38</v>
      </c>
      <c r="H75" s="6" t="s">
        <v>87</v>
      </c>
      <c r="I75" s="6" t="s">
        <v>30</v>
      </c>
      <c r="M75" s="6" t="s">
        <v>90</v>
      </c>
      <c r="T75" s="6"/>
      <c r="U75" s="6" t="s">
        <v>609</v>
      </c>
      <c r="V75" s="8" t="s">
        <v>371</v>
      </c>
      <c r="W75" s="8"/>
      <c r="X75" s="8"/>
      <c r="Y75" s="8"/>
      <c r="AA75" s="6" t="s">
        <v>31</v>
      </c>
      <c r="AB75" s="6" t="s">
        <v>88</v>
      </c>
      <c r="AC75" s="6" t="s">
        <v>89</v>
      </c>
      <c r="AD75" s="6" t="s">
        <v>372</v>
      </c>
      <c r="AE75" s="6">
        <v>300</v>
      </c>
      <c r="AF75" s="8" t="s">
        <v>34</v>
      </c>
      <c r="AG75" s="6" t="s">
        <v>91</v>
      </c>
      <c r="AH75" s="6" t="str">
        <f>IF(ISBLANK(AG75),  "", _xlfn.CONCAT("haas/entity/sensor/", LOWER(C75), "/", E75, "/config"))</f>
        <v>haas/entity/sensor/weewx/compensation_sensor_roof_temperature/config</v>
      </c>
      <c r="AI75" s="6" t="str">
        <f>IF(ISBLANK(AG75),  "", _xlfn.CONCAT(LOWER(C75), "/", E75))</f>
        <v>weewx/compensation_sensor_roof_temperature</v>
      </c>
      <c r="AJ75" s="6" t="s">
        <v>331</v>
      </c>
      <c r="AK75" s="6">
        <v>1</v>
      </c>
      <c r="AL75" s="29"/>
      <c r="AM75" s="6" t="s">
        <v>454</v>
      </c>
      <c r="AN75" s="8">
        <v>3.15</v>
      </c>
      <c r="AO75" s="6" t="s">
        <v>430</v>
      </c>
      <c r="AP75" s="6" t="s">
        <v>36</v>
      </c>
      <c r="AQ75" s="6" t="s">
        <v>37</v>
      </c>
      <c r="AS75" s="6" t="s">
        <v>38</v>
      </c>
      <c r="AV75" s="6"/>
      <c r="AW75" s="6"/>
      <c r="AZ75" s="6" t="str">
        <f>IF(AND(ISBLANK(AV75), ISBLANK(AW75)), "", _xlfn.CONCAT("[", IF(ISBLANK(AV75), "", _xlfn.CONCAT("[""mac"", """, AV75, """]")), IF(ISBLANK(AW75), "", _xlfn.CONCAT(", [""ip"", """, AW75, """]")), "]"))</f>
        <v/>
      </c>
    </row>
    <row r="76" spans="1:52" ht="16" customHeight="1">
      <c r="A76" s="27">
        <v>1002</v>
      </c>
      <c r="B76" s="6" t="s">
        <v>26</v>
      </c>
      <c r="C76" s="6" t="s">
        <v>128</v>
      </c>
      <c r="D76" s="6" t="s">
        <v>27</v>
      </c>
      <c r="E76" s="6" t="s">
        <v>874</v>
      </c>
      <c r="F76" s="6" t="str">
        <f>IF(ISBLANK(E76), "", Table2[[#This Row],[unique_id]])</f>
        <v>ada_temperature</v>
      </c>
      <c r="G76" s="6" t="s">
        <v>130</v>
      </c>
      <c r="H76" s="6" t="s">
        <v>87</v>
      </c>
      <c r="I76" s="6" t="s">
        <v>30</v>
      </c>
      <c r="J76" s="6" t="s">
        <v>1075</v>
      </c>
      <c r="T76" s="6"/>
      <c r="V76" s="8"/>
      <c r="W76" s="8"/>
      <c r="X76" s="8"/>
      <c r="Y76" s="8"/>
      <c r="AD76" s="6" t="s">
        <v>372</v>
      </c>
      <c r="AF76" s="8"/>
      <c r="AH76" s="6" t="str">
        <f>IF(ISBLANK(AG76),  "", _xlfn.CONCAT("haas/entity/sensor/", LOWER(C76), "/", E76, "/config"))</f>
        <v/>
      </c>
      <c r="AI76" s="6" t="str">
        <f>IF(ISBLANK(AG76),  "", _xlfn.CONCAT(LOWER(C76), "/", E76))</f>
        <v/>
      </c>
      <c r="AK76" s="6"/>
      <c r="AL76" s="30"/>
      <c r="AM76" s="6" t="str">
        <f>LOWER(_xlfn.CONCAT(Table2[[#This Row],[device_manufacturer]], "-",Table2[[#This Row],[device_suggested_area]]))</f>
        <v>netatmo-ada</v>
      </c>
      <c r="AN76" s="8" t="s">
        <v>584</v>
      </c>
      <c r="AO76" s="6" t="s">
        <v>586</v>
      </c>
      <c r="AP76" s="6" t="s">
        <v>582</v>
      </c>
      <c r="AQ76" s="6" t="s">
        <v>128</v>
      </c>
      <c r="AS76" s="6" t="s">
        <v>130</v>
      </c>
      <c r="AV76" s="6"/>
      <c r="AW76" s="6"/>
      <c r="AZ76" s="6" t="str">
        <f>IF(AND(ISBLANK(AV76), ISBLANK(AW76)), "", _xlfn.CONCAT("[", IF(ISBLANK(AV76), "", _xlfn.CONCAT("[""mac"", """, AV76, """]")), IF(ISBLANK(AW76), "", _xlfn.CONCAT(", [""ip"", """, AW76, """]")), "]"))</f>
        <v/>
      </c>
    </row>
    <row r="77" spans="1:52" ht="16" customHeight="1">
      <c r="A77" s="6">
        <v>1003</v>
      </c>
      <c r="B77" s="6" t="s">
        <v>26</v>
      </c>
      <c r="C77" s="6" t="s">
        <v>128</v>
      </c>
      <c r="D77" s="6" t="s">
        <v>27</v>
      </c>
      <c r="E77" s="6" t="s">
        <v>875</v>
      </c>
      <c r="F77" s="6" t="str">
        <f>IF(ISBLANK(E77), "", Table2[[#This Row],[unique_id]])</f>
        <v>compensation_sensor_ada_temperature</v>
      </c>
      <c r="G77" s="6" t="s">
        <v>130</v>
      </c>
      <c r="H77" s="6" t="s">
        <v>87</v>
      </c>
      <c r="I77" s="6" t="s">
        <v>30</v>
      </c>
      <c r="M77" s="6" t="s">
        <v>90</v>
      </c>
      <c r="T77" s="6"/>
      <c r="U77" s="6" t="s">
        <v>609</v>
      </c>
      <c r="V77" s="8" t="s">
        <v>371</v>
      </c>
      <c r="W77" s="8"/>
      <c r="X77" s="8"/>
      <c r="Y77" s="8"/>
      <c r="AD77" s="6" t="s">
        <v>372</v>
      </c>
      <c r="AF77" s="8"/>
      <c r="AH77" s="6" t="str">
        <f>IF(ISBLANK(AG77),  "", _xlfn.CONCAT("haas/entity/sensor/", LOWER(C77), "/", E77, "/config"))</f>
        <v/>
      </c>
      <c r="AI77" s="6" t="str">
        <f>IF(ISBLANK(AG77),  "", _xlfn.CONCAT(LOWER(C77), "/", E77))</f>
        <v/>
      </c>
      <c r="AK77" s="6"/>
      <c r="AL77" s="30"/>
      <c r="AM77" s="6" t="str">
        <f>LOWER(_xlfn.CONCAT(Table2[[#This Row],[device_manufacturer]], "-",Table2[[#This Row],[device_suggested_area]]))</f>
        <v>netatmo-ada</v>
      </c>
      <c r="AN77" s="8" t="s">
        <v>584</v>
      </c>
      <c r="AO77" s="6" t="s">
        <v>586</v>
      </c>
      <c r="AP77" s="6" t="s">
        <v>582</v>
      </c>
      <c r="AQ77" s="6" t="s">
        <v>128</v>
      </c>
      <c r="AS77" s="6" t="s">
        <v>130</v>
      </c>
      <c r="AU77" s="6" t="s">
        <v>511</v>
      </c>
      <c r="AV77" s="9" t="s">
        <v>592</v>
      </c>
      <c r="AW77" s="6"/>
      <c r="AZ77" s="6" t="str">
        <f>IF(AND(ISBLANK(AV77), ISBLANK(AW77)), "", _xlfn.CONCAT("[", IF(ISBLANK(AV77), "", _xlfn.CONCAT("[""mac"", """, AV77, """]")), IF(ISBLANK(AW77), "", _xlfn.CONCAT(", [""ip"", """, AW77, """]")), "]"))</f>
        <v>[["mac", "70:ee:50:25:7f:50"]]</v>
      </c>
    </row>
    <row r="78" spans="1:52" ht="16" customHeight="1">
      <c r="A78" s="27">
        <v>1004</v>
      </c>
      <c r="B78" s="6" t="s">
        <v>26</v>
      </c>
      <c r="C78" s="6" t="s">
        <v>128</v>
      </c>
      <c r="D78" s="6" t="s">
        <v>27</v>
      </c>
      <c r="E78" s="6" t="s">
        <v>876</v>
      </c>
      <c r="F78" s="6" t="str">
        <f>IF(ISBLANK(E78), "", Table2[[#This Row],[unique_id]])</f>
        <v>edwin_temperature</v>
      </c>
      <c r="G78" s="6" t="s">
        <v>127</v>
      </c>
      <c r="H78" s="6" t="s">
        <v>87</v>
      </c>
      <c r="I78" s="6" t="s">
        <v>30</v>
      </c>
      <c r="J78" s="6" t="s">
        <v>1075</v>
      </c>
      <c r="T78" s="6"/>
      <c r="V78" s="8"/>
      <c r="W78" s="8"/>
      <c r="X78" s="8"/>
      <c r="Y78" s="8"/>
      <c r="AD78" s="6" t="s">
        <v>372</v>
      </c>
      <c r="AF78" s="8"/>
      <c r="AH78" s="6" t="str">
        <f>IF(ISBLANK(AG78),  "", _xlfn.CONCAT("haas/entity/sensor/", LOWER(C78), "/", E78, "/config"))</f>
        <v/>
      </c>
      <c r="AI78" s="6" t="str">
        <f>IF(ISBLANK(AG78),  "", _xlfn.CONCAT(LOWER(C78), "/", E78))</f>
        <v/>
      </c>
      <c r="AK78" s="6"/>
      <c r="AL78" s="30"/>
      <c r="AM78" s="6" t="str">
        <f>LOWER(_xlfn.CONCAT(Table2[[#This Row],[device_manufacturer]], "-",Table2[[#This Row],[device_suggested_area]]))</f>
        <v>netatmo-edwin</v>
      </c>
      <c r="AN78" s="8" t="s">
        <v>584</v>
      </c>
      <c r="AO78" s="6" t="s">
        <v>586</v>
      </c>
      <c r="AP78" s="6" t="s">
        <v>582</v>
      </c>
      <c r="AQ78" s="6" t="s">
        <v>128</v>
      </c>
      <c r="AS78" s="6" t="s">
        <v>127</v>
      </c>
      <c r="AV78" s="6"/>
      <c r="AW78" s="6"/>
      <c r="AZ78" s="6" t="str">
        <f>IF(AND(ISBLANK(AV78), ISBLANK(AW78)), "", _xlfn.CONCAT("[", IF(ISBLANK(AV78), "", _xlfn.CONCAT("[""mac"", """, AV78, """]")), IF(ISBLANK(AW78), "", _xlfn.CONCAT(", [""ip"", """, AW78, """]")), "]"))</f>
        <v/>
      </c>
    </row>
    <row r="79" spans="1:52" ht="16" customHeight="1">
      <c r="A79" s="6">
        <v>1005</v>
      </c>
      <c r="B79" s="6" t="s">
        <v>26</v>
      </c>
      <c r="C79" s="6" t="s">
        <v>128</v>
      </c>
      <c r="D79" s="6" t="s">
        <v>27</v>
      </c>
      <c r="E79" s="6" t="s">
        <v>877</v>
      </c>
      <c r="F79" s="6" t="str">
        <f>IF(ISBLANK(E79), "", Table2[[#This Row],[unique_id]])</f>
        <v>compensation_sensor_edwin_temperature</v>
      </c>
      <c r="G79" s="6" t="s">
        <v>127</v>
      </c>
      <c r="H79" s="6" t="s">
        <v>87</v>
      </c>
      <c r="I79" s="6" t="s">
        <v>30</v>
      </c>
      <c r="M79" s="6" t="s">
        <v>90</v>
      </c>
      <c r="T79" s="6"/>
      <c r="U79" s="6" t="s">
        <v>609</v>
      </c>
      <c r="V79" s="8" t="s">
        <v>371</v>
      </c>
      <c r="W79" s="8"/>
      <c r="X79" s="8"/>
      <c r="Y79" s="8"/>
      <c r="AD79" s="6" t="s">
        <v>372</v>
      </c>
      <c r="AF79" s="8"/>
      <c r="AH79" s="6" t="str">
        <f>IF(ISBLANK(AG79),  "", _xlfn.CONCAT("haas/entity/sensor/", LOWER(C79), "/", E79, "/config"))</f>
        <v/>
      </c>
      <c r="AI79" s="6" t="str">
        <f>IF(ISBLANK(AG79),  "", _xlfn.CONCAT(LOWER(C79), "/", E79))</f>
        <v/>
      </c>
      <c r="AK79" s="6"/>
      <c r="AL79" s="30"/>
      <c r="AM79" s="6" t="str">
        <f>LOWER(_xlfn.CONCAT(Table2[[#This Row],[device_manufacturer]], "-",Table2[[#This Row],[device_suggested_area]]))</f>
        <v>netatmo-edwin</v>
      </c>
      <c r="AN79" s="8" t="s">
        <v>584</v>
      </c>
      <c r="AO79" s="6" t="s">
        <v>586</v>
      </c>
      <c r="AP79" s="6" t="s">
        <v>582</v>
      </c>
      <c r="AQ79" s="6" t="s">
        <v>128</v>
      </c>
      <c r="AS79" s="6" t="s">
        <v>127</v>
      </c>
      <c r="AU79" s="6" t="s">
        <v>511</v>
      </c>
      <c r="AV79" s="6" t="s">
        <v>591</v>
      </c>
      <c r="AW79" s="6"/>
      <c r="AZ79" s="6" t="str">
        <f>IF(AND(ISBLANK(AV79), ISBLANK(AW79)), "", _xlfn.CONCAT("[", IF(ISBLANK(AV79), "", _xlfn.CONCAT("[""mac"", """, AV79, """]")), IF(ISBLANK(AW79), "", _xlfn.CONCAT(", [""ip"", """, AW79, """]")), "]"))</f>
        <v>[["mac", "70:ee:50:25:93:90"]]</v>
      </c>
    </row>
    <row r="80" spans="1:52" ht="16" customHeight="1">
      <c r="A80" s="27">
        <v>1006</v>
      </c>
      <c r="B80" s="6" t="s">
        <v>26</v>
      </c>
      <c r="C80" s="6" t="s">
        <v>128</v>
      </c>
      <c r="D80" s="6" t="s">
        <v>27</v>
      </c>
      <c r="E80" s="6" t="s">
        <v>878</v>
      </c>
      <c r="F80" s="6" t="str">
        <f>IF(ISBLANK(E80), "", Table2[[#This Row],[unique_id]])</f>
        <v>bertram_2_office_lounge_temperature</v>
      </c>
      <c r="G80" s="6" t="s">
        <v>203</v>
      </c>
      <c r="H80" s="6" t="s">
        <v>87</v>
      </c>
      <c r="I80" s="6" t="s">
        <v>30</v>
      </c>
      <c r="J80" s="6" t="s">
        <v>87</v>
      </c>
      <c r="T80" s="6"/>
      <c r="V80" s="8"/>
      <c r="W80" s="8"/>
      <c r="X80" s="8"/>
      <c r="Y80" s="8"/>
      <c r="AD80" s="6" t="s">
        <v>372</v>
      </c>
      <c r="AF80" s="8"/>
      <c r="AH80" s="6" t="str">
        <f>IF(ISBLANK(AG80),  "", _xlfn.CONCAT("haas/entity/sensor/", LOWER(C80), "/", E80, "/config"))</f>
        <v/>
      </c>
      <c r="AI80" s="6" t="str">
        <f>IF(ISBLANK(AG80),  "", _xlfn.CONCAT(LOWER(C80), "/", E80))</f>
        <v/>
      </c>
      <c r="AK80" s="6"/>
      <c r="AL80" s="30"/>
      <c r="AM80" s="6" t="s">
        <v>665</v>
      </c>
      <c r="AN80" s="8" t="s">
        <v>585</v>
      </c>
      <c r="AO80" s="6" t="s">
        <v>586</v>
      </c>
      <c r="AP80" s="6" t="s">
        <v>583</v>
      </c>
      <c r="AQ80" s="6" t="s">
        <v>128</v>
      </c>
      <c r="AS80" s="6" t="str">
        <f>G80</f>
        <v>Lounge</v>
      </c>
      <c r="AV80" s="6"/>
      <c r="AW80" s="6"/>
      <c r="AZ80" s="6" t="str">
        <f>IF(AND(ISBLANK(AV80), ISBLANK(AW80)), "", _xlfn.CONCAT("[", IF(ISBLANK(AV80), "", _xlfn.CONCAT("[""mac"", """, AV80, """]")), IF(ISBLANK(AW80), "", _xlfn.CONCAT(", [""ip"", """, AW80, """]")), "]"))</f>
        <v/>
      </c>
    </row>
    <row r="81" spans="1:52" ht="16" customHeight="1">
      <c r="A81" s="6">
        <v>1007</v>
      </c>
      <c r="B81" s="6" t="s">
        <v>26</v>
      </c>
      <c r="C81" s="6" t="s">
        <v>128</v>
      </c>
      <c r="D81" s="6" t="s">
        <v>27</v>
      </c>
      <c r="E81" s="6" t="s">
        <v>879</v>
      </c>
      <c r="F81" s="6" t="str">
        <f>IF(ISBLANK(E81), "", Table2[[#This Row],[unique_id]])</f>
        <v>compensation_sensor_bertram_2_office_lounge_temperature</v>
      </c>
      <c r="G81" s="6" t="s">
        <v>203</v>
      </c>
      <c r="H81" s="6" t="s">
        <v>87</v>
      </c>
      <c r="I81" s="6" t="s">
        <v>30</v>
      </c>
      <c r="M81" s="6" t="s">
        <v>90</v>
      </c>
      <c r="T81" s="6"/>
      <c r="U81" s="6" t="s">
        <v>609</v>
      </c>
      <c r="V81" s="8" t="s">
        <v>371</v>
      </c>
      <c r="W81" s="8"/>
      <c r="X81" s="8"/>
      <c r="Y81" s="8"/>
      <c r="AD81" s="6" t="s">
        <v>372</v>
      </c>
      <c r="AF81" s="8"/>
      <c r="AH81" s="6" t="str">
        <f>IF(ISBLANK(AG81),  "", _xlfn.CONCAT("haas/entity/sensor/", LOWER(C81), "/", E81, "/config"))</f>
        <v/>
      </c>
      <c r="AI81" s="6" t="str">
        <f>IF(ISBLANK(AG81),  "", _xlfn.CONCAT(LOWER(C81), "/", E81))</f>
        <v/>
      </c>
      <c r="AK81" s="6"/>
      <c r="AL81" s="30"/>
      <c r="AM81" s="6" t="s">
        <v>665</v>
      </c>
      <c r="AN81" s="8" t="s">
        <v>585</v>
      </c>
      <c r="AO81" s="6" t="s">
        <v>586</v>
      </c>
      <c r="AP81" s="6" t="s">
        <v>583</v>
      </c>
      <c r="AQ81" s="6" t="s">
        <v>128</v>
      </c>
      <c r="AS81" s="6" t="str">
        <f>G81</f>
        <v>Lounge</v>
      </c>
      <c r="AV81" s="6"/>
      <c r="AW81" s="6"/>
      <c r="AZ81" s="6" t="str">
        <f>IF(AND(ISBLANK(AV81), ISBLANK(AW81)), "", _xlfn.CONCAT("[", IF(ISBLANK(AV81), "", _xlfn.CONCAT("[""mac"", """, AV81, """]")), IF(ISBLANK(AW81), "", _xlfn.CONCAT(", [""ip"", """, AW81, """]")), "]"))</f>
        <v/>
      </c>
    </row>
    <row r="82" spans="1:52" ht="16" customHeight="1">
      <c r="A82" s="27">
        <v>1008</v>
      </c>
      <c r="B82" s="6" t="s">
        <v>26</v>
      </c>
      <c r="C82" s="6" t="s">
        <v>128</v>
      </c>
      <c r="D82" s="6" t="s">
        <v>27</v>
      </c>
      <c r="E82" s="6" t="s">
        <v>880</v>
      </c>
      <c r="F82" s="6" t="str">
        <f>IF(ISBLANK(E82), "", Table2[[#This Row],[unique_id]])</f>
        <v>parents_temperature</v>
      </c>
      <c r="G82" s="6" t="s">
        <v>201</v>
      </c>
      <c r="H82" s="6" t="s">
        <v>87</v>
      </c>
      <c r="I82" s="6" t="s">
        <v>30</v>
      </c>
      <c r="J82" s="6" t="s">
        <v>87</v>
      </c>
      <c r="T82" s="6"/>
      <c r="V82" s="8"/>
      <c r="W82" s="8"/>
      <c r="X82" s="8"/>
      <c r="Y82" s="8"/>
      <c r="AD82" s="6" t="s">
        <v>372</v>
      </c>
      <c r="AF82" s="8"/>
      <c r="AH82" s="6" t="str">
        <f>IF(ISBLANK(AG82),  "", _xlfn.CONCAT("haas/entity/sensor/", LOWER(C82), "/", E82, "/config"))</f>
        <v/>
      </c>
      <c r="AI82" s="6" t="str">
        <f>IF(ISBLANK(AG82),  "", _xlfn.CONCAT(LOWER(C82), "/", E82))</f>
        <v/>
      </c>
      <c r="AK82" s="6"/>
      <c r="AL82" s="30"/>
      <c r="AM82" s="6" t="str">
        <f>LOWER(_xlfn.CONCAT(Table2[[#This Row],[device_manufacturer]], "-",Table2[[#This Row],[device_suggested_area]]))</f>
        <v>netatmo-parents</v>
      </c>
      <c r="AN82" s="8" t="s">
        <v>584</v>
      </c>
      <c r="AO82" s="6" t="s">
        <v>586</v>
      </c>
      <c r="AP82" s="6" t="s">
        <v>582</v>
      </c>
      <c r="AQ82" s="6" t="s">
        <v>128</v>
      </c>
      <c r="AS82" s="6" t="str">
        <f>G82</f>
        <v>Parents</v>
      </c>
      <c r="AV82" s="6"/>
      <c r="AW82" s="6"/>
      <c r="AZ82" s="6" t="str">
        <f>IF(AND(ISBLANK(AV82), ISBLANK(AW82)), "", _xlfn.CONCAT("[", IF(ISBLANK(AV82), "", _xlfn.CONCAT("[""mac"", """, AV82, """]")), IF(ISBLANK(AW82), "", _xlfn.CONCAT(", [""ip"", """, AW82, """]")), "]"))</f>
        <v/>
      </c>
    </row>
    <row r="83" spans="1:52" ht="16" customHeight="1">
      <c r="A83" s="6">
        <v>1009</v>
      </c>
      <c r="B83" s="6" t="s">
        <v>26</v>
      </c>
      <c r="C83" s="6" t="s">
        <v>128</v>
      </c>
      <c r="D83" s="6" t="s">
        <v>27</v>
      </c>
      <c r="E83" s="6" t="s">
        <v>881</v>
      </c>
      <c r="F83" s="6" t="str">
        <f>IF(ISBLANK(E83), "", Table2[[#This Row],[unique_id]])</f>
        <v>compensation_sensor_parents_temperature</v>
      </c>
      <c r="G83" s="6" t="s">
        <v>201</v>
      </c>
      <c r="H83" s="6" t="s">
        <v>87</v>
      </c>
      <c r="I83" s="6" t="s">
        <v>30</v>
      </c>
      <c r="M83" s="6" t="s">
        <v>136</v>
      </c>
      <c r="T83" s="6"/>
      <c r="U83" s="6" t="s">
        <v>609</v>
      </c>
      <c r="V83" s="8" t="s">
        <v>371</v>
      </c>
      <c r="W83" s="8"/>
      <c r="X83" s="8"/>
      <c r="Y83" s="8"/>
      <c r="AD83" s="6" t="s">
        <v>372</v>
      </c>
      <c r="AF83" s="8"/>
      <c r="AH83" s="6" t="str">
        <f>IF(ISBLANK(AG83),  "", _xlfn.CONCAT("haas/entity/sensor/", LOWER(C83), "/", E83, "/config"))</f>
        <v/>
      </c>
      <c r="AI83" s="6" t="str">
        <f>IF(ISBLANK(AG83),  "", _xlfn.CONCAT(LOWER(C83), "/", E83))</f>
        <v/>
      </c>
      <c r="AK83" s="6"/>
      <c r="AL83" s="30"/>
      <c r="AM83" s="6" t="str">
        <f>LOWER(_xlfn.CONCAT(Table2[[#This Row],[device_manufacturer]], "-",Table2[[#This Row],[device_suggested_area]]))</f>
        <v>netatmo-parents</v>
      </c>
      <c r="AN83" s="8" t="s">
        <v>584</v>
      </c>
      <c r="AO83" s="6" t="s">
        <v>586</v>
      </c>
      <c r="AP83" s="6" t="s">
        <v>582</v>
      </c>
      <c r="AQ83" s="6" t="s">
        <v>128</v>
      </c>
      <c r="AS83" s="6" t="str">
        <f>G83</f>
        <v>Parents</v>
      </c>
      <c r="AU83" s="6" t="s">
        <v>511</v>
      </c>
      <c r="AV83" s="6" t="s">
        <v>587</v>
      </c>
      <c r="AW83" s="6"/>
      <c r="AZ83" s="6" t="str">
        <f>IF(AND(ISBLANK(AV83), ISBLANK(AW83)), "", _xlfn.CONCAT("[", IF(ISBLANK(AV83), "", _xlfn.CONCAT("[""mac"", """, AV83, """]")), IF(ISBLANK(AW83), "", _xlfn.CONCAT(", [""ip"", """, AW83, """]")), "]"))</f>
        <v>[["mac", "70:ee:50:25:9c:68"]]</v>
      </c>
    </row>
    <row r="84" spans="1:52" ht="16" customHeight="1">
      <c r="A84" s="27">
        <v>1010</v>
      </c>
      <c r="B84" s="6" t="s">
        <v>26</v>
      </c>
      <c r="C84" s="6" t="s">
        <v>128</v>
      </c>
      <c r="D84" s="6" t="s">
        <v>27</v>
      </c>
      <c r="E84" s="6" t="s">
        <v>833</v>
      </c>
      <c r="F84" s="6" t="str">
        <f>IF(ISBLANK(E84), "", Table2[[#This Row],[unique_id]])</f>
        <v>bertram_2_office_temperature</v>
      </c>
      <c r="G84" s="6" t="s">
        <v>222</v>
      </c>
      <c r="H84" s="6" t="s">
        <v>87</v>
      </c>
      <c r="I84" s="6" t="s">
        <v>30</v>
      </c>
      <c r="J84" s="6" t="s">
        <v>87</v>
      </c>
      <c r="T84" s="6"/>
      <c r="V84" s="8"/>
      <c r="W84" s="8"/>
      <c r="X84" s="8"/>
      <c r="Y84" s="8"/>
      <c r="AD84" s="6" t="s">
        <v>372</v>
      </c>
      <c r="AF84" s="8"/>
      <c r="AH84" s="6" t="str">
        <f>IF(ISBLANK(AG84),  "", _xlfn.CONCAT("haas/entity/sensor/", LOWER(C84), "/", E84, "/config"))</f>
        <v/>
      </c>
      <c r="AI84" s="6" t="str">
        <f>IF(ISBLANK(AG84),  "", _xlfn.CONCAT(LOWER(C84), "/", E84))</f>
        <v/>
      </c>
      <c r="AK84" s="6"/>
      <c r="AL84" s="30"/>
      <c r="AM84" s="6" t="str">
        <f>LOWER(_xlfn.CONCAT(Table2[[#This Row],[device_manufacturer]], "-",Table2[[#This Row],[device_suggested_area]]))</f>
        <v>netatmo-office</v>
      </c>
      <c r="AN84" s="8" t="s">
        <v>585</v>
      </c>
      <c r="AO84" s="6" t="s">
        <v>586</v>
      </c>
      <c r="AP84" s="6" t="s">
        <v>583</v>
      </c>
      <c r="AQ84" s="6" t="s">
        <v>128</v>
      </c>
      <c r="AS84" s="6" t="str">
        <f>G84</f>
        <v>Office</v>
      </c>
      <c r="AV84" s="6"/>
      <c r="AW84" s="6"/>
      <c r="AZ84" s="6" t="str">
        <f>IF(AND(ISBLANK(AV84), ISBLANK(AW84)), "", _xlfn.CONCAT("[", IF(ISBLANK(AV84), "", _xlfn.CONCAT("[""mac"", """, AV84, """]")), IF(ISBLANK(AW84), "", _xlfn.CONCAT(", [""ip"", """, AW84, """]")), "]"))</f>
        <v/>
      </c>
    </row>
    <row r="85" spans="1:52" ht="16" customHeight="1">
      <c r="A85" s="6">
        <v>1011</v>
      </c>
      <c r="B85" s="6" t="s">
        <v>26</v>
      </c>
      <c r="C85" s="6" t="s">
        <v>128</v>
      </c>
      <c r="D85" s="6" t="s">
        <v>27</v>
      </c>
      <c r="E85" s="66" t="s">
        <v>834</v>
      </c>
      <c r="F85" s="6" t="str">
        <f>IF(ISBLANK(E85), "", Table2[[#This Row],[unique_id]])</f>
        <v>compensation_sensor_bertram_2_office_temperature</v>
      </c>
      <c r="G85" s="6" t="s">
        <v>222</v>
      </c>
      <c r="H85" s="6" t="s">
        <v>87</v>
      </c>
      <c r="I85" s="6" t="s">
        <v>30</v>
      </c>
      <c r="M85" s="6" t="s">
        <v>136</v>
      </c>
      <c r="T85" s="6"/>
      <c r="U85" s="6" t="s">
        <v>609</v>
      </c>
      <c r="V85" s="8" t="s">
        <v>371</v>
      </c>
      <c r="W85" s="8"/>
      <c r="X85" s="8"/>
      <c r="Y85" s="8"/>
      <c r="AD85" s="6" t="s">
        <v>372</v>
      </c>
      <c r="AF85" s="8"/>
      <c r="AH85" s="6" t="str">
        <f>IF(ISBLANK(AG85),  "", _xlfn.CONCAT("haas/entity/sensor/", LOWER(C85), "/", E85, "/config"))</f>
        <v/>
      </c>
      <c r="AI85" s="6" t="str">
        <f>IF(ISBLANK(AG85),  "", _xlfn.CONCAT(LOWER(C85), "/", E85))</f>
        <v/>
      </c>
      <c r="AK85" s="6"/>
      <c r="AL85" s="30"/>
      <c r="AM85" s="6" t="str">
        <f>LOWER(_xlfn.CONCAT(Table2[[#This Row],[device_manufacturer]], "-",Table2[[#This Row],[device_suggested_area]]))</f>
        <v>netatmo-office</v>
      </c>
      <c r="AN85" s="8" t="s">
        <v>585</v>
      </c>
      <c r="AO85" s="6" t="s">
        <v>586</v>
      </c>
      <c r="AP85" s="6" t="s">
        <v>583</v>
      </c>
      <c r="AQ85" s="6" t="s">
        <v>128</v>
      </c>
      <c r="AS85" s="6" t="str">
        <f>G85</f>
        <v>Office</v>
      </c>
      <c r="AU85" s="6" t="s">
        <v>511</v>
      </c>
      <c r="AV85" s="6" t="s">
        <v>588</v>
      </c>
      <c r="AW85" s="6"/>
      <c r="AZ85" s="6" t="str">
        <f>IF(AND(ISBLANK(AV85), ISBLANK(AW85)), "", _xlfn.CONCAT("[", IF(ISBLANK(AV85), "", _xlfn.CONCAT("[""mac"", """, AV85, """]")), IF(ISBLANK(AW85), "", _xlfn.CONCAT(", [""ip"", """, AW85, """]")), "]"))</f>
        <v>[["mac", "70:ee:50:2b:6a:2c"]]</v>
      </c>
    </row>
    <row r="86" spans="1:52" ht="16" customHeight="1">
      <c r="A86" s="27">
        <v>1012</v>
      </c>
      <c r="B86" s="6" t="s">
        <v>26</v>
      </c>
      <c r="C86" s="6" t="s">
        <v>128</v>
      </c>
      <c r="D86" s="6" t="s">
        <v>27</v>
      </c>
      <c r="E86" s="66" t="s">
        <v>835</v>
      </c>
      <c r="F86" s="6" t="str">
        <f>IF(ISBLANK(E86), "", Table2[[#This Row],[unique_id]])</f>
        <v>bertram_2_kitchen_temperature</v>
      </c>
      <c r="G86" s="6" t="s">
        <v>215</v>
      </c>
      <c r="H86" s="6" t="s">
        <v>87</v>
      </c>
      <c r="I86" s="6" t="s">
        <v>30</v>
      </c>
      <c r="J86" s="6" t="s">
        <v>87</v>
      </c>
      <c r="T86" s="6"/>
      <c r="V86" s="8"/>
      <c r="W86" s="8"/>
      <c r="X86" s="8"/>
      <c r="Y86" s="8"/>
      <c r="AD86" s="6" t="s">
        <v>372</v>
      </c>
      <c r="AF86" s="8"/>
      <c r="AH86" s="6" t="str">
        <f>IF(ISBLANK(AG86),  "", _xlfn.CONCAT("haas/entity/sensor/", LOWER(C86), "/", E86, "/config"))</f>
        <v/>
      </c>
      <c r="AI86" s="6" t="str">
        <f>IF(ISBLANK(AG86),  "", _xlfn.CONCAT(LOWER(C86), "/", E86))</f>
        <v/>
      </c>
      <c r="AK86" s="6"/>
      <c r="AL86" s="30"/>
      <c r="AM86" s="6" t="str">
        <f>LOWER(_xlfn.CONCAT(Table2[[#This Row],[device_manufacturer]], "-",Table2[[#This Row],[device_suggested_area]]))</f>
        <v>netatmo-kitchen</v>
      </c>
      <c r="AN86" s="8" t="s">
        <v>585</v>
      </c>
      <c r="AO86" s="6" t="s">
        <v>586</v>
      </c>
      <c r="AP86" s="6" t="s">
        <v>583</v>
      </c>
      <c r="AQ86" s="6" t="s">
        <v>128</v>
      </c>
      <c r="AS86" s="6" t="str">
        <f>G86</f>
        <v>Kitchen</v>
      </c>
      <c r="AV86" s="6"/>
      <c r="AW86" s="6"/>
      <c r="AZ86" s="6" t="str">
        <f>IF(AND(ISBLANK(AV86), ISBLANK(AW86)), "", _xlfn.CONCAT("[", IF(ISBLANK(AV86), "", _xlfn.CONCAT("[""mac"", """, AV86, """]")), IF(ISBLANK(AW86), "", _xlfn.CONCAT(", [""ip"", """, AW86, """]")), "]"))</f>
        <v/>
      </c>
    </row>
    <row r="87" spans="1:52" ht="16" customHeight="1">
      <c r="A87" s="6">
        <v>1013</v>
      </c>
      <c r="B87" s="6" t="s">
        <v>26</v>
      </c>
      <c r="C87" s="6" t="s">
        <v>128</v>
      </c>
      <c r="D87" s="6" t="s">
        <v>27</v>
      </c>
      <c r="E87" s="65" t="s">
        <v>836</v>
      </c>
      <c r="F87" s="6" t="str">
        <f>IF(ISBLANK(E87), "", Table2[[#This Row],[unique_id]])</f>
        <v>compensation_sensor_bertram_2_kitchen_temperature</v>
      </c>
      <c r="G87" s="6" t="s">
        <v>215</v>
      </c>
      <c r="H87" s="6" t="s">
        <v>87</v>
      </c>
      <c r="I87" s="6" t="s">
        <v>30</v>
      </c>
      <c r="M87" s="6" t="s">
        <v>136</v>
      </c>
      <c r="T87" s="6"/>
      <c r="U87" s="6" t="s">
        <v>609</v>
      </c>
      <c r="V87" s="8" t="s">
        <v>371</v>
      </c>
      <c r="W87" s="8"/>
      <c r="X87" s="8"/>
      <c r="Y87" s="8"/>
      <c r="AD87" s="6" t="s">
        <v>372</v>
      </c>
      <c r="AF87" s="8"/>
      <c r="AH87" s="6" t="str">
        <f>IF(ISBLANK(AG87),  "", _xlfn.CONCAT("haas/entity/sensor/", LOWER(C87), "/", E87, "/config"))</f>
        <v/>
      </c>
      <c r="AI87" s="6" t="str">
        <f>IF(ISBLANK(AG87),  "", _xlfn.CONCAT(LOWER(C87), "/", E87))</f>
        <v/>
      </c>
      <c r="AK87" s="6"/>
      <c r="AL87" s="30"/>
      <c r="AM87" s="6" t="str">
        <f>LOWER(_xlfn.CONCAT(Table2[[#This Row],[device_manufacturer]], "-",Table2[[#This Row],[device_suggested_area]]))</f>
        <v>netatmo-kitchen</v>
      </c>
      <c r="AN87" s="8" t="s">
        <v>585</v>
      </c>
      <c r="AO87" s="6" t="s">
        <v>586</v>
      </c>
      <c r="AP87" s="6" t="s">
        <v>583</v>
      </c>
      <c r="AQ87" s="6" t="s">
        <v>128</v>
      </c>
      <c r="AS87" s="6" t="str">
        <f>G87</f>
        <v>Kitchen</v>
      </c>
      <c r="AU87" s="6" t="s">
        <v>511</v>
      </c>
      <c r="AV87" s="6" t="s">
        <v>590</v>
      </c>
      <c r="AW87" s="6"/>
      <c r="AZ87" s="6" t="str">
        <f>IF(AND(ISBLANK(AV87), ISBLANK(AW87)), "", _xlfn.CONCAT("[", IF(ISBLANK(AV87), "", _xlfn.CONCAT("[""mac"", """, AV87, """]")), IF(ISBLANK(AW87), "", _xlfn.CONCAT(", [""ip"", """, AW87, """]")), "]"))</f>
        <v>[["mac", "70:ee:50:2c:8d:28"]]</v>
      </c>
    </row>
    <row r="88" spans="1:52" ht="16" customHeight="1">
      <c r="A88" s="27">
        <v>1014</v>
      </c>
      <c r="B88" s="6" t="s">
        <v>26</v>
      </c>
      <c r="C88" s="6" t="s">
        <v>128</v>
      </c>
      <c r="D88" s="6" t="s">
        <v>27</v>
      </c>
      <c r="E88" s="12" t="s">
        <v>837</v>
      </c>
      <c r="F88" s="6" t="str">
        <f>IF(ISBLANK(E88), "", Table2[[#This Row],[unique_id]])</f>
        <v>bertram_2_office_pantry_temperature</v>
      </c>
      <c r="G88" s="6" t="s">
        <v>221</v>
      </c>
      <c r="H88" s="6" t="s">
        <v>87</v>
      </c>
      <c r="I88" s="6" t="s">
        <v>30</v>
      </c>
      <c r="J88" s="6" t="s">
        <v>87</v>
      </c>
      <c r="T88" s="6"/>
      <c r="V88" s="8"/>
      <c r="W88" s="8"/>
      <c r="X88" s="8"/>
      <c r="Y88" s="8"/>
      <c r="AD88" s="6" t="s">
        <v>372</v>
      </c>
      <c r="AF88" s="8"/>
      <c r="AH88" s="6" t="str">
        <f>IF(ISBLANK(AG88),  "", _xlfn.CONCAT("haas/entity/sensor/", LOWER(C88), "/", E88, "/config"))</f>
        <v/>
      </c>
      <c r="AI88" s="6" t="str">
        <f>IF(ISBLANK(AG88),  "", _xlfn.CONCAT(LOWER(C88), "/", E88))</f>
        <v/>
      </c>
      <c r="AK88" s="6"/>
      <c r="AL88" s="30"/>
      <c r="AM88" s="6" t="s">
        <v>666</v>
      </c>
      <c r="AN88" s="8" t="s">
        <v>585</v>
      </c>
      <c r="AO88" s="6" t="s">
        <v>586</v>
      </c>
      <c r="AP88" s="6" t="s">
        <v>583</v>
      </c>
      <c r="AQ88" s="6" t="s">
        <v>128</v>
      </c>
      <c r="AS88" s="6" t="str">
        <f>G88</f>
        <v>Pantry</v>
      </c>
      <c r="AV88" s="6"/>
      <c r="AW88" s="6"/>
      <c r="AZ88" s="6" t="str">
        <f>IF(AND(ISBLANK(AV88), ISBLANK(AW88)), "", _xlfn.CONCAT("[", IF(ISBLANK(AV88), "", _xlfn.CONCAT("[""mac"", """, AV88, """]")), IF(ISBLANK(AW88), "", _xlfn.CONCAT(", [""ip"", """, AW88, """]")), "]"))</f>
        <v/>
      </c>
    </row>
    <row r="89" spans="1:52" ht="16" customHeight="1">
      <c r="A89" s="6">
        <v>1015</v>
      </c>
      <c r="B89" s="6" t="s">
        <v>26</v>
      </c>
      <c r="C89" s="6" t="s">
        <v>128</v>
      </c>
      <c r="D89" s="6" t="s">
        <v>27</v>
      </c>
      <c r="E89" s="12" t="s">
        <v>838</v>
      </c>
      <c r="F89" s="6" t="str">
        <f>IF(ISBLANK(E89), "", Table2[[#This Row],[unique_id]])</f>
        <v>compensation_sensor_bertram_2_office_pantry_temperature</v>
      </c>
      <c r="G89" s="6" t="s">
        <v>221</v>
      </c>
      <c r="H89" s="6" t="s">
        <v>87</v>
      </c>
      <c r="I89" s="6" t="s">
        <v>30</v>
      </c>
      <c r="M89" s="6" t="s">
        <v>136</v>
      </c>
      <c r="T89" s="6"/>
      <c r="U89" s="6" t="s">
        <v>609</v>
      </c>
      <c r="V89" s="8" t="s">
        <v>371</v>
      </c>
      <c r="W89" s="8"/>
      <c r="X89" s="8"/>
      <c r="Y89" s="8"/>
      <c r="AD89" s="6" t="s">
        <v>372</v>
      </c>
      <c r="AF89" s="8"/>
      <c r="AH89" s="6" t="str">
        <f>IF(ISBLANK(AG89),  "", _xlfn.CONCAT("haas/entity/sensor/", LOWER(C89), "/", E89, "/config"))</f>
        <v/>
      </c>
      <c r="AI89" s="6" t="str">
        <f>IF(ISBLANK(AG89),  "", _xlfn.CONCAT(LOWER(C89), "/", E89))</f>
        <v/>
      </c>
      <c r="AK89" s="6"/>
      <c r="AL89" s="30"/>
      <c r="AM89" s="6" t="s">
        <v>666</v>
      </c>
      <c r="AN89" s="8" t="s">
        <v>585</v>
      </c>
      <c r="AO89" s="6" t="s">
        <v>586</v>
      </c>
      <c r="AP89" s="6" t="s">
        <v>583</v>
      </c>
      <c r="AQ89" s="6" t="s">
        <v>128</v>
      </c>
      <c r="AS89" s="6" t="str">
        <f>G89</f>
        <v>Pantry</v>
      </c>
      <c r="AV89" s="6"/>
      <c r="AW89" s="6"/>
      <c r="AZ89" s="6" t="str">
        <f>IF(AND(ISBLANK(AV89), ISBLANK(AW89)), "", _xlfn.CONCAT("[", IF(ISBLANK(AV89), "", _xlfn.CONCAT("[""mac"", """, AV89, """]")), IF(ISBLANK(AW89), "", _xlfn.CONCAT(", [""ip"", """, AW89, """]")), "]"))</f>
        <v/>
      </c>
    </row>
    <row r="90" spans="1:52" ht="16" customHeight="1">
      <c r="A90" s="27">
        <v>1016</v>
      </c>
      <c r="B90" s="6" t="s">
        <v>26</v>
      </c>
      <c r="C90" s="6" t="s">
        <v>128</v>
      </c>
      <c r="D90" s="6" t="s">
        <v>27</v>
      </c>
      <c r="E90" s="12" t="s">
        <v>839</v>
      </c>
      <c r="F90" s="6" t="str">
        <f>IF(ISBLANK(E90), "", Table2[[#This Row],[unique_id]])</f>
        <v>bertram_2_office_dining_temperature</v>
      </c>
      <c r="G90" s="6" t="s">
        <v>202</v>
      </c>
      <c r="H90" s="6" t="s">
        <v>87</v>
      </c>
      <c r="I90" s="6" t="s">
        <v>30</v>
      </c>
      <c r="J90" s="6" t="s">
        <v>87</v>
      </c>
      <c r="T90" s="6"/>
      <c r="V90" s="8"/>
      <c r="W90" s="8"/>
      <c r="X90" s="8"/>
      <c r="Y90" s="8"/>
      <c r="AD90" s="6" t="s">
        <v>372</v>
      </c>
      <c r="AF90" s="8"/>
      <c r="AH90" s="6" t="str">
        <f>IF(ISBLANK(AG90),  "", _xlfn.CONCAT("haas/entity/sensor/", LOWER(C90), "/", E90, "/config"))</f>
        <v/>
      </c>
      <c r="AI90" s="6" t="str">
        <f>IF(ISBLANK(AG90),  "", _xlfn.CONCAT(LOWER(C90), "/", E90))</f>
        <v/>
      </c>
      <c r="AK90" s="6"/>
      <c r="AL90" s="30"/>
      <c r="AM90" s="6" t="s">
        <v>667</v>
      </c>
      <c r="AN90" s="8" t="s">
        <v>585</v>
      </c>
      <c r="AO90" s="6" t="s">
        <v>586</v>
      </c>
      <c r="AP90" s="6" t="s">
        <v>583</v>
      </c>
      <c r="AQ90" s="6" t="s">
        <v>128</v>
      </c>
      <c r="AS90" s="6" t="str">
        <f>G90</f>
        <v>Dining</v>
      </c>
      <c r="AV90" s="6"/>
      <c r="AW90" s="6"/>
      <c r="AZ90" s="6" t="str">
        <f>IF(AND(ISBLANK(AV90), ISBLANK(AW90)), "", _xlfn.CONCAT("[", IF(ISBLANK(AV90), "", _xlfn.CONCAT("[""mac"", """, AV90, """]")), IF(ISBLANK(AW90), "", _xlfn.CONCAT(", [""ip"", """, AW90, """]")), "]"))</f>
        <v/>
      </c>
    </row>
    <row r="91" spans="1:52" ht="16" customHeight="1">
      <c r="A91" s="6">
        <v>1017</v>
      </c>
      <c r="B91" s="6" t="s">
        <v>26</v>
      </c>
      <c r="C91" s="6" t="s">
        <v>128</v>
      </c>
      <c r="D91" s="6" t="s">
        <v>27</v>
      </c>
      <c r="E91" s="6" t="s">
        <v>840</v>
      </c>
      <c r="F91" s="6" t="str">
        <f>IF(ISBLANK(E91), "", Table2[[#This Row],[unique_id]])</f>
        <v>compensation_sensor_bertram_2_office_dining_temperature</v>
      </c>
      <c r="G91" s="6" t="s">
        <v>202</v>
      </c>
      <c r="H91" s="6" t="s">
        <v>87</v>
      </c>
      <c r="I91" s="6" t="s">
        <v>30</v>
      </c>
      <c r="M91" s="6" t="s">
        <v>136</v>
      </c>
      <c r="T91" s="6"/>
      <c r="U91" s="6" t="s">
        <v>609</v>
      </c>
      <c r="V91" s="8" t="s">
        <v>371</v>
      </c>
      <c r="W91" s="8"/>
      <c r="X91" s="8"/>
      <c r="Y91" s="8"/>
      <c r="AD91" s="6" t="s">
        <v>372</v>
      </c>
      <c r="AF91" s="8"/>
      <c r="AH91" s="6" t="str">
        <f>IF(ISBLANK(AG91),  "", _xlfn.CONCAT("haas/entity/sensor/", LOWER(C91), "/", E91, "/config"))</f>
        <v/>
      </c>
      <c r="AI91" s="6" t="str">
        <f>IF(ISBLANK(AG91),  "", _xlfn.CONCAT(LOWER(C91), "/", E91))</f>
        <v/>
      </c>
      <c r="AK91" s="6"/>
      <c r="AL91" s="30"/>
      <c r="AM91" s="6" t="s">
        <v>667</v>
      </c>
      <c r="AN91" s="8" t="s">
        <v>585</v>
      </c>
      <c r="AO91" s="6" t="s">
        <v>586</v>
      </c>
      <c r="AP91" s="6" t="s">
        <v>583</v>
      </c>
      <c r="AQ91" s="6" t="s">
        <v>128</v>
      </c>
      <c r="AS91" s="6" t="str">
        <f>G91</f>
        <v>Dining</v>
      </c>
      <c r="AV91" s="6"/>
      <c r="AW91" s="6"/>
      <c r="AZ91" s="6" t="str">
        <f>IF(AND(ISBLANK(AV91), ISBLANK(AW91)), "", _xlfn.CONCAT("[", IF(ISBLANK(AV91), "", _xlfn.CONCAT("[""mac"", """, AV91, """]")), IF(ISBLANK(AW91), "", _xlfn.CONCAT(", [""ip"", """, AW91, """]")), "]"))</f>
        <v/>
      </c>
    </row>
    <row r="92" spans="1:52" ht="16" customHeight="1">
      <c r="A92" s="27">
        <v>1018</v>
      </c>
      <c r="B92" s="6" t="s">
        <v>26</v>
      </c>
      <c r="C92" s="6" t="s">
        <v>128</v>
      </c>
      <c r="D92" s="6" t="s">
        <v>27</v>
      </c>
      <c r="E92" s="6" t="s">
        <v>841</v>
      </c>
      <c r="F92" s="6" t="str">
        <f>IF(ISBLANK(E92), "", Table2[[#This Row],[unique_id]])</f>
        <v>laundry_temperature</v>
      </c>
      <c r="G92" s="6" t="s">
        <v>223</v>
      </c>
      <c r="H92" s="6" t="s">
        <v>87</v>
      </c>
      <c r="I92" s="6" t="s">
        <v>30</v>
      </c>
      <c r="J92" s="6" t="s">
        <v>87</v>
      </c>
      <c r="T92" s="6"/>
      <c r="V92" s="8"/>
      <c r="W92" s="8"/>
      <c r="X92" s="8"/>
      <c r="Y92" s="8"/>
      <c r="AD92" s="6" t="s">
        <v>372</v>
      </c>
      <c r="AF92" s="8"/>
      <c r="AH92" s="6" t="str">
        <f>IF(ISBLANK(AG92),  "", _xlfn.CONCAT("haas/entity/sensor/", LOWER(C92), "/", E92, "/config"))</f>
        <v/>
      </c>
      <c r="AI92" s="6" t="str">
        <f>IF(ISBLANK(AG92),  "", _xlfn.CONCAT(LOWER(C92), "/", E92))</f>
        <v/>
      </c>
      <c r="AK92" s="6"/>
      <c r="AL92" s="30"/>
      <c r="AM92" s="6" t="str">
        <f>LOWER(_xlfn.CONCAT(Table2[[#This Row],[device_manufacturer]], "-",Table2[[#This Row],[device_suggested_area]]))</f>
        <v>netatmo-laundry</v>
      </c>
      <c r="AN92" s="8" t="s">
        <v>584</v>
      </c>
      <c r="AO92" s="6" t="s">
        <v>586</v>
      </c>
      <c r="AP92" s="6" t="s">
        <v>582</v>
      </c>
      <c r="AQ92" s="6" t="s">
        <v>128</v>
      </c>
      <c r="AS92" s="6" t="str">
        <f>G92</f>
        <v>Laundry</v>
      </c>
      <c r="AV92" s="6"/>
      <c r="AW92" s="6"/>
      <c r="AZ92" s="6" t="str">
        <f>IF(AND(ISBLANK(AV92), ISBLANK(AW92)), "", _xlfn.CONCAT("[", IF(ISBLANK(AV92), "", _xlfn.CONCAT("[""mac"", """, AV92, """]")), IF(ISBLANK(AW92), "", _xlfn.CONCAT(", [""ip"", """, AW92, """]")), "]"))</f>
        <v/>
      </c>
    </row>
    <row r="93" spans="1:52" ht="16" customHeight="1">
      <c r="A93" s="6">
        <v>1019</v>
      </c>
      <c r="B93" s="6" t="s">
        <v>26</v>
      </c>
      <c r="C93" s="6" t="s">
        <v>128</v>
      </c>
      <c r="D93" s="6" t="s">
        <v>27</v>
      </c>
      <c r="E93" s="6" t="s">
        <v>842</v>
      </c>
      <c r="F93" s="6" t="str">
        <f>IF(ISBLANK(E93), "", Table2[[#This Row],[unique_id]])</f>
        <v>compensation_sensor_laundry_temperature</v>
      </c>
      <c r="G93" s="6" t="s">
        <v>223</v>
      </c>
      <c r="H93" s="6" t="s">
        <v>87</v>
      </c>
      <c r="I93" s="6" t="s">
        <v>30</v>
      </c>
      <c r="M93" s="6" t="s">
        <v>136</v>
      </c>
      <c r="T93" s="6"/>
      <c r="U93" s="6" t="s">
        <v>609</v>
      </c>
      <c r="V93" s="8" t="s">
        <v>371</v>
      </c>
      <c r="W93" s="8"/>
      <c r="X93" s="8"/>
      <c r="Y93" s="8"/>
      <c r="AD93" s="6" t="s">
        <v>372</v>
      </c>
      <c r="AF93" s="8"/>
      <c r="AH93" s="6" t="str">
        <f>IF(ISBLANK(AG93),  "", _xlfn.CONCAT("haas/entity/sensor/", LOWER(C93), "/", E93, "/config"))</f>
        <v/>
      </c>
      <c r="AI93" s="6" t="str">
        <f>IF(ISBLANK(AG93),  "", _xlfn.CONCAT(LOWER(C93), "/", E93))</f>
        <v/>
      </c>
      <c r="AK93" s="6"/>
      <c r="AL93" s="30"/>
      <c r="AM93" s="6" t="str">
        <f>LOWER(_xlfn.CONCAT(Table2[[#This Row],[device_manufacturer]], "-",Table2[[#This Row],[device_suggested_area]]))</f>
        <v>netatmo-laundry</v>
      </c>
      <c r="AN93" s="8" t="s">
        <v>584</v>
      </c>
      <c r="AO93" s="6" t="s">
        <v>586</v>
      </c>
      <c r="AP93" s="6" t="s">
        <v>582</v>
      </c>
      <c r="AQ93" s="6" t="s">
        <v>128</v>
      </c>
      <c r="AS93" s="6" t="str">
        <f>G93</f>
        <v>Laundry</v>
      </c>
      <c r="AU93" s="6" t="s">
        <v>511</v>
      </c>
      <c r="AV93" s="9" t="s">
        <v>589</v>
      </c>
      <c r="AW93" s="6"/>
      <c r="AZ93" s="6" t="str">
        <f>IF(AND(ISBLANK(AV93), ISBLANK(AW93)), "", _xlfn.CONCAT("[", IF(ISBLANK(AV93), "", _xlfn.CONCAT("[""mac"", """, AV93, """]")), IF(ISBLANK(AW93), "", _xlfn.CONCAT(", [""ip"", """, AW93, """]")), "]"))</f>
        <v>[["mac", "70:ee:50:25:9d:90"]]</v>
      </c>
    </row>
    <row r="94" spans="1:52" ht="16" customHeight="1">
      <c r="A94" s="27">
        <v>1020</v>
      </c>
      <c r="B94" s="6" t="s">
        <v>26</v>
      </c>
      <c r="C94" s="6" t="s">
        <v>128</v>
      </c>
      <c r="D94" s="6" t="s">
        <v>27</v>
      </c>
      <c r="E94" s="6" t="s">
        <v>843</v>
      </c>
      <c r="F94" s="6" t="str">
        <f>IF(ISBLANK(E94), "", Table2[[#This Row],[unique_id]])</f>
        <v>bertram_2_office_basement_temperature</v>
      </c>
      <c r="G94" s="6" t="s">
        <v>220</v>
      </c>
      <c r="H94" s="6" t="s">
        <v>87</v>
      </c>
      <c r="I94" s="6" t="s">
        <v>30</v>
      </c>
      <c r="J94" s="6" t="s">
        <v>87</v>
      </c>
      <c r="T94" s="6"/>
      <c r="V94" s="8"/>
      <c r="W94" s="8"/>
      <c r="X94" s="8"/>
      <c r="Y94" s="8"/>
      <c r="AD94" s="6" t="s">
        <v>372</v>
      </c>
      <c r="AF94" s="8"/>
      <c r="AH94" s="6" t="str">
        <f>IF(ISBLANK(AG94),  "", _xlfn.CONCAT("haas/entity/sensor/", LOWER(C94), "/", E94, "/config"))</f>
        <v/>
      </c>
      <c r="AI94" s="6" t="str">
        <f>IF(ISBLANK(AG94),  "", _xlfn.CONCAT(LOWER(C94), "/", E94))</f>
        <v/>
      </c>
      <c r="AK94" s="6"/>
      <c r="AL94" s="30"/>
      <c r="AM94" s="6" t="s">
        <v>668</v>
      </c>
      <c r="AN94" s="8" t="s">
        <v>585</v>
      </c>
      <c r="AO94" s="6" t="s">
        <v>586</v>
      </c>
      <c r="AP94" s="6" t="s">
        <v>583</v>
      </c>
      <c r="AQ94" s="6" t="s">
        <v>128</v>
      </c>
      <c r="AS94" s="6" t="str">
        <f>G94</f>
        <v>Basement</v>
      </c>
      <c r="AV94" s="6"/>
      <c r="AW94" s="6"/>
      <c r="AZ94" s="6" t="str">
        <f>IF(AND(ISBLANK(AV94), ISBLANK(AW94)), "", _xlfn.CONCAT("[", IF(ISBLANK(AV94), "", _xlfn.CONCAT("[""mac"", """, AV94, """]")), IF(ISBLANK(AW94), "", _xlfn.CONCAT(", [""ip"", """, AW94, """]")), "]"))</f>
        <v/>
      </c>
    </row>
    <row r="95" spans="1:52" ht="16" customHeight="1">
      <c r="A95" s="6">
        <v>1021</v>
      </c>
      <c r="B95" s="6" t="s">
        <v>26</v>
      </c>
      <c r="C95" s="6" t="s">
        <v>128</v>
      </c>
      <c r="D95" s="6" t="s">
        <v>27</v>
      </c>
      <c r="E95" s="6" t="s">
        <v>844</v>
      </c>
      <c r="F95" s="6" t="str">
        <f>IF(ISBLANK(E95), "", Table2[[#This Row],[unique_id]])</f>
        <v>compensation_sensor_bertram_2_office_basement_temperature</v>
      </c>
      <c r="G95" s="6" t="s">
        <v>220</v>
      </c>
      <c r="H95" s="6" t="s">
        <v>87</v>
      </c>
      <c r="I95" s="6" t="s">
        <v>30</v>
      </c>
      <c r="M95" s="6" t="s">
        <v>136</v>
      </c>
      <c r="T95" s="6"/>
      <c r="U95" s="6" t="s">
        <v>609</v>
      </c>
      <c r="V95" s="8" t="s">
        <v>371</v>
      </c>
      <c r="W95" s="8"/>
      <c r="X95" s="8"/>
      <c r="Y95" s="8"/>
      <c r="AD95" s="6" t="s">
        <v>372</v>
      </c>
      <c r="AF95" s="8"/>
      <c r="AH95" s="6" t="str">
        <f>IF(ISBLANK(AG95),  "", _xlfn.CONCAT("haas/entity/sensor/", LOWER(C95), "/", E95, "/config"))</f>
        <v/>
      </c>
      <c r="AI95" s="6" t="str">
        <f>IF(ISBLANK(AG95),  "", _xlfn.CONCAT(LOWER(C95), "/", E95))</f>
        <v/>
      </c>
      <c r="AK95" s="6"/>
      <c r="AL95" s="30"/>
      <c r="AM95" s="6" t="s">
        <v>668</v>
      </c>
      <c r="AN95" s="8" t="s">
        <v>585</v>
      </c>
      <c r="AO95" s="6" t="s">
        <v>586</v>
      </c>
      <c r="AP95" s="6" t="s">
        <v>583</v>
      </c>
      <c r="AQ95" s="6" t="s">
        <v>128</v>
      </c>
      <c r="AS95" s="6" t="str">
        <f>G95</f>
        <v>Basement</v>
      </c>
      <c r="AV95" s="6"/>
      <c r="AW95" s="6"/>
      <c r="AZ95" s="6" t="str">
        <f>IF(AND(ISBLANK(AV95), ISBLANK(AW95)), "", _xlfn.CONCAT("[", IF(ISBLANK(AV95), "", _xlfn.CONCAT("[""mac"", """, AV95, """]")), IF(ISBLANK(AW95), "", _xlfn.CONCAT(", [""ip"", """, AW95, """]")), "]"))</f>
        <v/>
      </c>
    </row>
    <row r="96" spans="1:52" ht="16" customHeight="1">
      <c r="A96" s="27">
        <v>1022</v>
      </c>
      <c r="B96" s="6" t="s">
        <v>26</v>
      </c>
      <c r="C96" s="6" t="s">
        <v>39</v>
      </c>
      <c r="D96" s="6" t="s">
        <v>27</v>
      </c>
      <c r="E96" s="6" t="s">
        <v>670</v>
      </c>
      <c r="F96" s="6" t="str">
        <f>IF(ISBLANK(E96), "", Table2[[#This Row],[unique_id]])</f>
        <v>rack_temperature</v>
      </c>
      <c r="G96" s="6" t="s">
        <v>28</v>
      </c>
      <c r="H96" s="6" t="s">
        <v>87</v>
      </c>
      <c r="I96" s="6" t="s">
        <v>30</v>
      </c>
      <c r="J96" s="6" t="s">
        <v>87</v>
      </c>
      <c r="T96" s="6"/>
      <c r="V96" s="8"/>
      <c r="W96" s="8"/>
      <c r="X96" s="8"/>
      <c r="Y96" s="8"/>
      <c r="AB96" s="6" t="s">
        <v>88</v>
      </c>
      <c r="AC96" s="6" t="s">
        <v>89</v>
      </c>
      <c r="AD96" s="6" t="s">
        <v>372</v>
      </c>
      <c r="AF96" s="8"/>
      <c r="AH96" s="6" t="str">
        <f>IF(ISBLANK(AG96),  "", _xlfn.CONCAT("haas/entity/sensor/", LOWER(C96), "/", E96, "/config"))</f>
        <v/>
      </c>
      <c r="AI96" s="6" t="str">
        <f>IF(ISBLANK(AG96),  "", _xlfn.CONCAT(LOWER(C96), "/", E96))</f>
        <v/>
      </c>
      <c r="AK96" s="6"/>
      <c r="AL96" s="29"/>
      <c r="AM96" s="6" t="s">
        <v>454</v>
      </c>
      <c r="AN96" s="8">
        <v>3.15</v>
      </c>
      <c r="AO96" s="6" t="s">
        <v>430</v>
      </c>
      <c r="AP96" s="6" t="s">
        <v>36</v>
      </c>
      <c r="AQ96" s="6" t="s">
        <v>37</v>
      </c>
      <c r="AS96" s="6" t="s">
        <v>28</v>
      </c>
      <c r="AV96" s="6"/>
      <c r="AW96" s="6"/>
      <c r="AZ96" s="6" t="str">
        <f>IF(AND(ISBLANK(AV96), ISBLANK(AW96)), "", _xlfn.CONCAT("[", IF(ISBLANK(AV96), "", _xlfn.CONCAT("[""mac"", """, AV96, """]")), IF(ISBLANK(AW96), "", _xlfn.CONCAT(", [""ip"", """, AW96, """]")), "]"))</f>
        <v/>
      </c>
    </row>
    <row r="97" spans="1:52" ht="16" customHeight="1">
      <c r="A97" s="6">
        <v>1023</v>
      </c>
      <c r="B97" s="6" t="s">
        <v>26</v>
      </c>
      <c r="C97" s="6" t="s">
        <v>39</v>
      </c>
      <c r="D97" s="6" t="s">
        <v>27</v>
      </c>
      <c r="E97" s="6" t="s">
        <v>362</v>
      </c>
      <c r="F97" s="6" t="str">
        <f>IF(ISBLANK(E97), "", Table2[[#This Row],[unique_id]])</f>
        <v>compensation_sensor_rack_temperature</v>
      </c>
      <c r="G97" s="6" t="s">
        <v>28</v>
      </c>
      <c r="H97" s="6" t="s">
        <v>87</v>
      </c>
      <c r="I97" s="6" t="s">
        <v>30</v>
      </c>
      <c r="M97" s="6" t="s">
        <v>136</v>
      </c>
      <c r="T97" s="6"/>
      <c r="V97" s="8" t="s">
        <v>371</v>
      </c>
      <c r="W97" s="8"/>
      <c r="X97" s="8"/>
      <c r="Y97" s="8"/>
      <c r="AA97" s="6" t="s">
        <v>31</v>
      </c>
      <c r="AB97" s="6" t="s">
        <v>88</v>
      </c>
      <c r="AC97" s="6" t="s">
        <v>89</v>
      </c>
      <c r="AD97" s="6" t="s">
        <v>372</v>
      </c>
      <c r="AE97" s="6">
        <v>300</v>
      </c>
      <c r="AF97" s="8" t="s">
        <v>34</v>
      </c>
      <c r="AG97" s="6" t="s">
        <v>176</v>
      </c>
      <c r="AH97" s="6" t="str">
        <f>IF(ISBLANK(AG97),  "", _xlfn.CONCAT("haas/entity/sensor/", LOWER(C97), "/", E97, "/config"))</f>
        <v>haas/entity/sensor/weewx/compensation_sensor_rack_temperature/config</v>
      </c>
      <c r="AI97" s="6" t="str">
        <f>IF(ISBLANK(AG97),  "", _xlfn.CONCAT(LOWER(C97), "/", E97))</f>
        <v>weewx/compensation_sensor_rack_temperature</v>
      </c>
      <c r="AJ97" s="6" t="s">
        <v>331</v>
      </c>
      <c r="AK97" s="6">
        <v>1</v>
      </c>
      <c r="AL97" s="29"/>
      <c r="AM97" s="6" t="s">
        <v>454</v>
      </c>
      <c r="AN97" s="8">
        <v>3.15</v>
      </c>
      <c r="AO97" s="6" t="s">
        <v>430</v>
      </c>
      <c r="AP97" s="6" t="s">
        <v>36</v>
      </c>
      <c r="AQ97" s="6" t="s">
        <v>37</v>
      </c>
      <c r="AS97" s="6" t="s">
        <v>28</v>
      </c>
      <c r="AV97" s="6"/>
      <c r="AW97" s="6"/>
      <c r="AZ97" s="6" t="str">
        <f>IF(AND(ISBLANK(AV97), ISBLANK(AW97)), "", _xlfn.CONCAT("[", IF(ISBLANK(AV97), "", _xlfn.CONCAT("[""mac"", """, AV97, """]")), IF(ISBLANK(AW97), "", _xlfn.CONCAT(", [""ip"", """, AW97, """]")), "]"))</f>
        <v/>
      </c>
    </row>
    <row r="98" spans="1:52" ht="16" customHeight="1">
      <c r="A98" s="27">
        <v>1024</v>
      </c>
      <c r="B98" s="6" t="s">
        <v>26</v>
      </c>
      <c r="C98" s="6" t="s">
        <v>39</v>
      </c>
      <c r="D98" s="6" t="s">
        <v>27</v>
      </c>
      <c r="E98" s="6" t="s">
        <v>363</v>
      </c>
      <c r="F98" s="6" t="str">
        <f>IF(ISBLANK(E98), "", Table2[[#This Row],[unique_id]])</f>
        <v>compensation_sensor_roof_apparent_temperature</v>
      </c>
      <c r="G98" s="6" t="s">
        <v>92</v>
      </c>
      <c r="H98" s="6" t="s">
        <v>87</v>
      </c>
      <c r="I98" s="6" t="s">
        <v>30</v>
      </c>
      <c r="T98" s="6"/>
      <c r="V98" s="8" t="s">
        <v>371</v>
      </c>
      <c r="W98" s="8"/>
      <c r="X98" s="8"/>
      <c r="Y98" s="8"/>
      <c r="AA98" s="6" t="s">
        <v>31</v>
      </c>
      <c r="AB98" s="6" t="s">
        <v>88</v>
      </c>
      <c r="AC98" s="6" t="s">
        <v>89</v>
      </c>
      <c r="AD98" s="6" t="s">
        <v>372</v>
      </c>
      <c r="AE98" s="6">
        <v>300</v>
      </c>
      <c r="AF98" s="8" t="s">
        <v>34</v>
      </c>
      <c r="AG98" s="6" t="s">
        <v>93</v>
      </c>
      <c r="AH98" s="6" t="str">
        <f>IF(ISBLANK(AG98),  "", _xlfn.CONCAT("haas/entity/sensor/", LOWER(C98), "/", E98, "/config"))</f>
        <v>haas/entity/sensor/weewx/compensation_sensor_roof_apparent_temperature/config</v>
      </c>
      <c r="AI98" s="6" t="str">
        <f>IF(ISBLANK(AG98),  "", _xlfn.CONCAT(LOWER(C98), "/", E98))</f>
        <v>weewx/compensation_sensor_roof_apparent_temperature</v>
      </c>
      <c r="AJ98" s="6" t="s">
        <v>331</v>
      </c>
      <c r="AK98" s="6">
        <v>1</v>
      </c>
      <c r="AL98" s="29"/>
      <c r="AM98" s="6" t="s">
        <v>454</v>
      </c>
      <c r="AN98" s="8">
        <v>3.15</v>
      </c>
      <c r="AO98" s="6" t="s">
        <v>430</v>
      </c>
      <c r="AP98" s="6" t="s">
        <v>36</v>
      </c>
      <c r="AQ98" s="6" t="s">
        <v>37</v>
      </c>
      <c r="AS98" s="6" t="s">
        <v>38</v>
      </c>
      <c r="AV98" s="6"/>
      <c r="AW98" s="6"/>
      <c r="AZ98" s="6" t="str">
        <f>IF(AND(ISBLANK(AV98), ISBLANK(AW98)), "", _xlfn.CONCAT("[", IF(ISBLANK(AV98), "", _xlfn.CONCAT("[""mac"", """, AV98, """]")), IF(ISBLANK(AW98), "", _xlfn.CONCAT(", [""ip"", """, AW98, """]")), "]"))</f>
        <v/>
      </c>
    </row>
    <row r="99" spans="1:52" ht="16" customHeight="1">
      <c r="A99" s="6">
        <v>1025</v>
      </c>
      <c r="B99" s="6" t="s">
        <v>26</v>
      </c>
      <c r="C99" s="6" t="s">
        <v>39</v>
      </c>
      <c r="D99" s="6" t="s">
        <v>27</v>
      </c>
      <c r="E99" s="6" t="s">
        <v>364</v>
      </c>
      <c r="F99" s="6" t="str">
        <f>IF(ISBLANK(E99), "", Table2[[#This Row],[unique_id]])</f>
        <v>compensation_sensor_roof_dew_point</v>
      </c>
      <c r="G99" s="6" t="s">
        <v>94</v>
      </c>
      <c r="H99" s="6" t="s">
        <v>87</v>
      </c>
      <c r="I99" s="6" t="s">
        <v>30</v>
      </c>
      <c r="T99" s="6"/>
      <c r="V99" s="8" t="s">
        <v>371</v>
      </c>
      <c r="W99" s="8"/>
      <c r="X99" s="8"/>
      <c r="Y99" s="8"/>
      <c r="AA99" s="6" t="s">
        <v>31</v>
      </c>
      <c r="AB99" s="6" t="s">
        <v>88</v>
      </c>
      <c r="AC99" s="6" t="s">
        <v>89</v>
      </c>
      <c r="AD99" s="6" t="s">
        <v>372</v>
      </c>
      <c r="AE99" s="6">
        <v>300</v>
      </c>
      <c r="AF99" s="8" t="s">
        <v>34</v>
      </c>
      <c r="AG99" s="6" t="s">
        <v>95</v>
      </c>
      <c r="AH99" s="6" t="str">
        <f>IF(ISBLANK(AG99),  "", _xlfn.CONCAT("haas/entity/sensor/", LOWER(C99), "/", E99, "/config"))</f>
        <v>haas/entity/sensor/weewx/compensation_sensor_roof_dew_point/config</v>
      </c>
      <c r="AI99" s="6" t="str">
        <f>IF(ISBLANK(AG99),  "", _xlfn.CONCAT(LOWER(C99), "/", E99))</f>
        <v>weewx/compensation_sensor_roof_dew_point</v>
      </c>
      <c r="AJ99" s="6" t="s">
        <v>331</v>
      </c>
      <c r="AK99" s="6">
        <v>1</v>
      </c>
      <c r="AL99" s="29"/>
      <c r="AM99" s="6" t="s">
        <v>454</v>
      </c>
      <c r="AN99" s="8">
        <v>3.15</v>
      </c>
      <c r="AO99" s="6" t="s">
        <v>430</v>
      </c>
      <c r="AP99" s="6" t="s">
        <v>36</v>
      </c>
      <c r="AQ99" s="6" t="s">
        <v>37</v>
      </c>
      <c r="AS99" s="6" t="s">
        <v>38</v>
      </c>
      <c r="AV99" s="6"/>
      <c r="AW99" s="6"/>
      <c r="AZ99" s="6" t="str">
        <f>IF(AND(ISBLANK(AV99), ISBLANK(AW99)), "", _xlfn.CONCAT("[", IF(ISBLANK(AV99), "", _xlfn.CONCAT("[""mac"", """, AV99, """]")), IF(ISBLANK(AW99), "", _xlfn.CONCAT(", [""ip"", """, AW99, """]")), "]"))</f>
        <v/>
      </c>
    </row>
    <row r="100" spans="1:52" ht="16" customHeight="1">
      <c r="A100" s="27">
        <v>1026</v>
      </c>
      <c r="B100" s="6" t="s">
        <v>26</v>
      </c>
      <c r="C100" s="6" t="s">
        <v>39</v>
      </c>
      <c r="D100" s="6" t="s">
        <v>27</v>
      </c>
      <c r="E100" s="6" t="s">
        <v>365</v>
      </c>
      <c r="F100" s="6" t="str">
        <f>IF(ISBLANK(E100), "", Table2[[#This Row],[unique_id]])</f>
        <v>compensation_sensor_roof_heat_index</v>
      </c>
      <c r="G100" s="6" t="s">
        <v>96</v>
      </c>
      <c r="H100" s="6" t="s">
        <v>87</v>
      </c>
      <c r="I100" s="6" t="s">
        <v>30</v>
      </c>
      <c r="T100" s="6"/>
      <c r="V100" s="8" t="s">
        <v>371</v>
      </c>
      <c r="W100" s="8"/>
      <c r="X100" s="8"/>
      <c r="Y100" s="8"/>
      <c r="AA100" s="6" t="s">
        <v>31</v>
      </c>
      <c r="AB100" s="6" t="s">
        <v>88</v>
      </c>
      <c r="AC100" s="6" t="s">
        <v>89</v>
      </c>
      <c r="AD100" s="6" t="s">
        <v>372</v>
      </c>
      <c r="AE100" s="6">
        <v>300</v>
      </c>
      <c r="AF100" s="8" t="s">
        <v>34</v>
      </c>
      <c r="AG100" s="6" t="s">
        <v>97</v>
      </c>
      <c r="AH100" s="6" t="str">
        <f>IF(ISBLANK(AG100),  "", _xlfn.CONCAT("haas/entity/sensor/", LOWER(C100), "/", E100, "/config"))</f>
        <v>haas/entity/sensor/weewx/compensation_sensor_roof_heat_index/config</v>
      </c>
      <c r="AI100" s="6" t="str">
        <f>IF(ISBLANK(AG100),  "", _xlfn.CONCAT(LOWER(C100), "/", E100))</f>
        <v>weewx/compensation_sensor_roof_heat_index</v>
      </c>
      <c r="AJ100" s="6" t="s">
        <v>331</v>
      </c>
      <c r="AK100" s="6">
        <v>1</v>
      </c>
      <c r="AL100" s="29"/>
      <c r="AM100" s="6" t="s">
        <v>454</v>
      </c>
      <c r="AN100" s="8">
        <v>3.15</v>
      </c>
      <c r="AO100" s="6" t="s">
        <v>430</v>
      </c>
      <c r="AP100" s="6" t="s">
        <v>36</v>
      </c>
      <c r="AQ100" s="6" t="s">
        <v>37</v>
      </c>
      <c r="AS100" s="6" t="s">
        <v>38</v>
      </c>
      <c r="AV100" s="6"/>
      <c r="AW100" s="6"/>
      <c r="AZ100" s="6" t="str">
        <f>IF(AND(ISBLANK(AV100), ISBLANK(AW100)), "", _xlfn.CONCAT("[", IF(ISBLANK(AV100), "", _xlfn.CONCAT("[""mac"", """, AV100, """]")), IF(ISBLANK(AW100), "", _xlfn.CONCAT(", [""ip"", """, AW100, """]")), "]"))</f>
        <v/>
      </c>
    </row>
    <row r="101" spans="1:52" ht="16" customHeight="1">
      <c r="A101" s="6">
        <v>1027</v>
      </c>
      <c r="B101" s="6" t="s">
        <v>26</v>
      </c>
      <c r="C101" s="6" t="s">
        <v>39</v>
      </c>
      <c r="D101" s="6" t="s">
        <v>27</v>
      </c>
      <c r="E101" s="6" t="s">
        <v>366</v>
      </c>
      <c r="F101" s="6" t="str">
        <f>IF(ISBLANK(E101), "", Table2[[#This Row],[unique_id]])</f>
        <v>compensation_sensor_roof_humidity_index</v>
      </c>
      <c r="G101" s="6" t="s">
        <v>98</v>
      </c>
      <c r="H101" s="6" t="s">
        <v>87</v>
      </c>
      <c r="I101" s="6" t="s">
        <v>30</v>
      </c>
      <c r="T101" s="6"/>
      <c r="V101" s="8" t="s">
        <v>371</v>
      </c>
      <c r="W101" s="8"/>
      <c r="X101" s="8"/>
      <c r="Y101" s="8"/>
      <c r="AA101" s="6" t="s">
        <v>31</v>
      </c>
      <c r="AB101" s="6" t="s">
        <v>88</v>
      </c>
      <c r="AC101" s="6" t="s">
        <v>89</v>
      </c>
      <c r="AD101" s="6" t="s">
        <v>372</v>
      </c>
      <c r="AE101" s="6">
        <v>300</v>
      </c>
      <c r="AF101" s="8" t="s">
        <v>34</v>
      </c>
      <c r="AG101" s="6" t="s">
        <v>99</v>
      </c>
      <c r="AH101" s="6" t="str">
        <f>IF(ISBLANK(AG101),  "", _xlfn.CONCAT("haas/entity/sensor/", LOWER(C101), "/", E101, "/config"))</f>
        <v>haas/entity/sensor/weewx/compensation_sensor_roof_humidity_index/config</v>
      </c>
      <c r="AI101" s="6" t="str">
        <f>IF(ISBLANK(AG101),  "", _xlfn.CONCAT(LOWER(C101), "/", E101))</f>
        <v>weewx/compensation_sensor_roof_humidity_index</v>
      </c>
      <c r="AJ101" s="6" t="s">
        <v>331</v>
      </c>
      <c r="AK101" s="6">
        <v>1</v>
      </c>
      <c r="AL101" s="29"/>
      <c r="AM101" s="6" t="s">
        <v>454</v>
      </c>
      <c r="AN101" s="8">
        <v>3.15</v>
      </c>
      <c r="AO101" s="6" t="s">
        <v>430</v>
      </c>
      <c r="AP101" s="6" t="s">
        <v>36</v>
      </c>
      <c r="AQ101" s="6" t="s">
        <v>37</v>
      </c>
      <c r="AS101" s="6" t="s">
        <v>38</v>
      </c>
      <c r="AV101" s="6"/>
      <c r="AW101" s="6"/>
      <c r="AZ101" s="6" t="str">
        <f>IF(AND(ISBLANK(AV101), ISBLANK(AW101)), "", _xlfn.CONCAT("[", IF(ISBLANK(AV101), "", _xlfn.CONCAT("[""mac"", """, AV101, """]")), IF(ISBLANK(AW101), "", _xlfn.CONCAT(", [""ip"", """, AW101, """]")), "]"))</f>
        <v/>
      </c>
    </row>
    <row r="102" spans="1:52" ht="16" customHeight="1">
      <c r="A102" s="27">
        <v>1028</v>
      </c>
      <c r="B102" s="6" t="s">
        <v>26</v>
      </c>
      <c r="C102" s="6" t="s">
        <v>39</v>
      </c>
      <c r="D102" s="6" t="s">
        <v>27</v>
      </c>
      <c r="E102" s="6" t="s">
        <v>367</v>
      </c>
      <c r="F102" s="6" t="str">
        <f>IF(ISBLANK(E102), "", Table2[[#This Row],[unique_id]])</f>
        <v>compensation_sensor_rack_dew_point</v>
      </c>
      <c r="G102" s="6" t="s">
        <v>100</v>
      </c>
      <c r="H102" s="6" t="s">
        <v>87</v>
      </c>
      <c r="I102" s="6" t="s">
        <v>30</v>
      </c>
      <c r="T102" s="6"/>
      <c r="V102" s="8" t="s">
        <v>371</v>
      </c>
      <c r="W102" s="8"/>
      <c r="X102" s="8"/>
      <c r="Y102" s="8"/>
      <c r="AA102" s="6" t="s">
        <v>31</v>
      </c>
      <c r="AB102" s="6" t="s">
        <v>88</v>
      </c>
      <c r="AC102" s="6" t="s">
        <v>89</v>
      </c>
      <c r="AD102" s="6" t="s">
        <v>372</v>
      </c>
      <c r="AE102" s="6">
        <v>300</v>
      </c>
      <c r="AF102" s="8" t="s">
        <v>34</v>
      </c>
      <c r="AG102" s="6" t="s">
        <v>101</v>
      </c>
      <c r="AH102" s="6" t="str">
        <f>IF(ISBLANK(AG102),  "", _xlfn.CONCAT("haas/entity/sensor/", LOWER(C102), "/", E102, "/config"))</f>
        <v>haas/entity/sensor/weewx/compensation_sensor_rack_dew_point/config</v>
      </c>
      <c r="AI102" s="6" t="str">
        <f>IF(ISBLANK(AG102),  "", _xlfn.CONCAT(LOWER(C102), "/", E102))</f>
        <v>weewx/compensation_sensor_rack_dew_point</v>
      </c>
      <c r="AJ102" s="6" t="s">
        <v>331</v>
      </c>
      <c r="AK102" s="6">
        <v>1</v>
      </c>
      <c r="AL102" s="29"/>
      <c r="AM102" s="6" t="s">
        <v>454</v>
      </c>
      <c r="AN102" s="8">
        <v>3.15</v>
      </c>
      <c r="AO102" s="6" t="s">
        <v>430</v>
      </c>
      <c r="AP102" s="6" t="s">
        <v>36</v>
      </c>
      <c r="AQ102" s="6" t="s">
        <v>37</v>
      </c>
      <c r="AS102" s="6" t="s">
        <v>28</v>
      </c>
      <c r="AV102" s="6"/>
      <c r="AW102" s="6"/>
      <c r="AZ102" s="6" t="str">
        <f>IF(AND(ISBLANK(AV102), ISBLANK(AW102)), "", _xlfn.CONCAT("[", IF(ISBLANK(AV102), "", _xlfn.CONCAT("[""mac"", """, AV102, """]")), IF(ISBLANK(AW102), "", _xlfn.CONCAT(", [""ip"", """, AW102, """]")), "]"))</f>
        <v/>
      </c>
    </row>
    <row r="103" spans="1:52" ht="16" customHeight="1">
      <c r="A103" s="6">
        <v>1029</v>
      </c>
      <c r="B103" s="6" t="s">
        <v>26</v>
      </c>
      <c r="C103" s="6" t="s">
        <v>39</v>
      </c>
      <c r="D103" s="6" t="s">
        <v>27</v>
      </c>
      <c r="E103" s="6" t="s">
        <v>368</v>
      </c>
      <c r="F103" s="6" t="str">
        <f>IF(ISBLANK(E103), "", Table2[[#This Row],[unique_id]])</f>
        <v>compensation_sensor_roof_wind_chill_temperature</v>
      </c>
      <c r="G103" s="6" t="s">
        <v>102</v>
      </c>
      <c r="H103" s="6" t="s">
        <v>87</v>
      </c>
      <c r="I103" s="6" t="s">
        <v>30</v>
      </c>
      <c r="T103" s="6"/>
      <c r="V103" s="8" t="s">
        <v>371</v>
      </c>
      <c r="W103" s="8"/>
      <c r="X103" s="8"/>
      <c r="Y103" s="8"/>
      <c r="AA103" s="6" t="s">
        <v>31</v>
      </c>
      <c r="AB103" s="6" t="s">
        <v>88</v>
      </c>
      <c r="AC103" s="6" t="s">
        <v>89</v>
      </c>
      <c r="AD103" s="6" t="s">
        <v>372</v>
      </c>
      <c r="AE103" s="6">
        <v>300</v>
      </c>
      <c r="AF103" s="8" t="s">
        <v>34</v>
      </c>
      <c r="AG103" s="6" t="s">
        <v>103</v>
      </c>
      <c r="AH103" s="6" t="str">
        <f>IF(ISBLANK(AG103),  "", _xlfn.CONCAT("haas/entity/sensor/", LOWER(C103), "/", E103, "/config"))</f>
        <v>haas/entity/sensor/weewx/compensation_sensor_roof_wind_chill_temperature/config</v>
      </c>
      <c r="AI103" s="6" t="str">
        <f>IF(ISBLANK(AG103),  "", _xlfn.CONCAT(LOWER(C103), "/", E103))</f>
        <v>weewx/compensation_sensor_roof_wind_chill_temperature</v>
      </c>
      <c r="AJ103" s="6" t="s">
        <v>331</v>
      </c>
      <c r="AK103" s="6">
        <v>1</v>
      </c>
      <c r="AL103" s="29"/>
      <c r="AM103" s="6" t="s">
        <v>454</v>
      </c>
      <c r="AN103" s="8">
        <v>3.15</v>
      </c>
      <c r="AO103" s="6" t="s">
        <v>430</v>
      </c>
      <c r="AP103" s="6" t="s">
        <v>36</v>
      </c>
      <c r="AQ103" s="6" t="s">
        <v>37</v>
      </c>
      <c r="AS103" s="6" t="s">
        <v>38</v>
      </c>
      <c r="AV103" s="6"/>
      <c r="AW103" s="6"/>
      <c r="AZ103" s="6" t="str">
        <f>IF(AND(ISBLANK(AV103), ISBLANK(AW103)), "", _xlfn.CONCAT("[", IF(ISBLANK(AV103), "", _xlfn.CONCAT("[""mac"", """, AV103, """]")), IF(ISBLANK(AW103), "", _xlfn.CONCAT(", [""ip"", """, AW103, """]")), "]"))</f>
        <v/>
      </c>
    </row>
    <row r="104" spans="1:52" ht="16" customHeight="1">
      <c r="A104" s="27">
        <v>1030</v>
      </c>
      <c r="B104" s="6" t="s">
        <v>26</v>
      </c>
      <c r="C104" s="6" t="s">
        <v>613</v>
      </c>
      <c r="D104" s="6" t="s">
        <v>395</v>
      </c>
      <c r="E104" s="6" t="s">
        <v>394</v>
      </c>
      <c r="F104" s="6" t="str">
        <f>IF(ISBLANK(E104), "", Table2[[#This Row],[unique_id]])</f>
        <v>column_break</v>
      </c>
      <c r="G104" s="6" t="s">
        <v>391</v>
      </c>
      <c r="H104" s="6" t="s">
        <v>87</v>
      </c>
      <c r="I104" s="6" t="s">
        <v>30</v>
      </c>
      <c r="M104" s="6" t="s">
        <v>392</v>
      </c>
      <c r="N104" s="6" t="s">
        <v>393</v>
      </c>
      <c r="T104" s="6"/>
      <c r="V104" s="8"/>
      <c r="W104" s="8"/>
      <c r="X104" s="8"/>
      <c r="Y104" s="8"/>
      <c r="AF104" s="8"/>
      <c r="AI104" s="6" t="str">
        <f>IF(ISBLANK(AG104),  "", _xlfn.CONCAT(LOWER(C104), "/", E104))</f>
        <v/>
      </c>
      <c r="AK104" s="6"/>
      <c r="AL104" s="30"/>
      <c r="AM104" s="6"/>
      <c r="AN104" s="8"/>
      <c r="AV104" s="6"/>
      <c r="AW104" s="10"/>
      <c r="AZ104" s="6" t="str">
        <f>IF(AND(ISBLANK(AV104), ISBLANK(AW104)), "", _xlfn.CONCAT("[", IF(ISBLANK(AV104), "", _xlfn.CONCAT("[""mac"", """, AV104, """]")), IF(ISBLANK(AW104), "", _xlfn.CONCAT(", [""ip"", """, AW104, """]")), "]"))</f>
        <v/>
      </c>
    </row>
    <row r="105" spans="1:52" ht="16" customHeight="1">
      <c r="A105" s="6">
        <v>1040</v>
      </c>
      <c r="B105" s="6" t="s">
        <v>26</v>
      </c>
      <c r="C105" s="6" t="s">
        <v>631</v>
      </c>
      <c r="D105" s="6" t="s">
        <v>27</v>
      </c>
      <c r="E105" s="6" t="s">
        <v>635</v>
      </c>
      <c r="F105" s="6" t="str">
        <f>IF(ISBLANK(E105), "", Table2[[#This Row],[unique_id]])</f>
        <v>lounge_air_purifier_pm25</v>
      </c>
      <c r="G105" s="6" t="s">
        <v>203</v>
      </c>
      <c r="H105" s="6" t="s">
        <v>634</v>
      </c>
      <c r="I105" s="6" t="s">
        <v>30</v>
      </c>
      <c r="M105" s="6" t="s">
        <v>90</v>
      </c>
      <c r="T105" s="6"/>
      <c r="U105" s="6" t="s">
        <v>609</v>
      </c>
      <c r="V105" s="8"/>
      <c r="W105" s="8"/>
      <c r="X105" s="8"/>
      <c r="Y105" s="8"/>
      <c r="AD105" s="6" t="s">
        <v>637</v>
      </c>
      <c r="AH105" s="6" t="str">
        <f>IF(ISBLANK(AG105),  "", _xlfn.CONCAT("haas/entity/sensor/", LOWER(C105), "/", E105, "/config"))</f>
        <v/>
      </c>
      <c r="AI105" s="6" t="str">
        <f>IF(ISBLANK(AG105),  "", _xlfn.CONCAT(LOWER(C105), "/", E105))</f>
        <v/>
      </c>
      <c r="AK105" s="6"/>
      <c r="AL105" s="31"/>
      <c r="AM105" s="6"/>
      <c r="AN105" s="8"/>
      <c r="AV105" s="6"/>
      <c r="AW105" s="6"/>
      <c r="AZ105" s="6" t="str">
        <f>IF(AND(ISBLANK(AV105), ISBLANK(AW105)), "", _xlfn.CONCAT("[", IF(ISBLANK(AV105), "", _xlfn.CONCAT("[""mac"", """, AV105, """]")), IF(ISBLANK(AW105), "", _xlfn.CONCAT(", [""ip"", """, AW105, """]")), "]"))</f>
        <v/>
      </c>
    </row>
    <row r="106" spans="1:52" ht="16" customHeight="1">
      <c r="A106" s="6">
        <v>1041</v>
      </c>
      <c r="B106" s="6" t="s">
        <v>26</v>
      </c>
      <c r="C106" s="6" t="s">
        <v>631</v>
      </c>
      <c r="D106" s="6" t="s">
        <v>27</v>
      </c>
      <c r="E106" s="6" t="s">
        <v>736</v>
      </c>
      <c r="F106" s="6" t="str">
        <f>IF(ISBLANK(E106), "", Table2[[#This Row],[unique_id]])</f>
        <v>dining_air_purifier_pm25</v>
      </c>
      <c r="G106" s="6" t="s">
        <v>202</v>
      </c>
      <c r="H106" s="6" t="s">
        <v>634</v>
      </c>
      <c r="I106" s="6" t="s">
        <v>30</v>
      </c>
      <c r="M106" s="6" t="s">
        <v>90</v>
      </c>
      <c r="T106" s="6"/>
      <c r="U106" s="6" t="s">
        <v>609</v>
      </c>
      <c r="V106" s="8"/>
      <c r="W106" s="8"/>
      <c r="X106" s="8"/>
      <c r="Y106" s="8"/>
      <c r="AD106" s="6" t="s">
        <v>637</v>
      </c>
      <c r="AH106" s="6" t="str">
        <f>IF(ISBLANK(AG106),  "", _xlfn.CONCAT("haas/entity/sensor/", LOWER(C106), "/", E106, "/config"))</f>
        <v/>
      </c>
      <c r="AI106" s="6" t="str">
        <f>IF(ISBLANK(AG106),  "", _xlfn.CONCAT(LOWER(C106), "/", E106))</f>
        <v/>
      </c>
      <c r="AK106" s="6"/>
      <c r="AL106" s="31"/>
      <c r="AM106" s="6"/>
      <c r="AN106" s="8"/>
      <c r="AV106" s="6"/>
      <c r="AW106" s="6"/>
      <c r="AZ106" s="6" t="str">
        <f>IF(AND(ISBLANK(AV106), ISBLANK(AW106)), "", _xlfn.CONCAT("[", IF(ISBLANK(AV106), "", _xlfn.CONCAT("[""mac"", """, AV106, """]")), IF(ISBLANK(AW106), "", _xlfn.CONCAT(", [""ip"", """, AW106, """]")), "]"))</f>
        <v/>
      </c>
    </row>
    <row r="107" spans="1:52" ht="16" customHeight="1">
      <c r="A107" s="6">
        <v>1042</v>
      </c>
      <c r="B107" s="6" t="s">
        <v>26</v>
      </c>
      <c r="C107" s="6" t="s">
        <v>613</v>
      </c>
      <c r="D107" s="6" t="s">
        <v>395</v>
      </c>
      <c r="E107" s="6" t="s">
        <v>394</v>
      </c>
      <c r="F107" s="6" t="str">
        <f>IF(ISBLANK(E107), "", Table2[[#This Row],[unique_id]])</f>
        <v>column_break</v>
      </c>
      <c r="G107" s="6" t="s">
        <v>391</v>
      </c>
      <c r="H107" s="6" t="s">
        <v>634</v>
      </c>
      <c r="I107" s="6" t="s">
        <v>30</v>
      </c>
      <c r="M107" s="6" t="s">
        <v>392</v>
      </c>
      <c r="N107" s="6" t="s">
        <v>393</v>
      </c>
      <c r="T107" s="6"/>
      <c r="V107" s="8"/>
      <c r="W107" s="8"/>
      <c r="X107" s="8"/>
      <c r="Y107" s="8"/>
      <c r="AD107" s="6" t="s">
        <v>637</v>
      </c>
      <c r="AI107" s="6" t="str">
        <f>IF(ISBLANK(AG107),  "", _xlfn.CONCAT(LOWER(C107), "/", E107))</f>
        <v/>
      </c>
      <c r="AK107" s="6"/>
      <c r="AL107" s="31"/>
      <c r="AM107" s="6"/>
      <c r="AN107" s="8"/>
      <c r="AV107" s="6"/>
      <c r="AW107" s="6"/>
      <c r="AZ107" s="6" t="str">
        <f>IF(AND(ISBLANK(AV107), ISBLANK(AW107)), "", _xlfn.CONCAT("[", IF(ISBLANK(AV107), "", _xlfn.CONCAT("[""mac"", """, AV107, """]")), IF(ISBLANK(AW107), "", _xlfn.CONCAT(", [""ip"", """, AW107, """]")), "]"))</f>
        <v/>
      </c>
    </row>
    <row r="108" spans="1:52" ht="16" customHeight="1">
      <c r="A108" s="6">
        <v>1050</v>
      </c>
      <c r="B108" s="6" t="s">
        <v>26</v>
      </c>
      <c r="C108" s="6" t="s">
        <v>39</v>
      </c>
      <c r="D108" s="6" t="s">
        <v>27</v>
      </c>
      <c r="E108" s="6" t="s">
        <v>369</v>
      </c>
      <c r="F108" s="6" t="str">
        <f>IF(ISBLANK(E108), "", Table2[[#This Row],[unique_id]])</f>
        <v>compensation_sensor_roof_humidity</v>
      </c>
      <c r="G108" s="6" t="s">
        <v>38</v>
      </c>
      <c r="H108" s="6" t="s">
        <v>29</v>
      </c>
      <c r="I108" s="6" t="s">
        <v>30</v>
      </c>
      <c r="M108" s="6" t="s">
        <v>90</v>
      </c>
      <c r="T108" s="6"/>
      <c r="U108" s="6" t="s">
        <v>609</v>
      </c>
      <c r="V108" s="8" t="s">
        <v>371</v>
      </c>
      <c r="W108" s="8"/>
      <c r="X108" s="8"/>
      <c r="Y108" s="8"/>
      <c r="AA108" s="6" t="s">
        <v>31</v>
      </c>
      <c r="AB108" s="6" t="s">
        <v>32</v>
      </c>
      <c r="AC108" s="6" t="s">
        <v>33</v>
      </c>
      <c r="AD108" s="6" t="s">
        <v>374</v>
      </c>
      <c r="AE108" s="6">
        <v>300</v>
      </c>
      <c r="AF108" s="8" t="s">
        <v>34</v>
      </c>
      <c r="AG108" s="6" t="s">
        <v>40</v>
      </c>
      <c r="AH108" s="6" t="str">
        <f>IF(ISBLANK(AG108),  "", _xlfn.CONCAT("haas/entity/sensor/", LOWER(C108), "/", E108, "/config"))</f>
        <v>haas/entity/sensor/weewx/compensation_sensor_roof_humidity/config</v>
      </c>
      <c r="AI108" s="6" t="str">
        <f>IF(ISBLANK(AG108),  "", _xlfn.CONCAT(LOWER(C108), "/", E108))</f>
        <v>weewx/compensation_sensor_roof_humidity</v>
      </c>
      <c r="AJ108" s="6" t="s">
        <v>332</v>
      </c>
      <c r="AK108" s="6">
        <v>1</v>
      </c>
      <c r="AL108" s="29"/>
      <c r="AM108" s="6" t="s">
        <v>454</v>
      </c>
      <c r="AN108" s="8">
        <v>3.15</v>
      </c>
      <c r="AO108" s="6" t="s">
        <v>430</v>
      </c>
      <c r="AP108" s="6" t="s">
        <v>36</v>
      </c>
      <c r="AQ108" s="6" t="s">
        <v>37</v>
      </c>
      <c r="AS108" s="6" t="s">
        <v>38</v>
      </c>
      <c r="AV108" s="6"/>
      <c r="AW108" s="6"/>
      <c r="AZ108" s="6" t="str">
        <f>IF(AND(ISBLANK(AV108), ISBLANK(AW108)), "", _xlfn.CONCAT("[", IF(ISBLANK(AV108), "", _xlfn.CONCAT("[""mac"", """, AV108, """]")), IF(ISBLANK(AW108), "", _xlfn.CONCAT(", [""ip"", """, AW108, """]")), "]"))</f>
        <v/>
      </c>
    </row>
    <row r="109" spans="1:52" ht="16" customHeight="1">
      <c r="A109" s="6">
        <v>1051</v>
      </c>
      <c r="B109" s="6" t="s">
        <v>26</v>
      </c>
      <c r="C109" s="6" t="s">
        <v>128</v>
      </c>
      <c r="D109" s="6" t="s">
        <v>27</v>
      </c>
      <c r="E109" s="6" t="s">
        <v>845</v>
      </c>
      <c r="F109" s="6" t="str">
        <f>IF(ISBLANK(E109), "", Table2[[#This Row],[unique_id]])</f>
        <v>compensation_sensor_ada_humidity</v>
      </c>
      <c r="G109" s="6" t="s">
        <v>130</v>
      </c>
      <c r="H109" s="6" t="s">
        <v>29</v>
      </c>
      <c r="I109" s="6" t="s">
        <v>30</v>
      </c>
      <c r="M109" s="6" t="s">
        <v>90</v>
      </c>
      <c r="T109" s="6"/>
      <c r="U109" s="6" t="s">
        <v>609</v>
      </c>
      <c r="V109" s="8" t="s">
        <v>371</v>
      </c>
      <c r="W109" s="8"/>
      <c r="X109" s="8"/>
      <c r="Y109" s="8"/>
      <c r="AD109" s="6" t="s">
        <v>374</v>
      </c>
      <c r="AF109" s="8"/>
      <c r="AH109" s="6" t="str">
        <f>IF(ISBLANK(AG109),  "", _xlfn.CONCAT("haas/entity/sensor/", LOWER(C109), "/", E109, "/config"))</f>
        <v/>
      </c>
      <c r="AI109" s="6" t="str">
        <f>IF(ISBLANK(AG109),  "", _xlfn.CONCAT(LOWER(C109), "/", E109))</f>
        <v/>
      </c>
      <c r="AK109" s="6"/>
      <c r="AL109" s="30"/>
      <c r="AM109" s="6" t="str">
        <f>LOWER(_xlfn.CONCAT(Table2[[#This Row],[device_manufacturer]], "-",Table2[[#This Row],[device_suggested_area]]))</f>
        <v>netatmo-ada</v>
      </c>
      <c r="AN109" s="8" t="s">
        <v>584</v>
      </c>
      <c r="AO109" s="6" t="s">
        <v>586</v>
      </c>
      <c r="AP109" s="6" t="s">
        <v>582</v>
      </c>
      <c r="AQ109" s="6" t="s">
        <v>128</v>
      </c>
      <c r="AS109" s="6" t="str">
        <f>G109</f>
        <v>Ada</v>
      </c>
      <c r="AV109" s="6"/>
      <c r="AW109" s="6"/>
      <c r="AZ109" s="6" t="str">
        <f>IF(AND(ISBLANK(AV109), ISBLANK(AW109)), "", _xlfn.CONCAT("[", IF(ISBLANK(AV109), "", _xlfn.CONCAT("[""mac"", """, AV109, """]")), IF(ISBLANK(AW109), "", _xlfn.CONCAT(", [""ip"", """, AW109, """]")), "]"))</f>
        <v/>
      </c>
    </row>
    <row r="110" spans="1:52" ht="16" customHeight="1">
      <c r="A110" s="6">
        <v>1052</v>
      </c>
      <c r="B110" s="6" t="s">
        <v>26</v>
      </c>
      <c r="C110" s="6" t="s">
        <v>128</v>
      </c>
      <c r="D110" s="6" t="s">
        <v>27</v>
      </c>
      <c r="E110" s="6" t="s">
        <v>846</v>
      </c>
      <c r="F110" s="6" t="str">
        <f>IF(ISBLANK(E110), "", Table2[[#This Row],[unique_id]])</f>
        <v>compensation_sensor_edwin_humidity</v>
      </c>
      <c r="G110" s="6" t="s">
        <v>127</v>
      </c>
      <c r="H110" s="6" t="s">
        <v>29</v>
      </c>
      <c r="I110" s="6" t="s">
        <v>30</v>
      </c>
      <c r="M110" s="6" t="s">
        <v>90</v>
      </c>
      <c r="T110" s="6"/>
      <c r="U110" s="6" t="s">
        <v>609</v>
      </c>
      <c r="V110" s="8" t="s">
        <v>371</v>
      </c>
      <c r="W110" s="8"/>
      <c r="X110" s="8"/>
      <c r="Y110" s="8"/>
      <c r="AD110" s="6" t="s">
        <v>374</v>
      </c>
      <c r="AF110" s="8"/>
      <c r="AH110" s="6" t="str">
        <f>IF(ISBLANK(AG110),  "", _xlfn.CONCAT("haas/entity/sensor/", LOWER(C110), "/", E110, "/config"))</f>
        <v/>
      </c>
      <c r="AI110" s="6" t="str">
        <f>IF(ISBLANK(AG110),  "", _xlfn.CONCAT(LOWER(C110), "/", E110))</f>
        <v/>
      </c>
      <c r="AK110" s="6"/>
      <c r="AL110" s="30"/>
      <c r="AM110" s="6" t="str">
        <f>LOWER(_xlfn.CONCAT(Table2[[#This Row],[device_manufacturer]], "-",Table2[[#This Row],[device_suggested_area]]))</f>
        <v>netatmo-edwin</v>
      </c>
      <c r="AN110" s="8" t="s">
        <v>584</v>
      </c>
      <c r="AO110" s="6" t="s">
        <v>586</v>
      </c>
      <c r="AP110" s="6" t="s">
        <v>582</v>
      </c>
      <c r="AQ110" s="6" t="s">
        <v>128</v>
      </c>
      <c r="AS110" s="6" t="str">
        <f>G110</f>
        <v>Edwin</v>
      </c>
      <c r="AV110" s="6"/>
      <c r="AW110" s="6"/>
      <c r="AZ110" s="6" t="str">
        <f>IF(AND(ISBLANK(AV110), ISBLANK(AW110)), "", _xlfn.CONCAT("[", IF(ISBLANK(AV110), "", _xlfn.CONCAT("[""mac"", """, AV110, """]")), IF(ISBLANK(AW110), "", _xlfn.CONCAT(", [""ip"", """, AW110, """]")), "]"))</f>
        <v/>
      </c>
    </row>
    <row r="111" spans="1:52" ht="16" customHeight="1">
      <c r="A111" s="6">
        <v>1053</v>
      </c>
      <c r="B111" s="6" t="s">
        <v>26</v>
      </c>
      <c r="C111" s="6" t="s">
        <v>128</v>
      </c>
      <c r="D111" s="6" t="s">
        <v>27</v>
      </c>
      <c r="E111" s="6" t="s">
        <v>847</v>
      </c>
      <c r="F111" s="6" t="str">
        <f>IF(ISBLANK(E111), "", Table2[[#This Row],[unique_id]])</f>
        <v>compensation_sensor_bertram_2_office_lounge_humidity</v>
      </c>
      <c r="G111" s="6" t="s">
        <v>203</v>
      </c>
      <c r="H111" s="6" t="s">
        <v>29</v>
      </c>
      <c r="I111" s="6" t="s">
        <v>30</v>
      </c>
      <c r="M111" s="6" t="s">
        <v>90</v>
      </c>
      <c r="T111" s="6"/>
      <c r="U111" s="6" t="s">
        <v>609</v>
      </c>
      <c r="V111" s="8" t="s">
        <v>371</v>
      </c>
      <c r="W111" s="8"/>
      <c r="X111" s="8"/>
      <c r="Y111" s="8"/>
      <c r="AD111" s="6" t="s">
        <v>374</v>
      </c>
      <c r="AF111" s="8"/>
      <c r="AH111" s="6" t="str">
        <f>IF(ISBLANK(AG111),  "", _xlfn.CONCAT("haas/entity/sensor/", LOWER(C111), "/", E111, "/config"))</f>
        <v/>
      </c>
      <c r="AI111" s="6" t="str">
        <f>IF(ISBLANK(AG111),  "", _xlfn.CONCAT(LOWER(C111), "/", E111))</f>
        <v/>
      </c>
      <c r="AK111" s="6"/>
      <c r="AL111" s="30"/>
      <c r="AM111" s="6" t="s">
        <v>665</v>
      </c>
      <c r="AN111" s="8" t="s">
        <v>585</v>
      </c>
      <c r="AO111" s="6" t="s">
        <v>586</v>
      </c>
      <c r="AP111" s="6" t="s">
        <v>583</v>
      </c>
      <c r="AQ111" s="6" t="s">
        <v>128</v>
      </c>
      <c r="AS111" s="6" t="str">
        <f>G111</f>
        <v>Lounge</v>
      </c>
      <c r="AV111" s="6"/>
      <c r="AW111" s="6"/>
      <c r="AZ111" s="6" t="str">
        <f>IF(AND(ISBLANK(AV111), ISBLANK(AW111)), "", _xlfn.CONCAT("[", IF(ISBLANK(AV111), "", _xlfn.CONCAT("[""mac"", """, AV111, """]")), IF(ISBLANK(AW111), "", _xlfn.CONCAT(", [""ip"", """, AW111, """]")), "]"))</f>
        <v/>
      </c>
    </row>
    <row r="112" spans="1:52" ht="16" customHeight="1">
      <c r="A112" s="6">
        <v>1054</v>
      </c>
      <c r="B112" s="6" t="s">
        <v>26</v>
      </c>
      <c r="C112" s="6" t="s">
        <v>128</v>
      </c>
      <c r="D112" s="6" t="s">
        <v>27</v>
      </c>
      <c r="E112" s="6" t="s">
        <v>848</v>
      </c>
      <c r="F112" s="6" t="str">
        <f>IF(ISBLANK(E112), "", Table2[[#This Row],[unique_id]])</f>
        <v>compensation_sensor_parents_humidity</v>
      </c>
      <c r="G112" s="6" t="s">
        <v>201</v>
      </c>
      <c r="H112" s="6" t="s">
        <v>29</v>
      </c>
      <c r="I112" s="6" t="s">
        <v>30</v>
      </c>
      <c r="M112" s="6" t="s">
        <v>136</v>
      </c>
      <c r="T112" s="6"/>
      <c r="U112" s="6" t="s">
        <v>609</v>
      </c>
      <c r="V112" s="8" t="s">
        <v>371</v>
      </c>
      <c r="W112" s="8"/>
      <c r="X112" s="8"/>
      <c r="Y112" s="8"/>
      <c r="AD112" s="6" t="s">
        <v>374</v>
      </c>
      <c r="AF112" s="8"/>
      <c r="AH112" s="6" t="str">
        <f>IF(ISBLANK(AG112),  "", _xlfn.CONCAT("haas/entity/sensor/", LOWER(C112), "/", E112, "/config"))</f>
        <v/>
      </c>
      <c r="AI112" s="6" t="str">
        <f>IF(ISBLANK(AG112),  "", _xlfn.CONCAT(LOWER(C112), "/", E112))</f>
        <v/>
      </c>
      <c r="AK112" s="6"/>
      <c r="AL112" s="30"/>
      <c r="AM112" s="6" t="str">
        <f>LOWER(_xlfn.CONCAT(Table2[[#This Row],[device_manufacturer]], "-",Table2[[#This Row],[device_suggested_area]]))</f>
        <v>netatmo-parents</v>
      </c>
      <c r="AN112" s="8" t="s">
        <v>584</v>
      </c>
      <c r="AO112" s="6" t="s">
        <v>586</v>
      </c>
      <c r="AP112" s="6" t="s">
        <v>582</v>
      </c>
      <c r="AQ112" s="6" t="s">
        <v>128</v>
      </c>
      <c r="AS112" s="6" t="str">
        <f>G112</f>
        <v>Parents</v>
      </c>
      <c r="AV112" s="6"/>
      <c r="AW112" s="6"/>
      <c r="AZ112" s="6" t="str">
        <f>IF(AND(ISBLANK(AV112), ISBLANK(AW112)), "", _xlfn.CONCAT("[", IF(ISBLANK(AV112), "", _xlfn.CONCAT("[""mac"", """, AV112, """]")), IF(ISBLANK(AW112), "", _xlfn.CONCAT(", [""ip"", """, AW112, """]")), "]"))</f>
        <v/>
      </c>
    </row>
    <row r="113" spans="1:52" ht="16" customHeight="1">
      <c r="A113" s="6">
        <v>1055</v>
      </c>
      <c r="B113" s="6" t="s">
        <v>26</v>
      </c>
      <c r="C113" s="6" t="s">
        <v>128</v>
      </c>
      <c r="D113" s="6" t="s">
        <v>27</v>
      </c>
      <c r="E113" s="6" t="s">
        <v>849</v>
      </c>
      <c r="F113" s="6" t="str">
        <f>IF(ISBLANK(E113), "", Table2[[#This Row],[unique_id]])</f>
        <v>compensation_sensor_bertram_2_office_humidity</v>
      </c>
      <c r="G113" s="6" t="s">
        <v>222</v>
      </c>
      <c r="H113" s="6" t="s">
        <v>29</v>
      </c>
      <c r="I113" s="6" t="s">
        <v>30</v>
      </c>
      <c r="M113" s="6" t="s">
        <v>136</v>
      </c>
      <c r="T113" s="6"/>
      <c r="U113" s="6" t="s">
        <v>609</v>
      </c>
      <c r="V113" s="8" t="s">
        <v>371</v>
      </c>
      <c r="W113" s="8"/>
      <c r="X113" s="8"/>
      <c r="Y113" s="8"/>
      <c r="AD113" s="6" t="s">
        <v>374</v>
      </c>
      <c r="AF113" s="8"/>
      <c r="AH113" s="6" t="str">
        <f>IF(ISBLANK(AG113),  "", _xlfn.CONCAT("haas/entity/sensor/", LOWER(C113), "/", E113, "/config"))</f>
        <v/>
      </c>
      <c r="AI113" s="6" t="str">
        <f>IF(ISBLANK(AG113),  "", _xlfn.CONCAT(LOWER(C113), "/", E113))</f>
        <v/>
      </c>
      <c r="AK113" s="6"/>
      <c r="AL113" s="30"/>
      <c r="AM113" s="6" t="str">
        <f>LOWER(_xlfn.CONCAT(Table2[[#This Row],[device_manufacturer]], "-",Table2[[#This Row],[device_suggested_area]]))</f>
        <v>netatmo-office</v>
      </c>
      <c r="AN113" s="8" t="s">
        <v>585</v>
      </c>
      <c r="AO113" s="6" t="s">
        <v>586</v>
      </c>
      <c r="AP113" s="6" t="s">
        <v>583</v>
      </c>
      <c r="AQ113" s="6" t="s">
        <v>128</v>
      </c>
      <c r="AS113" s="6" t="str">
        <f>G113</f>
        <v>Office</v>
      </c>
      <c r="AV113" s="6"/>
      <c r="AW113" s="6"/>
      <c r="AZ113" s="6" t="str">
        <f>IF(AND(ISBLANK(AV113), ISBLANK(AW113)), "", _xlfn.CONCAT("[", IF(ISBLANK(AV113), "", _xlfn.CONCAT("[""mac"", """, AV113, """]")), IF(ISBLANK(AW113), "", _xlfn.CONCAT(", [""ip"", """, AW113, """]")), "]"))</f>
        <v/>
      </c>
    </row>
    <row r="114" spans="1:52" ht="16" customHeight="1">
      <c r="A114" s="6">
        <v>1056</v>
      </c>
      <c r="B114" s="6" t="s">
        <v>26</v>
      </c>
      <c r="C114" s="6" t="s">
        <v>128</v>
      </c>
      <c r="D114" s="6" t="s">
        <v>27</v>
      </c>
      <c r="E114" s="6" t="s">
        <v>850</v>
      </c>
      <c r="F114" s="6" t="str">
        <f>IF(ISBLANK(E114), "", Table2[[#This Row],[unique_id]])</f>
        <v>compensation_sensor_bertram_2_kitchen_humidity</v>
      </c>
      <c r="G114" s="6" t="s">
        <v>215</v>
      </c>
      <c r="H114" s="6" t="s">
        <v>29</v>
      </c>
      <c r="I114" s="6" t="s">
        <v>30</v>
      </c>
      <c r="M114" s="6" t="s">
        <v>136</v>
      </c>
      <c r="T114" s="6"/>
      <c r="U114" s="6" t="s">
        <v>609</v>
      </c>
      <c r="V114" s="8" t="s">
        <v>371</v>
      </c>
      <c r="W114" s="8"/>
      <c r="X114" s="8"/>
      <c r="Y114" s="8"/>
      <c r="AD114" s="6" t="s">
        <v>374</v>
      </c>
      <c r="AF114" s="8"/>
      <c r="AH114" s="6" t="str">
        <f>IF(ISBLANK(AG114),  "", _xlfn.CONCAT("haas/entity/sensor/", LOWER(C114), "/", E114, "/config"))</f>
        <v/>
      </c>
      <c r="AI114" s="6" t="str">
        <f>IF(ISBLANK(AG114),  "", _xlfn.CONCAT(LOWER(C114), "/", E114))</f>
        <v/>
      </c>
      <c r="AK114" s="6"/>
      <c r="AL114" s="30"/>
      <c r="AM114" s="6" t="str">
        <f>LOWER(_xlfn.CONCAT(Table2[[#This Row],[device_manufacturer]], "-",Table2[[#This Row],[device_suggested_area]]))</f>
        <v>netatmo-kitchen</v>
      </c>
      <c r="AN114" s="8" t="s">
        <v>585</v>
      </c>
      <c r="AO114" s="6" t="s">
        <v>586</v>
      </c>
      <c r="AP114" s="6" t="s">
        <v>583</v>
      </c>
      <c r="AQ114" s="6" t="s">
        <v>128</v>
      </c>
      <c r="AS114" s="6" t="str">
        <f>G114</f>
        <v>Kitchen</v>
      </c>
      <c r="AV114" s="6"/>
      <c r="AW114" s="6"/>
      <c r="AZ114" s="6" t="str">
        <f>IF(AND(ISBLANK(AV114), ISBLANK(AW114)), "", _xlfn.CONCAT("[", IF(ISBLANK(AV114), "", _xlfn.CONCAT("[""mac"", """, AV114, """]")), IF(ISBLANK(AW114), "", _xlfn.CONCAT(", [""ip"", """, AW114, """]")), "]"))</f>
        <v/>
      </c>
    </row>
    <row r="115" spans="1:52" ht="16" customHeight="1">
      <c r="A115" s="6">
        <v>1057</v>
      </c>
      <c r="B115" s="6" t="s">
        <v>26</v>
      </c>
      <c r="C115" s="6" t="s">
        <v>128</v>
      </c>
      <c r="D115" s="6" t="s">
        <v>27</v>
      </c>
      <c r="E115" s="6" t="s">
        <v>851</v>
      </c>
      <c r="F115" s="6" t="str">
        <f>IF(ISBLANK(E115), "", Table2[[#This Row],[unique_id]])</f>
        <v>compensation_sensor_bertram_2_office_pantry_humidity</v>
      </c>
      <c r="G115" s="6" t="s">
        <v>221</v>
      </c>
      <c r="H115" s="6" t="s">
        <v>29</v>
      </c>
      <c r="I115" s="6" t="s">
        <v>30</v>
      </c>
      <c r="M115" s="6" t="s">
        <v>136</v>
      </c>
      <c r="T115" s="6"/>
      <c r="U115" s="6" t="s">
        <v>609</v>
      </c>
      <c r="V115" s="8" t="s">
        <v>371</v>
      </c>
      <c r="W115" s="8"/>
      <c r="X115" s="8"/>
      <c r="Y115" s="8"/>
      <c r="AD115" s="6" t="s">
        <v>374</v>
      </c>
      <c r="AF115" s="8"/>
      <c r="AH115" s="6" t="str">
        <f>IF(ISBLANK(AG115),  "", _xlfn.CONCAT("haas/entity/sensor/", LOWER(C115), "/", E115, "/config"))</f>
        <v/>
      </c>
      <c r="AI115" s="6" t="str">
        <f>IF(ISBLANK(AG115),  "", _xlfn.CONCAT(LOWER(C115), "/", E115))</f>
        <v/>
      </c>
      <c r="AK115" s="6"/>
      <c r="AL115" s="30"/>
      <c r="AM115" s="6" t="s">
        <v>666</v>
      </c>
      <c r="AN115" s="8" t="s">
        <v>585</v>
      </c>
      <c r="AO115" s="6" t="s">
        <v>586</v>
      </c>
      <c r="AP115" s="6" t="s">
        <v>583</v>
      </c>
      <c r="AQ115" s="6" t="s">
        <v>128</v>
      </c>
      <c r="AS115" s="6" t="str">
        <f>G115</f>
        <v>Pantry</v>
      </c>
      <c r="AV115" s="6"/>
      <c r="AW115" s="6"/>
      <c r="AZ115" s="6" t="str">
        <f>IF(AND(ISBLANK(AV115), ISBLANK(AW115)), "", _xlfn.CONCAT("[", IF(ISBLANK(AV115), "", _xlfn.CONCAT("[""mac"", """, AV115, """]")), IF(ISBLANK(AW115), "", _xlfn.CONCAT(", [""ip"", """, AW115, """]")), "]"))</f>
        <v/>
      </c>
    </row>
    <row r="116" spans="1:52" ht="16" customHeight="1">
      <c r="A116" s="6">
        <v>1058</v>
      </c>
      <c r="B116" s="6" t="s">
        <v>26</v>
      </c>
      <c r="C116" s="6" t="s">
        <v>128</v>
      </c>
      <c r="D116" s="6" t="s">
        <v>27</v>
      </c>
      <c r="E116" s="6" t="s">
        <v>852</v>
      </c>
      <c r="F116" s="6" t="str">
        <f>IF(ISBLANK(E116), "", Table2[[#This Row],[unique_id]])</f>
        <v>compensation_sensor_bertram_2_office_dining_humidity</v>
      </c>
      <c r="G116" s="6" t="s">
        <v>202</v>
      </c>
      <c r="H116" s="6" t="s">
        <v>29</v>
      </c>
      <c r="I116" s="6" t="s">
        <v>30</v>
      </c>
      <c r="M116" s="6" t="s">
        <v>136</v>
      </c>
      <c r="T116" s="6"/>
      <c r="U116" s="6" t="s">
        <v>609</v>
      </c>
      <c r="V116" s="8" t="s">
        <v>371</v>
      </c>
      <c r="W116" s="8"/>
      <c r="X116" s="8"/>
      <c r="Y116" s="8"/>
      <c r="AD116" s="6" t="s">
        <v>374</v>
      </c>
      <c r="AF116" s="8"/>
      <c r="AH116" s="6" t="str">
        <f>IF(ISBLANK(AG116),  "", _xlfn.CONCAT("haas/entity/sensor/", LOWER(C116), "/", E116, "/config"))</f>
        <v/>
      </c>
      <c r="AI116" s="6" t="str">
        <f>IF(ISBLANK(AG116),  "", _xlfn.CONCAT(LOWER(C116), "/", E116))</f>
        <v/>
      </c>
      <c r="AK116" s="6"/>
      <c r="AL116" s="30"/>
      <c r="AM116" s="6" t="s">
        <v>667</v>
      </c>
      <c r="AN116" s="8" t="s">
        <v>585</v>
      </c>
      <c r="AO116" s="6" t="s">
        <v>586</v>
      </c>
      <c r="AP116" s="6" t="s">
        <v>583</v>
      </c>
      <c r="AQ116" s="6" t="s">
        <v>128</v>
      </c>
      <c r="AS116" s="6" t="str">
        <f>G116</f>
        <v>Dining</v>
      </c>
      <c r="AV116" s="6"/>
      <c r="AW116" s="6"/>
      <c r="AZ116" s="6" t="str">
        <f>IF(AND(ISBLANK(AV116), ISBLANK(AW116)), "", _xlfn.CONCAT("[", IF(ISBLANK(AV116), "", _xlfn.CONCAT("[""mac"", """, AV116, """]")), IF(ISBLANK(AW116), "", _xlfn.CONCAT(", [""ip"", """, AW116, """]")), "]"))</f>
        <v/>
      </c>
    </row>
    <row r="117" spans="1:52" ht="16" customHeight="1">
      <c r="A117" s="6">
        <v>1059</v>
      </c>
      <c r="B117" s="6" t="s">
        <v>26</v>
      </c>
      <c r="C117" s="6" t="s">
        <v>128</v>
      </c>
      <c r="D117" s="6" t="s">
        <v>27</v>
      </c>
      <c r="E117" s="6" t="s">
        <v>853</v>
      </c>
      <c r="F117" s="6" t="str">
        <f>IF(ISBLANK(E117), "", Table2[[#This Row],[unique_id]])</f>
        <v>compensation_sensor_laundry_humidity</v>
      </c>
      <c r="G117" s="6" t="s">
        <v>223</v>
      </c>
      <c r="H117" s="6" t="s">
        <v>29</v>
      </c>
      <c r="I117" s="6" t="s">
        <v>30</v>
      </c>
      <c r="M117" s="6" t="s">
        <v>136</v>
      </c>
      <c r="T117" s="6"/>
      <c r="U117" s="6" t="s">
        <v>609</v>
      </c>
      <c r="V117" s="8" t="s">
        <v>371</v>
      </c>
      <c r="W117" s="8"/>
      <c r="X117" s="8"/>
      <c r="Y117" s="8"/>
      <c r="AD117" s="6" t="s">
        <v>374</v>
      </c>
      <c r="AF117" s="8"/>
      <c r="AH117" s="6" t="str">
        <f>IF(ISBLANK(AG117),  "", _xlfn.CONCAT("haas/entity/sensor/", LOWER(C117), "/", E117, "/config"))</f>
        <v/>
      </c>
      <c r="AI117" s="6" t="str">
        <f>IF(ISBLANK(AG117),  "", _xlfn.CONCAT(LOWER(C117), "/", E117))</f>
        <v/>
      </c>
      <c r="AK117" s="6"/>
      <c r="AL117" s="30"/>
      <c r="AM117" s="6" t="str">
        <f>LOWER(_xlfn.CONCAT(Table2[[#This Row],[device_manufacturer]], "-",Table2[[#This Row],[device_suggested_area]]))</f>
        <v>netatmo-laundry</v>
      </c>
      <c r="AN117" s="8" t="s">
        <v>584</v>
      </c>
      <c r="AO117" s="6" t="s">
        <v>586</v>
      </c>
      <c r="AP117" s="6" t="s">
        <v>582</v>
      </c>
      <c r="AQ117" s="6" t="s">
        <v>128</v>
      </c>
      <c r="AS117" s="6" t="str">
        <f>G117</f>
        <v>Laundry</v>
      </c>
      <c r="AV117" s="6"/>
      <c r="AW117" s="6"/>
      <c r="AZ117" s="6" t="str">
        <f>IF(AND(ISBLANK(AV117), ISBLANK(AW117)), "", _xlfn.CONCAT("[", IF(ISBLANK(AV117), "", _xlfn.CONCAT("[""mac"", """, AV117, """]")), IF(ISBLANK(AW117), "", _xlfn.CONCAT(", [""ip"", """, AW117, """]")), "]"))</f>
        <v/>
      </c>
    </row>
    <row r="118" spans="1:52" ht="16" customHeight="1">
      <c r="A118" s="6">
        <v>1060</v>
      </c>
      <c r="B118" s="6" t="s">
        <v>26</v>
      </c>
      <c r="C118" s="6" t="s">
        <v>128</v>
      </c>
      <c r="D118" s="6" t="s">
        <v>27</v>
      </c>
      <c r="E118" s="6" t="s">
        <v>854</v>
      </c>
      <c r="F118" s="6" t="str">
        <f>IF(ISBLANK(E118), "", Table2[[#This Row],[unique_id]])</f>
        <v>compensation_sensor_bertram_2_office_basement_humidity</v>
      </c>
      <c r="G118" s="6" t="s">
        <v>220</v>
      </c>
      <c r="H118" s="6" t="s">
        <v>29</v>
      </c>
      <c r="I118" s="6" t="s">
        <v>30</v>
      </c>
      <c r="M118" s="6" t="s">
        <v>136</v>
      </c>
      <c r="T118" s="6"/>
      <c r="U118" s="6" t="s">
        <v>609</v>
      </c>
      <c r="V118" s="8" t="s">
        <v>371</v>
      </c>
      <c r="W118" s="8"/>
      <c r="X118" s="8"/>
      <c r="Y118" s="8"/>
      <c r="AD118" s="6" t="s">
        <v>374</v>
      </c>
      <c r="AF118" s="8"/>
      <c r="AH118" s="6" t="str">
        <f>IF(ISBLANK(AG118),  "", _xlfn.CONCAT("haas/entity/sensor/", LOWER(C118), "/", E118, "/config"))</f>
        <v/>
      </c>
      <c r="AI118" s="6" t="str">
        <f>IF(ISBLANK(AG118),  "", _xlfn.CONCAT(LOWER(C118), "/", E118))</f>
        <v/>
      </c>
      <c r="AK118" s="6"/>
      <c r="AL118" s="30"/>
      <c r="AM118" s="6" t="s">
        <v>668</v>
      </c>
      <c r="AN118" s="8" t="s">
        <v>585</v>
      </c>
      <c r="AO118" s="6" t="s">
        <v>586</v>
      </c>
      <c r="AP118" s="6" t="s">
        <v>583</v>
      </c>
      <c r="AQ118" s="6" t="s">
        <v>128</v>
      </c>
      <c r="AS118" s="6" t="str">
        <f>G118</f>
        <v>Basement</v>
      </c>
      <c r="AV118" s="6"/>
      <c r="AW118" s="6"/>
      <c r="AZ118" s="6" t="str">
        <f>IF(AND(ISBLANK(AV118), ISBLANK(AW118)), "", _xlfn.CONCAT("[", IF(ISBLANK(AV118), "", _xlfn.CONCAT("[""mac"", """, AV118, """]")), IF(ISBLANK(AW118), "", _xlfn.CONCAT(", [""ip"", """, AW118, """]")), "]"))</f>
        <v/>
      </c>
    </row>
    <row r="119" spans="1:52" ht="16" customHeight="1">
      <c r="A119" s="6">
        <v>1061</v>
      </c>
      <c r="B119" s="6" t="s">
        <v>26</v>
      </c>
      <c r="C119" s="6" t="s">
        <v>39</v>
      </c>
      <c r="D119" s="6" t="s">
        <v>27</v>
      </c>
      <c r="E119" s="6" t="s">
        <v>370</v>
      </c>
      <c r="F119" s="6" t="str">
        <f>IF(ISBLANK(E119), "", Table2[[#This Row],[unique_id]])</f>
        <v>compensation_sensor_rack_humidity</v>
      </c>
      <c r="G119" s="6" t="s">
        <v>28</v>
      </c>
      <c r="H119" s="6" t="s">
        <v>29</v>
      </c>
      <c r="I119" s="6" t="s">
        <v>30</v>
      </c>
      <c r="M119" s="6" t="s">
        <v>136</v>
      </c>
      <c r="T119" s="6"/>
      <c r="V119" s="8" t="s">
        <v>371</v>
      </c>
      <c r="W119" s="8"/>
      <c r="X119" s="8"/>
      <c r="Y119" s="8"/>
      <c r="AA119" s="6" t="s">
        <v>31</v>
      </c>
      <c r="AB119" s="6" t="s">
        <v>32</v>
      </c>
      <c r="AC119" s="6" t="s">
        <v>33</v>
      </c>
      <c r="AD119" s="6" t="s">
        <v>374</v>
      </c>
      <c r="AE119" s="6">
        <v>300</v>
      </c>
      <c r="AF119" s="8" t="s">
        <v>34</v>
      </c>
      <c r="AG119" s="6" t="s">
        <v>35</v>
      </c>
      <c r="AH119" s="6" t="str">
        <f>IF(ISBLANK(AG119),  "", _xlfn.CONCAT("haas/entity/sensor/", LOWER(C119), "/", E119, "/config"))</f>
        <v>haas/entity/sensor/weewx/compensation_sensor_rack_humidity/config</v>
      </c>
      <c r="AI119" s="6" t="str">
        <f>IF(ISBLANK(AG119),  "", _xlfn.CONCAT(LOWER(C119), "/", E119))</f>
        <v>weewx/compensation_sensor_rack_humidity</v>
      </c>
      <c r="AJ119" s="6" t="s">
        <v>332</v>
      </c>
      <c r="AK119" s="6">
        <v>1</v>
      </c>
      <c r="AL119" s="29"/>
      <c r="AM119" s="6" t="s">
        <v>454</v>
      </c>
      <c r="AN119" s="8">
        <v>3.15</v>
      </c>
      <c r="AO119" s="6" t="s">
        <v>430</v>
      </c>
      <c r="AP119" s="6" t="s">
        <v>36</v>
      </c>
      <c r="AQ119" s="6" t="s">
        <v>37</v>
      </c>
      <c r="AS119" s="6" t="s">
        <v>28</v>
      </c>
      <c r="AV119" s="6"/>
      <c r="AW119" s="6"/>
      <c r="AZ119" s="6" t="str">
        <f>IF(AND(ISBLANK(AV119), ISBLANK(AW119)), "", _xlfn.CONCAT("[", IF(ISBLANK(AV119), "", _xlfn.CONCAT("[""mac"", """, AV119, """]")), IF(ISBLANK(AW119), "", _xlfn.CONCAT(", [""ip"", """, AW119, """]")), "]"))</f>
        <v/>
      </c>
    </row>
    <row r="120" spans="1:52" ht="16" customHeight="1">
      <c r="A120" s="6">
        <v>1062</v>
      </c>
      <c r="B120" s="6" t="s">
        <v>26</v>
      </c>
      <c r="C120" s="6" t="s">
        <v>613</v>
      </c>
      <c r="D120" s="6" t="s">
        <v>395</v>
      </c>
      <c r="E120" s="6" t="s">
        <v>394</v>
      </c>
      <c r="F120" s="6" t="str">
        <f>IF(ISBLANK(E120), "", Table2[[#This Row],[unique_id]])</f>
        <v>column_break</v>
      </c>
      <c r="G120" s="6" t="s">
        <v>391</v>
      </c>
      <c r="H120" s="6" t="s">
        <v>29</v>
      </c>
      <c r="I120" s="6" t="s">
        <v>30</v>
      </c>
      <c r="M120" s="6" t="s">
        <v>392</v>
      </c>
      <c r="N120" s="6" t="s">
        <v>393</v>
      </c>
      <c r="T120" s="6"/>
      <c r="V120" s="8"/>
      <c r="W120" s="8"/>
      <c r="X120" s="8"/>
      <c r="Y120" s="8"/>
      <c r="AF120" s="8"/>
      <c r="AI120" s="6" t="str">
        <f>IF(ISBLANK(AG120),  "", _xlfn.CONCAT(LOWER(C120), "/", E120))</f>
        <v/>
      </c>
      <c r="AK120" s="6"/>
      <c r="AL120" s="30"/>
      <c r="AM120" s="6"/>
      <c r="AN120" s="8"/>
      <c r="AV120" s="6"/>
      <c r="AW120" s="6"/>
      <c r="AZ120" s="6" t="str">
        <f>IF(AND(ISBLANK(AV120), ISBLANK(AW120)), "", _xlfn.CONCAT("[", IF(ISBLANK(AV120), "", _xlfn.CONCAT("[""mac"", """, AV120, """]")), IF(ISBLANK(AW120), "", _xlfn.CONCAT(", [""ip"", """, AW120, """]")), "]"))</f>
        <v/>
      </c>
    </row>
    <row r="121" spans="1:52" s="56" customFormat="1" ht="16" customHeight="1">
      <c r="A121" s="6">
        <v>1100</v>
      </c>
      <c r="B121" s="6" t="s">
        <v>26</v>
      </c>
      <c r="C121" s="6" t="s">
        <v>128</v>
      </c>
      <c r="D121" s="6" t="s">
        <v>27</v>
      </c>
      <c r="E121" s="6" t="s">
        <v>855</v>
      </c>
      <c r="F121" s="6" t="str">
        <f>IF(ISBLANK(E121), "", Table2[[#This Row],[unique_id]])</f>
        <v>compensation_sensor_ada_co2</v>
      </c>
      <c r="G121" s="6" t="s">
        <v>130</v>
      </c>
      <c r="H121" s="6" t="s">
        <v>185</v>
      </c>
      <c r="I121" s="6" t="s">
        <v>30</v>
      </c>
      <c r="J121" s="6"/>
      <c r="K121" s="6"/>
      <c r="L121" s="6"/>
      <c r="M121" s="6"/>
      <c r="N121" s="6"/>
      <c r="O121" s="8"/>
      <c r="P121" s="6"/>
      <c r="Q121" s="6"/>
      <c r="R121" s="6"/>
      <c r="S121" s="6"/>
      <c r="T121" s="6"/>
      <c r="U121" s="6"/>
      <c r="V121" s="8" t="s">
        <v>371</v>
      </c>
      <c r="W121" s="8"/>
      <c r="X121" s="8"/>
      <c r="Y121" s="8"/>
      <c r="Z121" s="8"/>
      <c r="AA121" s="6"/>
      <c r="AB121" s="6"/>
      <c r="AC121" s="6"/>
      <c r="AD121" s="6" t="s">
        <v>260</v>
      </c>
      <c r="AE121" s="6"/>
      <c r="AF121" s="8"/>
      <c r="AG121" s="6"/>
      <c r="AH121" s="6" t="str">
        <f>IF(ISBLANK(AG121),  "", _xlfn.CONCAT("haas/entity/sensor/", LOWER(C121), "/", E121, "/config"))</f>
        <v/>
      </c>
      <c r="AI121" s="6" t="str">
        <f>IF(ISBLANK(AG121),  "", _xlfn.CONCAT(LOWER(C121), "/", E121))</f>
        <v/>
      </c>
      <c r="AJ121" s="6"/>
      <c r="AK121" s="6"/>
      <c r="AL121" s="30"/>
      <c r="AM121" s="6" t="str">
        <f>LOWER(_xlfn.CONCAT(Table2[[#This Row],[device_manufacturer]], "-",Table2[[#This Row],[device_suggested_area]]))</f>
        <v>netatmo-ada</v>
      </c>
      <c r="AN121" s="8" t="s">
        <v>584</v>
      </c>
      <c r="AO121" s="6" t="s">
        <v>586</v>
      </c>
      <c r="AP121" s="6" t="s">
        <v>582</v>
      </c>
      <c r="AQ121" s="6" t="s">
        <v>128</v>
      </c>
      <c r="AR121" s="6"/>
      <c r="AS121" s="6" t="str">
        <f>G121</f>
        <v>Ada</v>
      </c>
      <c r="AT121" s="6"/>
      <c r="AU121" s="6"/>
      <c r="AV121" s="6"/>
      <c r="AW121" s="6"/>
      <c r="AX121" s="6"/>
      <c r="AY121" s="6"/>
      <c r="AZ121" s="6" t="str">
        <f>IF(AND(ISBLANK(AV121), ISBLANK(AW121)), "", _xlfn.CONCAT("[", IF(ISBLANK(AV121), "", _xlfn.CONCAT("[""mac"", """, AV121, """]")), IF(ISBLANK(AW121), "", _xlfn.CONCAT(", [""ip"", """, AW121, """]")), "]"))</f>
        <v/>
      </c>
    </row>
    <row r="122" spans="1:52" s="56" customFormat="1" ht="16" customHeight="1">
      <c r="A122" s="6">
        <v>1101</v>
      </c>
      <c r="B122" s="6" t="s">
        <v>26</v>
      </c>
      <c r="C122" s="6" t="s">
        <v>128</v>
      </c>
      <c r="D122" s="6" t="s">
        <v>27</v>
      </c>
      <c r="E122" s="6" t="s">
        <v>856</v>
      </c>
      <c r="F122" s="6" t="str">
        <f>IF(ISBLANK(E122), "", Table2[[#This Row],[unique_id]])</f>
        <v>compensation_sensor_edwin_co2</v>
      </c>
      <c r="G122" s="6" t="s">
        <v>127</v>
      </c>
      <c r="H122" s="6" t="s">
        <v>185</v>
      </c>
      <c r="I122" s="6" t="s">
        <v>30</v>
      </c>
      <c r="J122" s="6"/>
      <c r="K122" s="6"/>
      <c r="L122" s="6"/>
      <c r="M122" s="6" t="s">
        <v>90</v>
      </c>
      <c r="N122" s="6"/>
      <c r="O122" s="8"/>
      <c r="P122" s="6"/>
      <c r="Q122" s="6"/>
      <c r="R122" s="6"/>
      <c r="S122" s="6"/>
      <c r="T122" s="6"/>
      <c r="U122" s="6" t="s">
        <v>609</v>
      </c>
      <c r="V122" s="8" t="s">
        <v>371</v>
      </c>
      <c r="W122" s="8"/>
      <c r="X122" s="8"/>
      <c r="Y122" s="8"/>
      <c r="Z122" s="8"/>
      <c r="AA122" s="6"/>
      <c r="AB122" s="6"/>
      <c r="AC122" s="6"/>
      <c r="AD122" s="6" t="s">
        <v>260</v>
      </c>
      <c r="AE122" s="6"/>
      <c r="AF122" s="6"/>
      <c r="AG122" s="6"/>
      <c r="AH122" s="6" t="str">
        <f>IF(ISBLANK(AG122),  "", _xlfn.CONCAT("haas/entity/sensor/", LOWER(C122), "/", E122, "/config"))</f>
        <v/>
      </c>
      <c r="AI122" s="6" t="str">
        <f>IF(ISBLANK(AG122),  "", _xlfn.CONCAT(LOWER(C122), "/", E122))</f>
        <v/>
      </c>
      <c r="AJ122" s="6"/>
      <c r="AK122" s="6"/>
      <c r="AL122" s="31"/>
      <c r="AM122" s="6" t="str">
        <f>LOWER(_xlfn.CONCAT(Table2[[#This Row],[device_manufacturer]], "-",Table2[[#This Row],[device_suggested_area]]))</f>
        <v>netatmo-edwin</v>
      </c>
      <c r="AN122" s="8" t="s">
        <v>584</v>
      </c>
      <c r="AO122" s="6" t="s">
        <v>586</v>
      </c>
      <c r="AP122" s="6" t="s">
        <v>582</v>
      </c>
      <c r="AQ122" s="6" t="s">
        <v>128</v>
      </c>
      <c r="AR122" s="6"/>
      <c r="AS122" s="6" t="str">
        <f>G122</f>
        <v>Edwin</v>
      </c>
      <c r="AT122" s="6"/>
      <c r="AU122" s="6"/>
      <c r="AV122" s="6"/>
      <c r="AW122" s="6"/>
      <c r="AX122" s="6"/>
      <c r="AY122" s="6"/>
      <c r="AZ122" s="6" t="str">
        <f>IF(AND(ISBLANK(AV122), ISBLANK(AW122)), "", _xlfn.CONCAT("[", IF(ISBLANK(AV122), "", _xlfn.CONCAT("[""mac"", """, AV122, """]")), IF(ISBLANK(AW122), "", _xlfn.CONCAT(", [""ip"", """, AW122, """]")), "]"))</f>
        <v/>
      </c>
    </row>
    <row r="123" spans="1:52" s="56" customFormat="1" ht="16" customHeight="1">
      <c r="A123" s="6">
        <v>1102</v>
      </c>
      <c r="B123" s="6" t="s">
        <v>26</v>
      </c>
      <c r="C123" s="6" t="s">
        <v>128</v>
      </c>
      <c r="D123" s="6" t="s">
        <v>27</v>
      </c>
      <c r="E123" s="6" t="s">
        <v>857</v>
      </c>
      <c r="F123" s="6" t="str">
        <f>IF(ISBLANK(E123), "", Table2[[#This Row],[unique_id]])</f>
        <v>compensation_sensor_parents_co2</v>
      </c>
      <c r="G123" s="6" t="s">
        <v>201</v>
      </c>
      <c r="H123" s="6" t="s">
        <v>185</v>
      </c>
      <c r="I123" s="6" t="s">
        <v>30</v>
      </c>
      <c r="J123" s="6"/>
      <c r="K123" s="6"/>
      <c r="L123" s="6"/>
      <c r="M123" s="6" t="s">
        <v>90</v>
      </c>
      <c r="N123" s="6"/>
      <c r="O123" s="8"/>
      <c r="P123" s="6"/>
      <c r="Q123" s="6"/>
      <c r="R123" s="6"/>
      <c r="S123" s="6"/>
      <c r="T123" s="6"/>
      <c r="U123" s="6" t="s">
        <v>609</v>
      </c>
      <c r="V123" s="8" t="s">
        <v>359</v>
      </c>
      <c r="W123" s="8"/>
      <c r="X123" s="8"/>
      <c r="Y123" s="8"/>
      <c r="Z123" s="8"/>
      <c r="AA123" s="6"/>
      <c r="AB123" s="6"/>
      <c r="AC123" s="6"/>
      <c r="AD123" s="6" t="s">
        <v>260</v>
      </c>
      <c r="AE123" s="6"/>
      <c r="AF123" s="6"/>
      <c r="AG123" s="6"/>
      <c r="AH123" s="6" t="str">
        <f>IF(ISBLANK(AG123),  "", _xlfn.CONCAT("haas/entity/sensor/", LOWER(C123), "/", E123, "/config"))</f>
        <v/>
      </c>
      <c r="AI123" s="6" t="str">
        <f>IF(ISBLANK(AG123),  "", _xlfn.CONCAT(LOWER(C123), "/", E123))</f>
        <v/>
      </c>
      <c r="AJ123" s="6"/>
      <c r="AK123" s="6"/>
      <c r="AL123" s="31"/>
      <c r="AM123" s="6" t="str">
        <f>LOWER(_xlfn.CONCAT(Table2[[#This Row],[device_manufacturer]], "-",Table2[[#This Row],[device_suggested_area]]))</f>
        <v>netatmo-parents</v>
      </c>
      <c r="AN123" s="8" t="s">
        <v>584</v>
      </c>
      <c r="AO123" s="6" t="s">
        <v>586</v>
      </c>
      <c r="AP123" s="6" t="s">
        <v>582</v>
      </c>
      <c r="AQ123" s="6" t="s">
        <v>128</v>
      </c>
      <c r="AR123" s="6"/>
      <c r="AS123" s="6" t="str">
        <f>G123</f>
        <v>Parents</v>
      </c>
      <c r="AT123" s="6"/>
      <c r="AU123" s="6"/>
      <c r="AV123" s="6"/>
      <c r="AW123" s="6"/>
      <c r="AX123" s="6"/>
      <c r="AY123" s="6"/>
      <c r="AZ123" s="6" t="str">
        <f>IF(AND(ISBLANK(AV123), ISBLANK(AW123)), "", _xlfn.CONCAT("[", IF(ISBLANK(AV123), "", _xlfn.CONCAT("[""mac"", """, AV123, """]")), IF(ISBLANK(AW123), "", _xlfn.CONCAT(", [""ip"", """, AW123, """]")), "]"))</f>
        <v/>
      </c>
    </row>
    <row r="124" spans="1:52" ht="16" customHeight="1">
      <c r="A124" s="6">
        <v>1103</v>
      </c>
      <c r="B124" s="6" t="s">
        <v>26</v>
      </c>
      <c r="C124" s="6" t="s">
        <v>128</v>
      </c>
      <c r="D124" s="6" t="s">
        <v>27</v>
      </c>
      <c r="E124" s="6" t="s">
        <v>858</v>
      </c>
      <c r="F124" s="6" t="str">
        <f>IF(ISBLANK(E124), "", Table2[[#This Row],[unique_id]])</f>
        <v>compensation_sensor_bertram_2_office_co2</v>
      </c>
      <c r="G124" s="6" t="s">
        <v>222</v>
      </c>
      <c r="H124" s="6" t="s">
        <v>185</v>
      </c>
      <c r="I124" s="6" t="s">
        <v>30</v>
      </c>
      <c r="M124" s="6" t="s">
        <v>90</v>
      </c>
      <c r="T124" s="6"/>
      <c r="U124" s="6" t="s">
        <v>609</v>
      </c>
      <c r="V124" s="8" t="s">
        <v>371</v>
      </c>
      <c r="W124" s="8"/>
      <c r="X124" s="8"/>
      <c r="Y124" s="8"/>
      <c r="AD124" s="6" t="s">
        <v>260</v>
      </c>
      <c r="AH124" s="6" t="str">
        <f>IF(ISBLANK(AG124),  "", _xlfn.CONCAT("haas/entity/sensor/", LOWER(C124), "/", E124, "/config"))</f>
        <v/>
      </c>
      <c r="AI124" s="6" t="str">
        <f>IF(ISBLANK(AG124),  "", _xlfn.CONCAT(LOWER(C124), "/", E124))</f>
        <v/>
      </c>
      <c r="AK124" s="6"/>
      <c r="AL124" s="31"/>
      <c r="AM124" s="6" t="str">
        <f>LOWER(_xlfn.CONCAT(Table2[[#This Row],[device_manufacturer]], "-",Table2[[#This Row],[device_suggested_area]]))</f>
        <v>netatmo-office</v>
      </c>
      <c r="AN124" s="8" t="s">
        <v>585</v>
      </c>
      <c r="AO124" s="6" t="s">
        <v>586</v>
      </c>
      <c r="AP124" s="6" t="s">
        <v>583</v>
      </c>
      <c r="AQ124" s="6" t="s">
        <v>128</v>
      </c>
      <c r="AS124" s="6" t="str">
        <f>G124</f>
        <v>Office</v>
      </c>
      <c r="AV124" s="6"/>
      <c r="AW124" s="6"/>
      <c r="AZ124" s="6" t="str">
        <f>IF(AND(ISBLANK(AV124), ISBLANK(AW124)), "", _xlfn.CONCAT("[", IF(ISBLANK(AV124), "", _xlfn.CONCAT("[""mac"", """, AV124, """]")), IF(ISBLANK(AW124), "", _xlfn.CONCAT(", [""ip"", """, AW124, """]")), "]"))</f>
        <v/>
      </c>
    </row>
    <row r="125" spans="1:52" ht="16" customHeight="1">
      <c r="A125" s="6">
        <v>1104</v>
      </c>
      <c r="B125" s="6" t="s">
        <v>26</v>
      </c>
      <c r="C125" s="6" t="s">
        <v>128</v>
      </c>
      <c r="D125" s="6" t="s">
        <v>27</v>
      </c>
      <c r="E125" s="6" t="s">
        <v>859</v>
      </c>
      <c r="F125" s="6" t="str">
        <f>IF(ISBLANK(E125), "", Table2[[#This Row],[unique_id]])</f>
        <v>compensation_sensor_bertram_2_office_lounge_co2</v>
      </c>
      <c r="G125" s="6" t="s">
        <v>203</v>
      </c>
      <c r="H125" s="6" t="s">
        <v>185</v>
      </c>
      <c r="I125" s="6" t="s">
        <v>30</v>
      </c>
      <c r="M125" s="6" t="s">
        <v>90</v>
      </c>
      <c r="T125" s="6"/>
      <c r="U125" s="6" t="s">
        <v>609</v>
      </c>
      <c r="V125" s="8" t="s">
        <v>371</v>
      </c>
      <c r="W125" s="8"/>
      <c r="X125" s="8"/>
      <c r="Y125" s="8"/>
      <c r="AD125" s="6" t="s">
        <v>260</v>
      </c>
      <c r="AH125" s="6" t="str">
        <f>IF(ISBLANK(AG125),  "", _xlfn.CONCAT("haas/entity/sensor/", LOWER(C125), "/", E125, "/config"))</f>
        <v/>
      </c>
      <c r="AI125" s="6" t="str">
        <f>IF(ISBLANK(AG125),  "", _xlfn.CONCAT(LOWER(C125), "/", E125))</f>
        <v/>
      </c>
      <c r="AK125" s="6"/>
      <c r="AL125" s="31"/>
      <c r="AM125" s="6" t="s">
        <v>665</v>
      </c>
      <c r="AN125" s="8" t="s">
        <v>585</v>
      </c>
      <c r="AO125" s="6" t="s">
        <v>586</v>
      </c>
      <c r="AP125" s="6" t="s">
        <v>583</v>
      </c>
      <c r="AQ125" s="6" t="s">
        <v>128</v>
      </c>
      <c r="AS125" s="6" t="str">
        <f>G125</f>
        <v>Lounge</v>
      </c>
      <c r="AV125" s="6"/>
      <c r="AW125" s="6"/>
      <c r="AZ125" s="6" t="str">
        <f>IF(AND(ISBLANK(AV125), ISBLANK(AW125)), "", _xlfn.CONCAT("[", IF(ISBLANK(AV125), "", _xlfn.CONCAT("[""mac"", """, AV125, """]")), IF(ISBLANK(AW125), "", _xlfn.CONCAT(", [""ip"", """, AW125, """]")), "]"))</f>
        <v/>
      </c>
    </row>
    <row r="126" spans="1:52" ht="16" customHeight="1">
      <c r="A126" s="6">
        <v>1105</v>
      </c>
      <c r="B126" s="6" t="s">
        <v>26</v>
      </c>
      <c r="C126" s="6" t="s">
        <v>128</v>
      </c>
      <c r="D126" s="6" t="s">
        <v>27</v>
      </c>
      <c r="E126" s="6" t="s">
        <v>860</v>
      </c>
      <c r="F126" s="6" t="str">
        <f>IF(ISBLANK(E126), "", Table2[[#This Row],[unique_id]])</f>
        <v>compensation_sensor_bertram_2_kitchen_co2</v>
      </c>
      <c r="G126" s="6" t="s">
        <v>215</v>
      </c>
      <c r="H126" s="6" t="s">
        <v>185</v>
      </c>
      <c r="I126" s="6" t="s">
        <v>30</v>
      </c>
      <c r="M126" s="6" t="s">
        <v>136</v>
      </c>
      <c r="T126" s="6"/>
      <c r="U126" s="6" t="s">
        <v>609</v>
      </c>
      <c r="V126" s="8" t="s">
        <v>371</v>
      </c>
      <c r="W126" s="8"/>
      <c r="X126" s="8"/>
      <c r="Y126" s="8"/>
      <c r="AD126" s="6" t="s">
        <v>260</v>
      </c>
      <c r="AH126" s="6" t="str">
        <f>IF(ISBLANK(AG126),  "", _xlfn.CONCAT("haas/entity/sensor/", LOWER(C126), "/", E126, "/config"))</f>
        <v/>
      </c>
      <c r="AI126" s="6" t="str">
        <f>IF(ISBLANK(AG126),  "", _xlfn.CONCAT(LOWER(C126), "/", E126))</f>
        <v/>
      </c>
      <c r="AK126" s="6"/>
      <c r="AL126" s="31"/>
      <c r="AM126" s="6" t="str">
        <f>LOWER(_xlfn.CONCAT(Table2[[#This Row],[device_manufacturer]], "-",Table2[[#This Row],[device_suggested_area]]))</f>
        <v>netatmo-kitchen</v>
      </c>
      <c r="AN126" s="8" t="s">
        <v>585</v>
      </c>
      <c r="AO126" s="6" t="s">
        <v>586</v>
      </c>
      <c r="AP126" s="6" t="s">
        <v>583</v>
      </c>
      <c r="AQ126" s="6" t="s">
        <v>128</v>
      </c>
      <c r="AS126" s="6" t="str">
        <f>G126</f>
        <v>Kitchen</v>
      </c>
      <c r="AV126" s="6"/>
      <c r="AW126" s="6"/>
      <c r="AZ126" s="6" t="str">
        <f>IF(AND(ISBLANK(AV126), ISBLANK(AW126)), "", _xlfn.CONCAT("[", IF(ISBLANK(AV126), "", _xlfn.CONCAT("[""mac"", """, AV126, """]")), IF(ISBLANK(AW126), "", _xlfn.CONCAT(", [""ip"", """, AW126, """]")), "]"))</f>
        <v/>
      </c>
    </row>
    <row r="127" spans="1:52" ht="16" customHeight="1">
      <c r="A127" s="6">
        <v>1106</v>
      </c>
      <c r="B127" s="6" t="s">
        <v>26</v>
      </c>
      <c r="C127" s="6" t="s">
        <v>128</v>
      </c>
      <c r="D127" s="6" t="s">
        <v>27</v>
      </c>
      <c r="E127" s="6" t="s">
        <v>861</v>
      </c>
      <c r="F127" s="6" t="str">
        <f>IF(ISBLANK(E127), "", Table2[[#This Row],[unique_id]])</f>
        <v>compensation_sensor_bertram_2_office_pantry_co2</v>
      </c>
      <c r="G127" s="6" t="s">
        <v>221</v>
      </c>
      <c r="H127" s="6" t="s">
        <v>185</v>
      </c>
      <c r="I127" s="6" t="s">
        <v>30</v>
      </c>
      <c r="M127" s="6" t="s">
        <v>136</v>
      </c>
      <c r="T127" s="6"/>
      <c r="U127" s="6" t="s">
        <v>609</v>
      </c>
      <c r="V127" s="8" t="s">
        <v>371</v>
      </c>
      <c r="W127" s="8"/>
      <c r="X127" s="8"/>
      <c r="Y127" s="8"/>
      <c r="AD127" s="6" t="s">
        <v>260</v>
      </c>
      <c r="AH127" s="6" t="str">
        <f>IF(ISBLANK(AG127),  "", _xlfn.CONCAT("haas/entity/sensor/", LOWER(C127), "/", E127, "/config"))</f>
        <v/>
      </c>
      <c r="AI127" s="6" t="str">
        <f>IF(ISBLANK(AG127),  "", _xlfn.CONCAT(LOWER(C127), "/", E127))</f>
        <v/>
      </c>
      <c r="AK127" s="6"/>
      <c r="AL127" s="31"/>
      <c r="AM127" s="6" t="s">
        <v>666</v>
      </c>
      <c r="AN127" s="8" t="s">
        <v>585</v>
      </c>
      <c r="AO127" s="6" t="s">
        <v>586</v>
      </c>
      <c r="AP127" s="6" t="s">
        <v>583</v>
      </c>
      <c r="AQ127" s="6" t="s">
        <v>128</v>
      </c>
      <c r="AS127" s="6" t="str">
        <f>G127</f>
        <v>Pantry</v>
      </c>
      <c r="AV127" s="6"/>
      <c r="AW127" s="6"/>
      <c r="AZ127" s="6" t="str">
        <f>IF(AND(ISBLANK(AV127), ISBLANK(AW127)), "", _xlfn.CONCAT("[", IF(ISBLANK(AV127), "", _xlfn.CONCAT("[""mac"", """, AV127, """]")), IF(ISBLANK(AW127), "", _xlfn.CONCAT(", [""ip"", """, AW127, """]")), "]"))</f>
        <v/>
      </c>
    </row>
    <row r="128" spans="1:52" ht="16" customHeight="1">
      <c r="A128" s="6">
        <v>1107</v>
      </c>
      <c r="B128" s="6" t="s">
        <v>26</v>
      </c>
      <c r="C128" s="6" t="s">
        <v>128</v>
      </c>
      <c r="D128" s="6" t="s">
        <v>27</v>
      </c>
      <c r="E128" s="6" t="s">
        <v>862</v>
      </c>
      <c r="F128" s="6" t="str">
        <f>IF(ISBLANK(E128), "", Table2[[#This Row],[unique_id]])</f>
        <v>compensation_sensor_bertram_2_office_dining_co2</v>
      </c>
      <c r="G128" s="6" t="s">
        <v>202</v>
      </c>
      <c r="H128" s="6" t="s">
        <v>185</v>
      </c>
      <c r="I128" s="6" t="s">
        <v>30</v>
      </c>
      <c r="M128" s="6" t="s">
        <v>136</v>
      </c>
      <c r="T128" s="6"/>
      <c r="U128" s="6" t="s">
        <v>609</v>
      </c>
      <c r="V128" s="8" t="s">
        <v>371</v>
      </c>
      <c r="W128" s="8"/>
      <c r="X128" s="8"/>
      <c r="Y128" s="8"/>
      <c r="AD128" s="6" t="s">
        <v>260</v>
      </c>
      <c r="AH128" s="6" t="str">
        <f>IF(ISBLANK(AG128),  "", _xlfn.CONCAT("haas/entity/sensor/", LOWER(C128), "/", E128, "/config"))</f>
        <v/>
      </c>
      <c r="AI128" s="6" t="str">
        <f>IF(ISBLANK(AG128),  "", _xlfn.CONCAT(LOWER(C128), "/", E128))</f>
        <v/>
      </c>
      <c r="AK128" s="6"/>
      <c r="AL128" s="31"/>
      <c r="AM128" s="6" t="s">
        <v>667</v>
      </c>
      <c r="AN128" s="8" t="s">
        <v>585</v>
      </c>
      <c r="AO128" s="6" t="s">
        <v>586</v>
      </c>
      <c r="AP128" s="6" t="s">
        <v>583</v>
      </c>
      <c r="AQ128" s="6" t="s">
        <v>128</v>
      </c>
      <c r="AS128" s="6" t="str">
        <f>G128</f>
        <v>Dining</v>
      </c>
      <c r="AV128" s="6"/>
      <c r="AW128" s="6"/>
      <c r="AZ128" s="6" t="str">
        <f>IF(AND(ISBLANK(AV128), ISBLANK(AW128)), "", _xlfn.CONCAT("[", IF(ISBLANK(AV128), "", _xlfn.CONCAT("[""mac"", """, AV128, """]")), IF(ISBLANK(AW128), "", _xlfn.CONCAT(", [""ip"", """, AW128, """]")), "]"))</f>
        <v/>
      </c>
    </row>
    <row r="129" spans="1:52" ht="16" customHeight="1">
      <c r="A129" s="6">
        <v>1108</v>
      </c>
      <c r="B129" s="6" t="s">
        <v>26</v>
      </c>
      <c r="C129" s="6" t="s">
        <v>128</v>
      </c>
      <c r="D129" s="6" t="s">
        <v>27</v>
      </c>
      <c r="E129" s="6" t="s">
        <v>863</v>
      </c>
      <c r="F129" s="6" t="str">
        <f>IF(ISBLANK(E129), "", Table2[[#This Row],[unique_id]])</f>
        <v>compensation_sensor_laundry_co2</v>
      </c>
      <c r="G129" s="6" t="s">
        <v>223</v>
      </c>
      <c r="H129" s="6" t="s">
        <v>185</v>
      </c>
      <c r="I129" s="6" t="s">
        <v>30</v>
      </c>
      <c r="T129" s="6"/>
      <c r="V129" s="8" t="s">
        <v>371</v>
      </c>
      <c r="W129" s="8"/>
      <c r="X129" s="8"/>
      <c r="Y129" s="8"/>
      <c r="AD129" s="6" t="s">
        <v>260</v>
      </c>
      <c r="AH129" s="6" t="str">
        <f>IF(ISBLANK(AG129),  "", _xlfn.CONCAT("haas/entity/sensor/", LOWER(C129), "/", E129, "/config"))</f>
        <v/>
      </c>
      <c r="AI129" s="6" t="str">
        <f>IF(ISBLANK(AG129),  "", _xlfn.CONCAT(LOWER(C129), "/", E129))</f>
        <v/>
      </c>
      <c r="AK129" s="6"/>
      <c r="AL129" s="31"/>
      <c r="AM129" s="6" t="str">
        <f>LOWER(_xlfn.CONCAT(Table2[[#This Row],[device_manufacturer]], "-",Table2[[#This Row],[device_suggested_area]]))</f>
        <v>netatmo-laundry</v>
      </c>
      <c r="AN129" s="8" t="s">
        <v>584</v>
      </c>
      <c r="AO129" s="6" t="s">
        <v>586</v>
      </c>
      <c r="AP129" s="6" t="s">
        <v>582</v>
      </c>
      <c r="AQ129" s="6" t="s">
        <v>128</v>
      </c>
      <c r="AS129" s="6" t="str">
        <f>G129</f>
        <v>Laundry</v>
      </c>
      <c r="AV129" s="6"/>
      <c r="AW129" s="6"/>
      <c r="AZ129" s="6" t="str">
        <f>IF(AND(ISBLANK(AV129), ISBLANK(AW129)), "", _xlfn.CONCAT("[", IF(ISBLANK(AV129), "", _xlfn.CONCAT("[""mac"", """, AV129, """]")), IF(ISBLANK(AW129), "", _xlfn.CONCAT(", [""ip"", """, AW129, """]")), "]"))</f>
        <v/>
      </c>
    </row>
    <row r="130" spans="1:52" ht="16" customHeight="1">
      <c r="A130" s="6">
        <v>1109</v>
      </c>
      <c r="B130" s="6" t="s">
        <v>26</v>
      </c>
      <c r="C130" s="6" t="s">
        <v>613</v>
      </c>
      <c r="D130" s="6" t="s">
        <v>395</v>
      </c>
      <c r="E130" s="6" t="s">
        <v>394</v>
      </c>
      <c r="F130" s="6" t="str">
        <f>IF(ISBLANK(E130), "", Table2[[#This Row],[unique_id]])</f>
        <v>column_break</v>
      </c>
      <c r="G130" s="6" t="s">
        <v>391</v>
      </c>
      <c r="H130" s="6" t="s">
        <v>185</v>
      </c>
      <c r="I130" s="6" t="s">
        <v>30</v>
      </c>
      <c r="M130" s="6" t="s">
        <v>392</v>
      </c>
      <c r="N130" s="6" t="s">
        <v>393</v>
      </c>
      <c r="T130" s="6"/>
      <c r="V130" s="8"/>
      <c r="W130" s="8"/>
      <c r="X130" s="8"/>
      <c r="Y130" s="8"/>
      <c r="AH130" s="6" t="str">
        <f>IF(ISBLANK(AG130),  "", _xlfn.CONCAT("haas/entity/sensor/", LOWER(C130), "/", E130, "/config"))</f>
        <v/>
      </c>
      <c r="AI130" s="6" t="str">
        <f>IF(ISBLANK(AG130),  "", _xlfn.CONCAT(LOWER(C130), "/", E130))</f>
        <v/>
      </c>
      <c r="AK130" s="6"/>
      <c r="AL130" s="31"/>
      <c r="AM130" s="6"/>
      <c r="AN130" s="8"/>
      <c r="AV130" s="6"/>
      <c r="AW130" s="6"/>
      <c r="AZ130" s="6" t="str">
        <f>IF(AND(ISBLANK(AV130), ISBLANK(AW130)), "", _xlfn.CONCAT("[", IF(ISBLANK(AV130), "", _xlfn.CONCAT("[""mac"", """, AV130, """]")), IF(ISBLANK(AW130), "", _xlfn.CONCAT(", [""ip"", """, AW130, """]")), "]"))</f>
        <v/>
      </c>
    </row>
    <row r="131" spans="1:52" ht="16" customHeight="1">
      <c r="A131" s="6">
        <v>1150</v>
      </c>
      <c r="B131" s="6" t="s">
        <v>26</v>
      </c>
      <c r="C131" s="6" t="s">
        <v>128</v>
      </c>
      <c r="D131" s="6" t="s">
        <v>27</v>
      </c>
      <c r="E131" s="6" t="s">
        <v>864</v>
      </c>
      <c r="F131" s="6" t="str">
        <f>IF(ISBLANK(E131), "", Table2[[#This Row],[unique_id]])</f>
        <v>compensation_sensor_ada_noise</v>
      </c>
      <c r="G131" s="6" t="s">
        <v>130</v>
      </c>
      <c r="H131" s="6" t="s">
        <v>186</v>
      </c>
      <c r="I131" s="6" t="s">
        <v>30</v>
      </c>
      <c r="M131" s="6" t="s">
        <v>90</v>
      </c>
      <c r="T131" s="6"/>
      <c r="U131" s="6" t="s">
        <v>609</v>
      </c>
      <c r="V131" s="8" t="s">
        <v>371</v>
      </c>
      <c r="W131" s="8"/>
      <c r="X131" s="8"/>
      <c r="Y131" s="8"/>
      <c r="AD131" s="6" t="s">
        <v>373</v>
      </c>
      <c r="AF131" s="8"/>
      <c r="AH131" s="6" t="str">
        <f>IF(ISBLANK(AG131),  "", _xlfn.CONCAT("haas/entity/sensor/", LOWER(C131), "/", E131, "/config"))</f>
        <v/>
      </c>
      <c r="AI131" s="6" t="str">
        <f>IF(ISBLANK(AG131),  "", _xlfn.CONCAT(LOWER(C131), "/", E131))</f>
        <v/>
      </c>
      <c r="AK131" s="6"/>
      <c r="AL131" s="31"/>
      <c r="AM131" s="6" t="str">
        <f>LOWER(_xlfn.CONCAT(Table2[[#This Row],[device_manufacturer]], "-",Table2[[#This Row],[device_suggested_area]]))</f>
        <v>netatmo-ada</v>
      </c>
      <c r="AN131" s="8" t="s">
        <v>584</v>
      </c>
      <c r="AO131" s="6" t="s">
        <v>586</v>
      </c>
      <c r="AP131" s="6" t="s">
        <v>582</v>
      </c>
      <c r="AQ131" s="6" t="s">
        <v>128</v>
      </c>
      <c r="AS131" s="6" t="str">
        <f>G131</f>
        <v>Ada</v>
      </c>
      <c r="AV131" s="6"/>
      <c r="AW131" s="6"/>
      <c r="AZ131" s="6" t="str">
        <f>IF(AND(ISBLANK(AV131), ISBLANK(AW131)), "", _xlfn.CONCAT("[", IF(ISBLANK(AV131), "", _xlfn.CONCAT("[""mac"", """, AV131, """]")), IF(ISBLANK(AW131), "", _xlfn.CONCAT(", [""ip"", """, AW131, """]")), "]"))</f>
        <v/>
      </c>
    </row>
    <row r="132" spans="1:52" ht="16" customHeight="1">
      <c r="A132" s="6">
        <v>1151</v>
      </c>
      <c r="B132" s="6" t="s">
        <v>26</v>
      </c>
      <c r="C132" s="6" t="s">
        <v>128</v>
      </c>
      <c r="D132" s="6" t="s">
        <v>27</v>
      </c>
      <c r="E132" s="6" t="s">
        <v>865</v>
      </c>
      <c r="F132" s="6" t="str">
        <f>IF(ISBLANK(E132), "", Table2[[#This Row],[unique_id]])</f>
        <v>compensation_sensor_edwin_noise</v>
      </c>
      <c r="G132" s="6" t="s">
        <v>127</v>
      </c>
      <c r="H132" s="6" t="s">
        <v>186</v>
      </c>
      <c r="I132" s="6" t="s">
        <v>30</v>
      </c>
      <c r="M132" s="6" t="s">
        <v>90</v>
      </c>
      <c r="T132" s="6"/>
      <c r="U132" s="6" t="s">
        <v>609</v>
      </c>
      <c r="V132" s="8" t="s">
        <v>371</v>
      </c>
      <c r="W132" s="8"/>
      <c r="X132" s="8"/>
      <c r="Y132" s="8"/>
      <c r="AD132" s="6" t="s">
        <v>373</v>
      </c>
      <c r="AF132" s="8"/>
      <c r="AH132" s="6" t="str">
        <f>IF(ISBLANK(AG132),  "", _xlfn.CONCAT("haas/entity/sensor/", LOWER(C132), "/", E132, "/config"))</f>
        <v/>
      </c>
      <c r="AI132" s="6" t="str">
        <f>IF(ISBLANK(AG132),  "", _xlfn.CONCAT(LOWER(C132), "/", E132))</f>
        <v/>
      </c>
      <c r="AK132" s="6"/>
      <c r="AL132" s="31"/>
      <c r="AM132" s="6" t="str">
        <f>LOWER(_xlfn.CONCAT(Table2[[#This Row],[device_manufacturer]], "-",Table2[[#This Row],[device_suggested_area]]))</f>
        <v>netatmo-edwin</v>
      </c>
      <c r="AN132" s="8" t="s">
        <v>584</v>
      </c>
      <c r="AO132" s="6" t="s">
        <v>586</v>
      </c>
      <c r="AP132" s="6" t="s">
        <v>582</v>
      </c>
      <c r="AQ132" s="6" t="s">
        <v>128</v>
      </c>
      <c r="AS132" s="6" t="str">
        <f>G132</f>
        <v>Edwin</v>
      </c>
      <c r="AV132" s="6"/>
      <c r="AW132" s="6"/>
      <c r="AZ132" s="6" t="str">
        <f>IF(AND(ISBLANK(AV132), ISBLANK(AW132)), "", _xlfn.CONCAT("[", IF(ISBLANK(AV132), "", _xlfn.CONCAT("[""mac"", """, AV132, """]")), IF(ISBLANK(AW132), "", _xlfn.CONCAT(", [""ip"", """, AW132, """]")), "]"))</f>
        <v/>
      </c>
    </row>
    <row r="133" spans="1:52" ht="16" customHeight="1">
      <c r="A133" s="6">
        <v>1152</v>
      </c>
      <c r="B133" s="6" t="s">
        <v>26</v>
      </c>
      <c r="C133" s="6" t="s">
        <v>128</v>
      </c>
      <c r="D133" s="6" t="s">
        <v>27</v>
      </c>
      <c r="E133" s="6" t="s">
        <v>866</v>
      </c>
      <c r="F133" s="6" t="str">
        <f>IF(ISBLANK(E133), "", Table2[[#This Row],[unique_id]])</f>
        <v>compensation_sensor_parents_noise</v>
      </c>
      <c r="G133" s="6" t="s">
        <v>201</v>
      </c>
      <c r="H133" s="6" t="s">
        <v>186</v>
      </c>
      <c r="I133" s="6" t="s">
        <v>30</v>
      </c>
      <c r="M133" s="6" t="s">
        <v>90</v>
      </c>
      <c r="T133" s="6"/>
      <c r="U133" s="6" t="s">
        <v>609</v>
      </c>
      <c r="V133" s="8" t="s">
        <v>371</v>
      </c>
      <c r="W133" s="8"/>
      <c r="X133" s="8"/>
      <c r="Y133" s="8"/>
      <c r="AD133" s="6" t="s">
        <v>373</v>
      </c>
      <c r="AF133" s="8"/>
      <c r="AH133" s="6" t="str">
        <f>IF(ISBLANK(AG133),  "", _xlfn.CONCAT("haas/entity/sensor/", LOWER(C133), "/", E133, "/config"))</f>
        <v/>
      </c>
      <c r="AI133" s="6" t="str">
        <f>IF(ISBLANK(AG133),  "", _xlfn.CONCAT(LOWER(C133), "/", E133))</f>
        <v/>
      </c>
      <c r="AK133" s="6"/>
      <c r="AL133" s="31"/>
      <c r="AM133" s="6" t="str">
        <f>LOWER(_xlfn.CONCAT(Table2[[#This Row],[device_manufacturer]], "-",Table2[[#This Row],[device_suggested_area]]))</f>
        <v>netatmo-parents</v>
      </c>
      <c r="AN133" s="8" t="s">
        <v>584</v>
      </c>
      <c r="AO133" s="6" t="s">
        <v>586</v>
      </c>
      <c r="AP133" s="6" t="s">
        <v>582</v>
      </c>
      <c r="AQ133" s="6" t="s">
        <v>128</v>
      </c>
      <c r="AS133" s="6" t="str">
        <f>G133</f>
        <v>Parents</v>
      </c>
      <c r="AV133" s="6"/>
      <c r="AW133" s="6"/>
      <c r="AZ133" s="6" t="str">
        <f>IF(AND(ISBLANK(AV133), ISBLANK(AW133)), "", _xlfn.CONCAT("[", IF(ISBLANK(AV133), "", _xlfn.CONCAT("[""mac"", """, AV133, """]")), IF(ISBLANK(AW133), "", _xlfn.CONCAT(", [""ip"", """, AW133, """]")), "]"))</f>
        <v/>
      </c>
    </row>
    <row r="134" spans="1:52" ht="16" customHeight="1">
      <c r="A134" s="6">
        <v>1153</v>
      </c>
      <c r="B134" s="6" t="s">
        <v>26</v>
      </c>
      <c r="C134" s="6" t="s">
        <v>128</v>
      </c>
      <c r="D134" s="6" t="s">
        <v>27</v>
      </c>
      <c r="E134" s="6" t="s">
        <v>867</v>
      </c>
      <c r="F134" s="6" t="str">
        <f>IF(ISBLANK(E134), "", Table2[[#This Row],[unique_id]])</f>
        <v>compensation_sensor_bertram_2_office_noise</v>
      </c>
      <c r="G134" s="6" t="s">
        <v>222</v>
      </c>
      <c r="H134" s="6" t="s">
        <v>186</v>
      </c>
      <c r="I134" s="6" t="s">
        <v>30</v>
      </c>
      <c r="M134" s="6" t="s">
        <v>90</v>
      </c>
      <c r="T134" s="6"/>
      <c r="U134" s="6" t="s">
        <v>609</v>
      </c>
      <c r="V134" s="8" t="s">
        <v>371</v>
      </c>
      <c r="W134" s="8"/>
      <c r="X134" s="8"/>
      <c r="Y134" s="8"/>
      <c r="AD134" s="6" t="s">
        <v>373</v>
      </c>
      <c r="AF134" s="8"/>
      <c r="AH134" s="6" t="str">
        <f>IF(ISBLANK(AG134),  "", _xlfn.CONCAT("haas/entity/sensor/", LOWER(C134), "/", E134, "/config"))</f>
        <v/>
      </c>
      <c r="AI134" s="6" t="str">
        <f>IF(ISBLANK(AG134),  "", _xlfn.CONCAT(LOWER(C134), "/", E134))</f>
        <v/>
      </c>
      <c r="AK134" s="6"/>
      <c r="AL134" s="31"/>
      <c r="AM134" s="6" t="str">
        <f>LOWER(_xlfn.CONCAT(Table2[[#This Row],[device_manufacturer]], "-",Table2[[#This Row],[device_suggested_area]]))</f>
        <v>netatmo-office</v>
      </c>
      <c r="AN134" s="8" t="s">
        <v>585</v>
      </c>
      <c r="AO134" s="6" t="s">
        <v>586</v>
      </c>
      <c r="AP134" s="6" t="s">
        <v>583</v>
      </c>
      <c r="AQ134" s="6" t="s">
        <v>128</v>
      </c>
      <c r="AS134" s="6" t="str">
        <f>G134</f>
        <v>Office</v>
      </c>
      <c r="AV134" s="6"/>
      <c r="AW134" s="6"/>
      <c r="AZ134" s="6" t="str">
        <f>IF(AND(ISBLANK(AV134), ISBLANK(AW134)), "", _xlfn.CONCAT("[", IF(ISBLANK(AV134), "", _xlfn.CONCAT("[""mac"", """, AV134, """]")), IF(ISBLANK(AW134), "", _xlfn.CONCAT(", [""ip"", """, AW134, """]")), "]"))</f>
        <v/>
      </c>
    </row>
    <row r="135" spans="1:52" ht="16" customHeight="1">
      <c r="A135" s="6">
        <v>1154</v>
      </c>
      <c r="B135" s="6" t="s">
        <v>26</v>
      </c>
      <c r="C135" s="6" t="s">
        <v>128</v>
      </c>
      <c r="D135" s="6" t="s">
        <v>27</v>
      </c>
      <c r="E135" s="6" t="s">
        <v>868</v>
      </c>
      <c r="F135" s="6" t="str">
        <f>IF(ISBLANK(E135), "", Table2[[#This Row],[unique_id]])</f>
        <v>compensation_sensor_bertram_2_kitchen_noise</v>
      </c>
      <c r="G135" s="6" t="s">
        <v>215</v>
      </c>
      <c r="H135" s="6" t="s">
        <v>186</v>
      </c>
      <c r="I135" s="6" t="s">
        <v>30</v>
      </c>
      <c r="M135" s="6" t="s">
        <v>136</v>
      </c>
      <c r="T135" s="6"/>
      <c r="U135" s="6" t="s">
        <v>609</v>
      </c>
      <c r="V135" s="8" t="s">
        <v>371</v>
      </c>
      <c r="W135" s="8"/>
      <c r="X135" s="8"/>
      <c r="Y135" s="8"/>
      <c r="AD135" s="6" t="s">
        <v>373</v>
      </c>
      <c r="AF135" s="8"/>
      <c r="AH135" s="6" t="str">
        <f>IF(ISBLANK(AG135),  "", _xlfn.CONCAT("haas/entity/sensor/", LOWER(C135), "/", E135, "/config"))</f>
        <v/>
      </c>
      <c r="AI135" s="6" t="str">
        <f>IF(ISBLANK(AG135),  "", _xlfn.CONCAT(LOWER(C135), "/", E135))</f>
        <v/>
      </c>
      <c r="AK135" s="6"/>
      <c r="AL135" s="31"/>
      <c r="AM135" s="6" t="str">
        <f>LOWER(_xlfn.CONCAT(Table2[[#This Row],[device_manufacturer]], "-",Table2[[#This Row],[device_suggested_area]]))</f>
        <v>netatmo-kitchen</v>
      </c>
      <c r="AN135" s="8" t="s">
        <v>585</v>
      </c>
      <c r="AO135" s="6" t="s">
        <v>586</v>
      </c>
      <c r="AP135" s="6" t="s">
        <v>583</v>
      </c>
      <c r="AQ135" s="6" t="s">
        <v>128</v>
      </c>
      <c r="AS135" s="6" t="str">
        <f>G135</f>
        <v>Kitchen</v>
      </c>
      <c r="AV135" s="6"/>
      <c r="AW135" s="6"/>
      <c r="AZ135" s="6" t="str">
        <f>IF(AND(ISBLANK(AV135), ISBLANK(AW135)), "", _xlfn.CONCAT("[", IF(ISBLANK(AV135), "", _xlfn.CONCAT("[""mac"", """, AV135, """]")), IF(ISBLANK(AW135), "", _xlfn.CONCAT(", [""ip"", """, AW135, """]")), "]"))</f>
        <v/>
      </c>
    </row>
    <row r="136" spans="1:52" ht="16" customHeight="1">
      <c r="A136" s="6">
        <v>1155</v>
      </c>
      <c r="B136" s="6" t="s">
        <v>26</v>
      </c>
      <c r="C136" s="6" t="s">
        <v>128</v>
      </c>
      <c r="D136" s="6" t="s">
        <v>27</v>
      </c>
      <c r="E136" s="6" t="s">
        <v>869</v>
      </c>
      <c r="F136" s="6" t="str">
        <f>IF(ISBLANK(E136), "", Table2[[#This Row],[unique_id]])</f>
        <v>compensation_sensor_laundry_noise</v>
      </c>
      <c r="G136" s="6" t="s">
        <v>223</v>
      </c>
      <c r="H136" s="6" t="s">
        <v>186</v>
      </c>
      <c r="I136" s="6" t="s">
        <v>30</v>
      </c>
      <c r="M136" s="6" t="s">
        <v>136</v>
      </c>
      <c r="T136" s="6"/>
      <c r="U136" s="6" t="s">
        <v>609</v>
      </c>
      <c r="V136" s="8" t="s">
        <v>371</v>
      </c>
      <c r="W136" s="8"/>
      <c r="X136" s="8"/>
      <c r="Y136" s="8"/>
      <c r="AD136" s="6" t="s">
        <v>373</v>
      </c>
      <c r="AF136" s="8"/>
      <c r="AH136" s="6" t="str">
        <f>IF(ISBLANK(AG136),  "", _xlfn.CONCAT("haas/entity/sensor/", LOWER(C136), "/", E136, "/config"))</f>
        <v/>
      </c>
      <c r="AI136" s="6" t="str">
        <f>IF(ISBLANK(AG136),  "", _xlfn.CONCAT(LOWER(C136), "/", E136))</f>
        <v/>
      </c>
      <c r="AK136" s="6"/>
      <c r="AL136" s="31"/>
      <c r="AM136" s="6" t="str">
        <f>LOWER(_xlfn.CONCAT(Table2[[#This Row],[device_manufacturer]], "-",Table2[[#This Row],[device_suggested_area]]))</f>
        <v>netatmo-laundry</v>
      </c>
      <c r="AN136" s="8" t="s">
        <v>584</v>
      </c>
      <c r="AO136" s="6" t="s">
        <v>586</v>
      </c>
      <c r="AP136" s="6" t="s">
        <v>582</v>
      </c>
      <c r="AQ136" s="6" t="s">
        <v>128</v>
      </c>
      <c r="AS136" s="6" t="str">
        <f>G136</f>
        <v>Laundry</v>
      </c>
      <c r="AV136" s="6"/>
      <c r="AW136" s="6"/>
      <c r="AZ136" s="6" t="str">
        <f>IF(AND(ISBLANK(AV136), ISBLANK(AW136)), "", _xlfn.CONCAT("[", IF(ISBLANK(AV136), "", _xlfn.CONCAT("[""mac"", """, AV136, """]")), IF(ISBLANK(AW136), "", _xlfn.CONCAT(", [""ip"", """, AW136, """]")), "]"))</f>
        <v/>
      </c>
    </row>
    <row r="137" spans="1:52" ht="16" customHeight="1">
      <c r="A137" s="6">
        <v>1200</v>
      </c>
      <c r="B137" s="6" t="s">
        <v>26</v>
      </c>
      <c r="C137" s="6" t="s">
        <v>39</v>
      </c>
      <c r="D137" s="6" t="s">
        <v>27</v>
      </c>
      <c r="E137" s="6" t="s">
        <v>41</v>
      </c>
      <c r="F137" s="6" t="str">
        <f>IF(ISBLANK(E137), "", Table2[[#This Row],[unique_id]])</f>
        <v>roof_cloud_base</v>
      </c>
      <c r="G137" s="6" t="s">
        <v>42</v>
      </c>
      <c r="H137" s="6" t="s">
        <v>43</v>
      </c>
      <c r="I137" s="6" t="s">
        <v>30</v>
      </c>
      <c r="T137" s="6"/>
      <c r="V137" s="8"/>
      <c r="W137" s="8"/>
      <c r="X137" s="8"/>
      <c r="Y137" s="8"/>
      <c r="AA137" s="6" t="s">
        <v>31</v>
      </c>
      <c r="AB137" s="6" t="s">
        <v>44</v>
      </c>
      <c r="AD137" s="6" t="s">
        <v>180</v>
      </c>
      <c r="AE137" s="6">
        <v>300</v>
      </c>
      <c r="AF137" s="8" t="s">
        <v>34</v>
      </c>
      <c r="AG137" s="6" t="s">
        <v>45</v>
      </c>
      <c r="AH137" s="6" t="str">
        <f>IF(ISBLANK(AG137),  "", _xlfn.CONCAT("haas/entity/sensor/", LOWER(C137), "/", E137, "/config"))</f>
        <v>haas/entity/sensor/weewx/roof_cloud_base/config</v>
      </c>
      <c r="AI137" s="6" t="str">
        <f>IF(ISBLANK(AG137),  "", _xlfn.CONCAT(LOWER(C137), "/", E137))</f>
        <v>weewx/roof_cloud_base</v>
      </c>
      <c r="AJ137" s="6" t="s">
        <v>332</v>
      </c>
      <c r="AK137" s="6">
        <v>1</v>
      </c>
      <c r="AL137" s="29"/>
      <c r="AM137" s="6" t="s">
        <v>454</v>
      </c>
      <c r="AN137" s="8">
        <v>3.15</v>
      </c>
      <c r="AO137" s="6" t="s">
        <v>430</v>
      </c>
      <c r="AP137" s="6" t="s">
        <v>36</v>
      </c>
      <c r="AQ137" s="6" t="s">
        <v>37</v>
      </c>
      <c r="AS137" s="6" t="s">
        <v>38</v>
      </c>
      <c r="AV137" s="6"/>
      <c r="AW137" s="6"/>
      <c r="AZ137" s="6" t="str">
        <f>IF(AND(ISBLANK(AV137), ISBLANK(AW137)), "", _xlfn.CONCAT("[", IF(ISBLANK(AV137), "", _xlfn.CONCAT("[""mac"", """, AV137, """]")), IF(ISBLANK(AW137), "", _xlfn.CONCAT(", [""ip"", """, AW137, """]")), "]"))</f>
        <v/>
      </c>
    </row>
    <row r="138" spans="1:52" ht="16" customHeight="1">
      <c r="A138" s="6">
        <v>1201</v>
      </c>
      <c r="B138" s="6" t="s">
        <v>26</v>
      </c>
      <c r="C138" s="6" t="s">
        <v>39</v>
      </c>
      <c r="D138" s="6" t="s">
        <v>27</v>
      </c>
      <c r="E138" s="6" t="s">
        <v>46</v>
      </c>
      <c r="F138" s="6" t="str">
        <f>IF(ISBLANK(E138), "", Table2[[#This Row],[unique_id]])</f>
        <v>roof_max_solar_radiation</v>
      </c>
      <c r="G138" s="6" t="s">
        <v>47</v>
      </c>
      <c r="H138" s="6" t="s">
        <v>43</v>
      </c>
      <c r="I138" s="6" t="s">
        <v>30</v>
      </c>
      <c r="J138" s="10"/>
      <c r="T138" s="6"/>
      <c r="V138" s="8"/>
      <c r="W138" s="8"/>
      <c r="X138" s="8"/>
      <c r="Y138" s="8"/>
      <c r="AA138" s="6" t="s">
        <v>31</v>
      </c>
      <c r="AB138" s="6" t="s">
        <v>48</v>
      </c>
      <c r="AD138" s="6" t="s">
        <v>181</v>
      </c>
      <c r="AE138" s="6">
        <v>300</v>
      </c>
      <c r="AF138" s="8" t="s">
        <v>34</v>
      </c>
      <c r="AG138" s="6" t="s">
        <v>49</v>
      </c>
      <c r="AH138" s="6" t="str">
        <f>IF(ISBLANK(AG138),  "", _xlfn.CONCAT("haas/entity/sensor/", LOWER(C138), "/", E138, "/config"))</f>
        <v>haas/entity/sensor/weewx/roof_max_solar_radiation/config</v>
      </c>
      <c r="AI138" s="6" t="str">
        <f>IF(ISBLANK(AG138),  "", _xlfn.CONCAT(LOWER(C138), "/", E138))</f>
        <v>weewx/roof_max_solar_radiation</v>
      </c>
      <c r="AJ138" s="6" t="s">
        <v>332</v>
      </c>
      <c r="AK138" s="6">
        <v>1</v>
      </c>
      <c r="AL138" s="29"/>
      <c r="AM138" s="6" t="s">
        <v>454</v>
      </c>
      <c r="AN138" s="8">
        <v>3.15</v>
      </c>
      <c r="AO138" s="6" t="s">
        <v>430</v>
      </c>
      <c r="AP138" s="6" t="s">
        <v>36</v>
      </c>
      <c r="AQ138" s="6" t="s">
        <v>37</v>
      </c>
      <c r="AS138" s="6" t="s">
        <v>38</v>
      </c>
      <c r="AV138" s="6"/>
      <c r="AW138" s="6"/>
      <c r="AZ138" s="6" t="str">
        <f>IF(AND(ISBLANK(AV138), ISBLANK(AW138)), "", _xlfn.CONCAT("[", IF(ISBLANK(AV138), "", _xlfn.CONCAT("[""mac"", """, AV138, """]")), IF(ISBLANK(AW138), "", _xlfn.CONCAT(", [""ip"", """, AW138, """]")), "]"))</f>
        <v/>
      </c>
    </row>
    <row r="139" spans="1:52" ht="16" customHeight="1">
      <c r="A139" s="6">
        <v>1250</v>
      </c>
      <c r="B139" s="6" t="s">
        <v>26</v>
      </c>
      <c r="C139" s="6" t="s">
        <v>39</v>
      </c>
      <c r="D139" s="6" t="s">
        <v>27</v>
      </c>
      <c r="E139" s="6" t="s">
        <v>53</v>
      </c>
      <c r="F139" s="6" t="str">
        <f>IF(ISBLANK(E139), "", Table2[[#This Row],[unique_id]])</f>
        <v>roof_barometer_pressure</v>
      </c>
      <c r="G139" s="6" t="s">
        <v>54</v>
      </c>
      <c r="H139" s="6" t="s">
        <v>50</v>
      </c>
      <c r="I139" s="6" t="s">
        <v>30</v>
      </c>
      <c r="T139" s="6"/>
      <c r="V139" s="8"/>
      <c r="W139" s="8"/>
      <c r="X139" s="8"/>
      <c r="Y139" s="8"/>
      <c r="AA139" s="6" t="s">
        <v>31</v>
      </c>
      <c r="AB139" s="6" t="s">
        <v>51</v>
      </c>
      <c r="AC139" s="6" t="s">
        <v>52</v>
      </c>
      <c r="AE139" s="6">
        <v>300</v>
      </c>
      <c r="AF139" s="8" t="s">
        <v>34</v>
      </c>
      <c r="AG139" s="6" t="s">
        <v>55</v>
      </c>
      <c r="AH139" s="6" t="str">
        <f>IF(ISBLANK(AG139),  "", _xlfn.CONCAT("haas/entity/sensor/", LOWER(C139), "/", E139, "/config"))</f>
        <v>haas/entity/sensor/weewx/roof_barometer_pressure/config</v>
      </c>
      <c r="AI139" s="6" t="str">
        <f>IF(ISBLANK(AG139),  "", _xlfn.CONCAT(LOWER(C139), "/", E139))</f>
        <v>weewx/roof_barometer_pressure</v>
      </c>
      <c r="AJ139" s="6" t="s">
        <v>332</v>
      </c>
      <c r="AK139" s="6">
        <v>1</v>
      </c>
      <c r="AL139" s="29"/>
      <c r="AM139" s="6" t="s">
        <v>454</v>
      </c>
      <c r="AN139" s="8">
        <v>3.15</v>
      </c>
      <c r="AO139" s="6" t="s">
        <v>430</v>
      </c>
      <c r="AP139" s="6" t="s">
        <v>36</v>
      </c>
      <c r="AQ139" s="6" t="s">
        <v>37</v>
      </c>
      <c r="AS139" s="6" t="s">
        <v>38</v>
      </c>
      <c r="AV139" s="6"/>
      <c r="AW139" s="6"/>
      <c r="AZ139" s="6" t="str">
        <f>IF(AND(ISBLANK(AV139), ISBLANK(AW139)), "", _xlfn.CONCAT("[", IF(ISBLANK(AV139), "", _xlfn.CONCAT("[""mac"", """, AV139, """]")), IF(ISBLANK(AW139), "", _xlfn.CONCAT(", [""ip"", """, AW139, """]")), "]"))</f>
        <v/>
      </c>
    </row>
    <row r="140" spans="1:52" ht="16" customHeight="1">
      <c r="A140" s="6">
        <v>1251</v>
      </c>
      <c r="B140" s="6" t="s">
        <v>26</v>
      </c>
      <c r="C140" s="6" t="s">
        <v>39</v>
      </c>
      <c r="D140" s="6" t="s">
        <v>27</v>
      </c>
      <c r="E140" s="6" t="s">
        <v>56</v>
      </c>
      <c r="F140" s="6" t="str">
        <f>IF(ISBLANK(E140), "", Table2[[#This Row],[unique_id]])</f>
        <v>roof_pressure</v>
      </c>
      <c r="G140" s="6" t="s">
        <v>38</v>
      </c>
      <c r="H140" s="6" t="s">
        <v>50</v>
      </c>
      <c r="I140" s="6" t="s">
        <v>30</v>
      </c>
      <c r="T140" s="6"/>
      <c r="V140" s="8"/>
      <c r="W140" s="8"/>
      <c r="X140" s="8"/>
      <c r="Y140" s="8"/>
      <c r="AA140" s="6" t="s">
        <v>31</v>
      </c>
      <c r="AB140" s="6" t="s">
        <v>51</v>
      </c>
      <c r="AC140" s="6" t="s">
        <v>52</v>
      </c>
      <c r="AE140" s="6">
        <v>300</v>
      </c>
      <c r="AF140" s="8" t="s">
        <v>34</v>
      </c>
      <c r="AG140" s="6" t="s">
        <v>52</v>
      </c>
      <c r="AH140" s="6" t="str">
        <f>IF(ISBLANK(AG140),  "", _xlfn.CONCAT("haas/entity/sensor/", LOWER(C140), "/", E140, "/config"))</f>
        <v>haas/entity/sensor/weewx/roof_pressure/config</v>
      </c>
      <c r="AI140" s="6" t="str">
        <f>IF(ISBLANK(AG140),  "", _xlfn.CONCAT(LOWER(C140), "/", E140))</f>
        <v>weewx/roof_pressure</v>
      </c>
      <c r="AJ140" s="6" t="s">
        <v>332</v>
      </c>
      <c r="AK140" s="6">
        <v>1</v>
      </c>
      <c r="AL140" s="29"/>
      <c r="AM140" s="6" t="s">
        <v>454</v>
      </c>
      <c r="AN140" s="8">
        <v>3.15</v>
      </c>
      <c r="AO140" s="6" t="s">
        <v>430</v>
      </c>
      <c r="AP140" s="6" t="s">
        <v>36</v>
      </c>
      <c r="AQ140" s="6" t="s">
        <v>37</v>
      </c>
      <c r="AS140" s="6" t="s">
        <v>38</v>
      </c>
      <c r="AV140" s="6"/>
      <c r="AW140" s="6"/>
      <c r="AZ140" s="6" t="str">
        <f>IF(AND(ISBLANK(AV140), ISBLANK(AW140)), "", _xlfn.CONCAT("[", IF(ISBLANK(AV140), "", _xlfn.CONCAT("[""mac"", """, AV140, """]")), IF(ISBLANK(AW140), "", _xlfn.CONCAT(", [""ip"", """, AW140, """]")), "]"))</f>
        <v/>
      </c>
    </row>
    <row r="141" spans="1:52" ht="16" customHeight="1">
      <c r="A141" s="6">
        <v>1300</v>
      </c>
      <c r="B141" s="6" t="s">
        <v>26</v>
      </c>
      <c r="C141" s="6" t="s">
        <v>39</v>
      </c>
      <c r="D141" s="6" t="s">
        <v>27</v>
      </c>
      <c r="E141" s="6" t="s">
        <v>107</v>
      </c>
      <c r="F141" s="6" t="str">
        <f>IF(ISBLANK(E141), "", Table2[[#This Row],[unique_id]])</f>
        <v>roof_wind_direction</v>
      </c>
      <c r="G141" s="6" t="s">
        <v>108</v>
      </c>
      <c r="H141" s="6" t="s">
        <v>109</v>
      </c>
      <c r="I141" s="6" t="s">
        <v>30</v>
      </c>
      <c r="T141" s="6"/>
      <c r="V141" s="8"/>
      <c r="W141" s="8"/>
      <c r="X141" s="8"/>
      <c r="Y141" s="8"/>
      <c r="AA141" s="6" t="s">
        <v>31</v>
      </c>
      <c r="AB141" s="6" t="s">
        <v>174</v>
      </c>
      <c r="AD141" s="6" t="s">
        <v>183</v>
      </c>
      <c r="AE141" s="6">
        <v>300</v>
      </c>
      <c r="AF141" s="8" t="s">
        <v>34</v>
      </c>
      <c r="AG141" s="6" t="s">
        <v>110</v>
      </c>
      <c r="AH141" s="6" t="str">
        <f>IF(ISBLANK(AG141),  "", _xlfn.CONCAT("haas/entity/sensor/", LOWER(C141), "/", E141, "/config"))</f>
        <v>haas/entity/sensor/weewx/roof_wind_direction/config</v>
      </c>
      <c r="AI141" s="6" t="str">
        <f>IF(ISBLANK(AG141),  "", _xlfn.CONCAT(LOWER(C141), "/", E141))</f>
        <v>weewx/roof_wind_direction</v>
      </c>
      <c r="AJ141" s="6" t="s">
        <v>332</v>
      </c>
      <c r="AK141" s="6">
        <v>1</v>
      </c>
      <c r="AL141" s="29"/>
      <c r="AM141" s="6" t="s">
        <v>454</v>
      </c>
      <c r="AN141" s="8">
        <v>3.15</v>
      </c>
      <c r="AO141" s="6" t="s">
        <v>430</v>
      </c>
      <c r="AP141" s="6" t="s">
        <v>36</v>
      </c>
      <c r="AQ141" s="6" t="s">
        <v>37</v>
      </c>
      <c r="AS141" s="6" t="s">
        <v>38</v>
      </c>
      <c r="AV141" s="6"/>
      <c r="AW141" s="6"/>
      <c r="AZ141" s="6" t="str">
        <f>IF(AND(ISBLANK(AV141), ISBLANK(AW141)), "", _xlfn.CONCAT("[", IF(ISBLANK(AV141), "", _xlfn.CONCAT("[""mac"", """, AV141, """]")), IF(ISBLANK(AW141), "", _xlfn.CONCAT(", [""ip"", """, AW141, """]")), "]"))</f>
        <v/>
      </c>
    </row>
    <row r="142" spans="1:52" s="56" customFormat="1" ht="16" customHeight="1">
      <c r="A142" s="6">
        <v>1301</v>
      </c>
      <c r="B142" s="6" t="s">
        <v>26</v>
      </c>
      <c r="C142" s="6" t="s">
        <v>39</v>
      </c>
      <c r="D142" s="6" t="s">
        <v>27</v>
      </c>
      <c r="E142" s="6" t="s">
        <v>111</v>
      </c>
      <c r="F142" s="6" t="str">
        <f>IF(ISBLANK(E142), "", Table2[[#This Row],[unique_id]])</f>
        <v>roof_wind_gust_direction</v>
      </c>
      <c r="G142" s="6" t="s">
        <v>112</v>
      </c>
      <c r="H142" s="6" t="s">
        <v>109</v>
      </c>
      <c r="I142" s="6" t="s">
        <v>30</v>
      </c>
      <c r="J142" s="6"/>
      <c r="K142" s="6"/>
      <c r="L142" s="6"/>
      <c r="M142" s="6"/>
      <c r="N142" s="6"/>
      <c r="O142" s="8"/>
      <c r="P142" s="6"/>
      <c r="Q142" s="6"/>
      <c r="R142" s="6"/>
      <c r="S142" s="6"/>
      <c r="T142" s="6"/>
      <c r="U142" s="6"/>
      <c r="V142" s="8"/>
      <c r="W142" s="8"/>
      <c r="X142" s="8"/>
      <c r="Y142" s="8"/>
      <c r="Z142" s="8"/>
      <c r="AA142" s="6" t="s">
        <v>31</v>
      </c>
      <c r="AB142" s="6" t="s">
        <v>174</v>
      </c>
      <c r="AC142" s="6"/>
      <c r="AD142" s="6" t="s">
        <v>183</v>
      </c>
      <c r="AE142" s="6">
        <v>300</v>
      </c>
      <c r="AF142" s="8" t="s">
        <v>34</v>
      </c>
      <c r="AG142" s="6" t="s">
        <v>113</v>
      </c>
      <c r="AH142" s="6" t="str">
        <f>IF(ISBLANK(AG142),  "", _xlfn.CONCAT("haas/entity/sensor/", LOWER(C142), "/", E142, "/config"))</f>
        <v>haas/entity/sensor/weewx/roof_wind_gust_direction/config</v>
      </c>
      <c r="AI142" s="6" t="str">
        <f>IF(ISBLANK(AG142),  "", _xlfn.CONCAT(LOWER(C142), "/", E142))</f>
        <v>weewx/roof_wind_gust_direction</v>
      </c>
      <c r="AJ142" s="6" t="s">
        <v>332</v>
      </c>
      <c r="AK142" s="6">
        <v>1</v>
      </c>
      <c r="AL142" s="29"/>
      <c r="AM142" s="6" t="s">
        <v>454</v>
      </c>
      <c r="AN142" s="8">
        <v>3.15</v>
      </c>
      <c r="AO142" s="6" t="s">
        <v>430</v>
      </c>
      <c r="AP142" s="6" t="s">
        <v>36</v>
      </c>
      <c r="AQ142" s="6" t="s">
        <v>37</v>
      </c>
      <c r="AR142" s="6"/>
      <c r="AS142" s="6" t="s">
        <v>38</v>
      </c>
      <c r="AT142" s="6"/>
      <c r="AU142" s="6"/>
      <c r="AV142" s="6"/>
      <c r="AW142" s="6"/>
      <c r="AX142" s="6"/>
      <c r="AY142" s="6"/>
      <c r="AZ142" s="6" t="str">
        <f>IF(AND(ISBLANK(AV142), ISBLANK(AW142)), "", _xlfn.CONCAT("[", IF(ISBLANK(AV142), "", _xlfn.CONCAT("[""mac"", """, AV142, """]")), IF(ISBLANK(AW142), "", _xlfn.CONCAT(", [""ip"", """, AW142, """]")), "]"))</f>
        <v/>
      </c>
    </row>
    <row r="143" spans="1:52" s="56" customFormat="1" ht="16" customHeight="1">
      <c r="A143" s="6">
        <v>1302</v>
      </c>
      <c r="B143" s="6" t="s">
        <v>26</v>
      </c>
      <c r="C143" s="6" t="s">
        <v>39</v>
      </c>
      <c r="D143" s="6" t="s">
        <v>27</v>
      </c>
      <c r="E143" s="6" t="s">
        <v>114</v>
      </c>
      <c r="F143" s="6" t="str">
        <f>IF(ISBLANK(E143), "", Table2[[#This Row],[unique_id]])</f>
        <v>roof_wind_gust_speed</v>
      </c>
      <c r="G143" s="6" t="s">
        <v>115</v>
      </c>
      <c r="H143" s="6" t="s">
        <v>109</v>
      </c>
      <c r="I143" s="6" t="s">
        <v>30</v>
      </c>
      <c r="J143" s="6"/>
      <c r="K143" s="6"/>
      <c r="L143" s="6"/>
      <c r="M143" s="6"/>
      <c r="N143" s="6"/>
      <c r="O143" s="8"/>
      <c r="P143" s="6"/>
      <c r="Q143" s="6"/>
      <c r="R143" s="6"/>
      <c r="S143" s="6"/>
      <c r="T143" s="6"/>
      <c r="U143" s="6"/>
      <c r="V143" s="8"/>
      <c r="W143" s="8"/>
      <c r="X143" s="8"/>
      <c r="Y143" s="8"/>
      <c r="Z143" s="8"/>
      <c r="AA143" s="6" t="s">
        <v>31</v>
      </c>
      <c r="AB143" s="6" t="s">
        <v>175</v>
      </c>
      <c r="AC143" s="6"/>
      <c r="AD143" s="6" t="s">
        <v>183</v>
      </c>
      <c r="AE143" s="6">
        <v>300</v>
      </c>
      <c r="AF143" s="8" t="s">
        <v>34</v>
      </c>
      <c r="AG143" s="6" t="s">
        <v>116</v>
      </c>
      <c r="AH143" s="6" t="str">
        <f>IF(ISBLANK(AG143),  "", _xlfn.CONCAT("haas/entity/sensor/", LOWER(C143), "/", E143, "/config"))</f>
        <v>haas/entity/sensor/weewx/roof_wind_gust_speed/config</v>
      </c>
      <c r="AI143" s="6" t="str">
        <f>IF(ISBLANK(AG143),  "", _xlfn.CONCAT(LOWER(C143), "/", E143))</f>
        <v>weewx/roof_wind_gust_speed</v>
      </c>
      <c r="AJ143" s="6" t="s">
        <v>331</v>
      </c>
      <c r="AK143" s="6">
        <v>1</v>
      </c>
      <c r="AL143" s="29"/>
      <c r="AM143" s="6" t="s">
        <v>454</v>
      </c>
      <c r="AN143" s="8">
        <v>3.15</v>
      </c>
      <c r="AO143" s="6" t="s">
        <v>430</v>
      </c>
      <c r="AP143" s="6" t="s">
        <v>36</v>
      </c>
      <c r="AQ143" s="6" t="s">
        <v>37</v>
      </c>
      <c r="AR143" s="6"/>
      <c r="AS143" s="6" t="s">
        <v>38</v>
      </c>
      <c r="AT143" s="6"/>
      <c r="AU143" s="6"/>
      <c r="AV143" s="6"/>
      <c r="AW143" s="6"/>
      <c r="AX143" s="6"/>
      <c r="AY143" s="6"/>
      <c r="AZ143" s="6" t="str">
        <f>IF(AND(ISBLANK(AV143), ISBLANK(AW143)), "", _xlfn.CONCAT("[", IF(ISBLANK(AV143), "", _xlfn.CONCAT("[""mac"", """, AV143, """]")), IF(ISBLANK(AW143), "", _xlfn.CONCAT(", [""ip"", """, AW143, """]")), "]"))</f>
        <v/>
      </c>
    </row>
    <row r="144" spans="1:52" s="56" customFormat="1" ht="16" customHeight="1">
      <c r="A144" s="6">
        <v>1303</v>
      </c>
      <c r="B144" s="6" t="s">
        <v>26</v>
      </c>
      <c r="C144" s="6" t="s">
        <v>39</v>
      </c>
      <c r="D144" s="6" t="s">
        <v>27</v>
      </c>
      <c r="E144" s="6" t="s">
        <v>117</v>
      </c>
      <c r="F144" s="6" t="str">
        <f>IF(ISBLANK(E144), "", Table2[[#This Row],[unique_id]])</f>
        <v>roof_wind_speed_10min</v>
      </c>
      <c r="G144" s="6" t="s">
        <v>118</v>
      </c>
      <c r="H144" s="6" t="s">
        <v>109</v>
      </c>
      <c r="I144" s="6" t="s">
        <v>30</v>
      </c>
      <c r="J144" s="6"/>
      <c r="K144" s="6"/>
      <c r="L144" s="6"/>
      <c r="M144" s="6"/>
      <c r="N144" s="6"/>
      <c r="O144" s="8"/>
      <c r="P144" s="6"/>
      <c r="Q144" s="6"/>
      <c r="R144" s="6"/>
      <c r="S144" s="6"/>
      <c r="T144" s="6"/>
      <c r="U144" s="6"/>
      <c r="V144" s="8"/>
      <c r="W144" s="8"/>
      <c r="X144" s="8"/>
      <c r="Y144" s="8"/>
      <c r="Z144" s="8"/>
      <c r="AA144" s="6" t="s">
        <v>31</v>
      </c>
      <c r="AB144" s="6" t="s">
        <v>175</v>
      </c>
      <c r="AC144" s="6"/>
      <c r="AD144" s="6" t="s">
        <v>183</v>
      </c>
      <c r="AE144" s="6">
        <v>300</v>
      </c>
      <c r="AF144" s="8" t="s">
        <v>34</v>
      </c>
      <c r="AG144" s="6" t="s">
        <v>119</v>
      </c>
      <c r="AH144" s="6" t="str">
        <f>IF(ISBLANK(AG144),  "", _xlfn.CONCAT("haas/entity/sensor/", LOWER(C144), "/", E144, "/config"))</f>
        <v>haas/entity/sensor/weewx/roof_wind_speed_10min/config</v>
      </c>
      <c r="AI144" s="6" t="str">
        <f>IF(ISBLANK(AG144),  "", _xlfn.CONCAT(LOWER(C144), "/", E144))</f>
        <v>weewx/roof_wind_speed_10min</v>
      </c>
      <c r="AJ144" s="6" t="s">
        <v>331</v>
      </c>
      <c r="AK144" s="6">
        <v>1</v>
      </c>
      <c r="AL144" s="29"/>
      <c r="AM144" s="6" t="s">
        <v>454</v>
      </c>
      <c r="AN144" s="8">
        <v>3.15</v>
      </c>
      <c r="AO144" s="6" t="s">
        <v>430</v>
      </c>
      <c r="AP144" s="6" t="s">
        <v>36</v>
      </c>
      <c r="AQ144" s="6" t="s">
        <v>37</v>
      </c>
      <c r="AR144" s="6"/>
      <c r="AS144" s="6" t="s">
        <v>38</v>
      </c>
      <c r="AT144" s="6"/>
      <c r="AU144" s="6"/>
      <c r="AV144" s="6"/>
      <c r="AW144" s="6"/>
      <c r="AX144" s="6"/>
      <c r="AY144" s="6"/>
      <c r="AZ144" s="6" t="str">
        <f>IF(AND(ISBLANK(AV144), ISBLANK(AW144)), "", _xlfn.CONCAT("[", IF(ISBLANK(AV144), "", _xlfn.CONCAT("[""mac"", """, AV144, """]")), IF(ISBLANK(AW144), "", _xlfn.CONCAT(", [""ip"", """, AW144, """]")), "]"))</f>
        <v/>
      </c>
    </row>
    <row r="145" spans="1:52" ht="16" customHeight="1">
      <c r="A145" s="6">
        <v>1304</v>
      </c>
      <c r="B145" s="6" t="s">
        <v>26</v>
      </c>
      <c r="C145" s="6" t="s">
        <v>39</v>
      </c>
      <c r="D145" s="6" t="s">
        <v>27</v>
      </c>
      <c r="E145" s="6" t="s">
        <v>120</v>
      </c>
      <c r="F145" s="6" t="str">
        <f>IF(ISBLANK(E145), "", Table2[[#This Row],[unique_id]])</f>
        <v>roof_wind_samples</v>
      </c>
      <c r="G145" s="6" t="s">
        <v>121</v>
      </c>
      <c r="H145" s="6" t="s">
        <v>109</v>
      </c>
      <c r="I145" s="6" t="s">
        <v>30</v>
      </c>
      <c r="T145" s="6"/>
      <c r="V145" s="8"/>
      <c r="W145" s="8"/>
      <c r="X145" s="8"/>
      <c r="Y145" s="8"/>
      <c r="AA145" s="6" t="s">
        <v>31</v>
      </c>
      <c r="AD145" s="6" t="s">
        <v>183</v>
      </c>
      <c r="AE145" s="6">
        <v>300</v>
      </c>
      <c r="AF145" s="8" t="s">
        <v>34</v>
      </c>
      <c r="AG145" s="6" t="s">
        <v>122</v>
      </c>
      <c r="AH145" s="6" t="str">
        <f>IF(ISBLANK(AG145),  "", _xlfn.CONCAT("haas/entity/sensor/", LOWER(C145), "/", E145, "/config"))</f>
        <v>haas/entity/sensor/weewx/roof_wind_samples/config</v>
      </c>
      <c r="AI145" s="6" t="str">
        <f>IF(ISBLANK(AG145),  "", _xlfn.CONCAT(LOWER(C145), "/", E145))</f>
        <v>weewx/roof_wind_samples</v>
      </c>
      <c r="AJ145" s="6" t="s">
        <v>333</v>
      </c>
      <c r="AK145" s="6">
        <v>1</v>
      </c>
      <c r="AL145" s="29"/>
      <c r="AM145" s="6" t="s">
        <v>454</v>
      </c>
      <c r="AN145" s="8">
        <v>3.15</v>
      </c>
      <c r="AO145" s="6" t="s">
        <v>430</v>
      </c>
      <c r="AP145" s="6" t="s">
        <v>36</v>
      </c>
      <c r="AQ145" s="6" t="s">
        <v>37</v>
      </c>
      <c r="AS145" s="6" t="s">
        <v>38</v>
      </c>
      <c r="AV145" s="6"/>
      <c r="AW145" s="6"/>
      <c r="AZ145" s="6" t="str">
        <f>IF(AND(ISBLANK(AV145), ISBLANK(AW145)), "", _xlfn.CONCAT("[", IF(ISBLANK(AV145), "", _xlfn.CONCAT("[""mac"", """, AV145, """]")), IF(ISBLANK(AW145), "", _xlfn.CONCAT(", [""ip"", """, AW145, """]")), "]"))</f>
        <v/>
      </c>
    </row>
    <row r="146" spans="1:52" ht="16" customHeight="1">
      <c r="A146" s="6">
        <v>1305</v>
      </c>
      <c r="B146" s="6" t="s">
        <v>26</v>
      </c>
      <c r="C146" s="6" t="s">
        <v>39</v>
      </c>
      <c r="D146" s="6" t="s">
        <v>27</v>
      </c>
      <c r="E146" s="6" t="s">
        <v>123</v>
      </c>
      <c r="F146" s="6" t="str">
        <f>IF(ISBLANK(E146), "", Table2[[#This Row],[unique_id]])</f>
        <v>roof_wind_run</v>
      </c>
      <c r="G146" s="6" t="s">
        <v>124</v>
      </c>
      <c r="H146" s="6" t="s">
        <v>109</v>
      </c>
      <c r="I146" s="6" t="s">
        <v>30</v>
      </c>
      <c r="T146" s="6"/>
      <c r="V146" s="8"/>
      <c r="W146" s="8"/>
      <c r="X146" s="8"/>
      <c r="Y146" s="8"/>
      <c r="AA146" s="6" t="s">
        <v>31</v>
      </c>
      <c r="AB146" s="6" t="s">
        <v>125</v>
      </c>
      <c r="AD146" s="6" t="s">
        <v>183</v>
      </c>
      <c r="AE146" s="6">
        <v>300</v>
      </c>
      <c r="AF146" s="8" t="s">
        <v>34</v>
      </c>
      <c r="AG146" s="6" t="s">
        <v>126</v>
      </c>
      <c r="AH146" s="6" t="str">
        <f>IF(ISBLANK(AG146),  "", _xlfn.CONCAT("haas/entity/sensor/", LOWER(C146), "/", E146, "/config"))</f>
        <v>haas/entity/sensor/weewx/roof_wind_run/config</v>
      </c>
      <c r="AI146" s="6" t="str">
        <f>IF(ISBLANK(AG146),  "", _xlfn.CONCAT(LOWER(C146), "/", E146))</f>
        <v>weewx/roof_wind_run</v>
      </c>
      <c r="AJ146" s="6" t="s">
        <v>331</v>
      </c>
      <c r="AK146" s="6">
        <v>1</v>
      </c>
      <c r="AL146" s="29"/>
      <c r="AM146" s="6" t="s">
        <v>454</v>
      </c>
      <c r="AN146" s="8">
        <v>3.15</v>
      </c>
      <c r="AO146" s="6" t="s">
        <v>430</v>
      </c>
      <c r="AP146" s="6" t="s">
        <v>36</v>
      </c>
      <c r="AQ146" s="6" t="s">
        <v>37</v>
      </c>
      <c r="AS146" s="6" t="s">
        <v>38</v>
      </c>
      <c r="AV146" s="6"/>
      <c r="AW146" s="6"/>
      <c r="AZ146" s="6" t="str">
        <f>IF(AND(ISBLANK(AV146), ISBLANK(AW146)), "", _xlfn.CONCAT("[", IF(ISBLANK(AV146), "", _xlfn.CONCAT("[""mac"", """, AV146, """]")), IF(ISBLANK(AW146), "", _xlfn.CONCAT(", [""ip"", """, AW146, """]")), "]"))</f>
        <v/>
      </c>
    </row>
    <row r="147" spans="1:52" ht="16" customHeight="1">
      <c r="A147" s="6">
        <v>1306</v>
      </c>
      <c r="B147" s="6" t="s">
        <v>26</v>
      </c>
      <c r="C147" s="6" t="s">
        <v>39</v>
      </c>
      <c r="D147" s="6" t="s">
        <v>27</v>
      </c>
      <c r="E147" s="6" t="s">
        <v>104</v>
      </c>
      <c r="F147" s="6" t="str">
        <f>IF(ISBLANK(E147), "", Table2[[#This Row],[unique_id]])</f>
        <v>roof_wind_speed</v>
      </c>
      <c r="G147" s="6" t="s">
        <v>105</v>
      </c>
      <c r="H147" s="6" t="s">
        <v>109</v>
      </c>
      <c r="I147" s="6" t="s">
        <v>30</v>
      </c>
      <c r="J147" s="10"/>
      <c r="T147" s="6"/>
      <c r="V147" s="8"/>
      <c r="W147" s="8"/>
      <c r="X147" s="8"/>
      <c r="Y147" s="8"/>
      <c r="AA147" s="6" t="s">
        <v>31</v>
      </c>
      <c r="AB147" s="12" t="s">
        <v>175</v>
      </c>
      <c r="AD147" s="6" t="s">
        <v>183</v>
      </c>
      <c r="AE147" s="6">
        <v>300</v>
      </c>
      <c r="AF147" s="8" t="s">
        <v>34</v>
      </c>
      <c r="AG147" s="6" t="s">
        <v>106</v>
      </c>
      <c r="AH147" s="6" t="str">
        <f>IF(ISBLANK(AG147),  "", _xlfn.CONCAT("haas/entity/sensor/", LOWER(C147), "/", E147, "/config"))</f>
        <v>haas/entity/sensor/weewx/roof_wind_speed/config</v>
      </c>
      <c r="AI147" s="6" t="str">
        <f>IF(ISBLANK(AG147),  "", _xlfn.CONCAT(LOWER(C147), "/", E147))</f>
        <v>weewx/roof_wind_speed</v>
      </c>
      <c r="AJ147" s="6" t="s">
        <v>331</v>
      </c>
      <c r="AK147" s="6">
        <v>1</v>
      </c>
      <c r="AL147" s="29"/>
      <c r="AM147" s="6" t="s">
        <v>454</v>
      </c>
      <c r="AN147" s="8">
        <v>3.15</v>
      </c>
      <c r="AO147" s="6" t="s">
        <v>430</v>
      </c>
      <c r="AP147" s="6" t="s">
        <v>36</v>
      </c>
      <c r="AQ147" s="6" t="s">
        <v>37</v>
      </c>
      <c r="AS147" s="6" t="s">
        <v>38</v>
      </c>
      <c r="AV147" s="6"/>
      <c r="AW147" s="6"/>
      <c r="AZ147" s="6" t="str">
        <f>IF(AND(ISBLANK(AV147), ISBLANK(AW147)), "", _xlfn.CONCAT("[", IF(ISBLANK(AV147), "", _xlfn.CONCAT("[""mac"", """, AV147, """]")), IF(ISBLANK(AW147), "", _xlfn.CONCAT(", [""ip"", """, AW147, """]")), "]"))</f>
        <v/>
      </c>
    </row>
    <row r="148" spans="1:52" ht="16" customHeight="1">
      <c r="A148" s="6">
        <v>1350</v>
      </c>
      <c r="B148" s="6" t="s">
        <v>26</v>
      </c>
      <c r="C148" s="6" t="s">
        <v>39</v>
      </c>
      <c r="D148" s="6" t="s">
        <v>27</v>
      </c>
      <c r="E148" s="6" t="s">
        <v>71</v>
      </c>
      <c r="F148" s="6" t="str">
        <f>IF(ISBLANK(E148), "", Table2[[#This Row],[unique_id]])</f>
        <v>roof_rain_rate</v>
      </c>
      <c r="G148" s="6" t="s">
        <v>72</v>
      </c>
      <c r="H148" s="6" t="s">
        <v>59</v>
      </c>
      <c r="I148" s="6" t="s">
        <v>190</v>
      </c>
      <c r="M148" s="6" t="s">
        <v>90</v>
      </c>
      <c r="T148" s="6"/>
      <c r="V148" s="8"/>
      <c r="W148" s="8"/>
      <c r="X148" s="8"/>
      <c r="Y148" s="8"/>
      <c r="AA148" s="6" t="s">
        <v>31</v>
      </c>
      <c r="AB148" s="6" t="s">
        <v>226</v>
      </c>
      <c r="AD148" s="6" t="s">
        <v>182</v>
      </c>
      <c r="AE148" s="6">
        <v>300</v>
      </c>
      <c r="AF148" s="8" t="s">
        <v>34</v>
      </c>
      <c r="AG148" s="6" t="s">
        <v>73</v>
      </c>
      <c r="AH148" s="6" t="str">
        <f>IF(ISBLANK(AG148),  "", _xlfn.CONCAT("haas/entity/sensor/", LOWER(C148), "/", E148, "/config"))</f>
        <v>haas/entity/sensor/weewx/roof_rain_rate/config</v>
      </c>
      <c r="AI148" s="6" t="str">
        <f>IF(ISBLANK(AG148),  "", _xlfn.CONCAT(LOWER(C148), "/", E148))</f>
        <v>weewx/roof_rain_rate</v>
      </c>
      <c r="AJ148" s="6" t="s">
        <v>605</v>
      </c>
      <c r="AK148" s="6">
        <v>1</v>
      </c>
      <c r="AL148" s="29"/>
      <c r="AM148" s="6" t="s">
        <v>454</v>
      </c>
      <c r="AN148" s="8">
        <v>3.15</v>
      </c>
      <c r="AO148" s="6" t="s">
        <v>430</v>
      </c>
      <c r="AP148" s="6" t="s">
        <v>36</v>
      </c>
      <c r="AQ148" s="6" t="s">
        <v>37</v>
      </c>
      <c r="AS148" s="6" t="s">
        <v>38</v>
      </c>
      <c r="AV148" s="6"/>
      <c r="AW148" s="6"/>
      <c r="AZ148" s="6" t="str">
        <f>IF(AND(ISBLANK(AV148), ISBLANK(AW148)), "", _xlfn.CONCAT("[", IF(ISBLANK(AV148), "", _xlfn.CONCAT("[""mac"", """, AV148, """]")), IF(ISBLANK(AW148), "", _xlfn.CONCAT(", [""ip"", """, AW148, """]")), "]"))</f>
        <v/>
      </c>
    </row>
    <row r="149" spans="1:52" ht="16" customHeight="1">
      <c r="A149" s="6">
        <v>1351</v>
      </c>
      <c r="B149" s="6" t="s">
        <v>26</v>
      </c>
      <c r="C149" s="6" t="s">
        <v>39</v>
      </c>
      <c r="D149" s="6" t="s">
        <v>27</v>
      </c>
      <c r="E149" s="6" t="s">
        <v>63</v>
      </c>
      <c r="F149" s="6" t="str">
        <f>IF(ISBLANK(E149), "", Table2[[#This Row],[unique_id]])</f>
        <v>roof_hourly_rain</v>
      </c>
      <c r="G149" s="6" t="s">
        <v>64</v>
      </c>
      <c r="H149" s="6" t="s">
        <v>59</v>
      </c>
      <c r="I149" s="6" t="s">
        <v>190</v>
      </c>
      <c r="M149" s="6" t="s">
        <v>136</v>
      </c>
      <c r="T149" s="6"/>
      <c r="U149" s="6" t="s">
        <v>609</v>
      </c>
      <c r="V149" s="8"/>
      <c r="W149" s="8"/>
      <c r="X149" s="8"/>
      <c r="Y149" s="8"/>
      <c r="AA149" s="6" t="s">
        <v>60</v>
      </c>
      <c r="AB149" s="6" t="s">
        <v>247</v>
      </c>
      <c r="AD149" s="6" t="s">
        <v>182</v>
      </c>
      <c r="AE149" s="6">
        <v>300</v>
      </c>
      <c r="AF149" s="8" t="s">
        <v>34</v>
      </c>
      <c r="AG149" s="6" t="s">
        <v>65</v>
      </c>
      <c r="AH149" s="6" t="str">
        <f>IF(ISBLANK(AG149),  "", _xlfn.CONCAT("haas/entity/sensor/", LOWER(C149), "/", E149, "/config"))</f>
        <v>haas/entity/sensor/weewx/roof_hourly_rain/config</v>
      </c>
      <c r="AI149" s="6" t="str">
        <f>IF(ISBLANK(AG149),  "", _xlfn.CONCAT(LOWER(C149), "/", E149))</f>
        <v>weewx/roof_hourly_rain</v>
      </c>
      <c r="AJ149" s="6" t="s">
        <v>605</v>
      </c>
      <c r="AK149" s="6">
        <v>1</v>
      </c>
      <c r="AL149" s="29"/>
      <c r="AM149" s="6" t="s">
        <v>454</v>
      </c>
      <c r="AN149" s="8">
        <v>3.15</v>
      </c>
      <c r="AO149" s="6" t="s">
        <v>430</v>
      </c>
      <c r="AP149" s="6" t="s">
        <v>36</v>
      </c>
      <c r="AQ149" s="6" t="s">
        <v>37</v>
      </c>
      <c r="AS149" s="6" t="s">
        <v>38</v>
      </c>
      <c r="AV149" s="6"/>
      <c r="AW149" s="6"/>
      <c r="AZ149" s="6" t="str">
        <f>IF(AND(ISBLANK(AV149), ISBLANK(AW149)), "", _xlfn.CONCAT("[", IF(ISBLANK(AV149), "", _xlfn.CONCAT("[""mac"", """, AV149, """]")), IF(ISBLANK(AW149), "", _xlfn.CONCAT(", [""ip"", """, AW149, """]")), "]"))</f>
        <v/>
      </c>
    </row>
    <row r="150" spans="1:52" ht="16" customHeight="1">
      <c r="A150" s="6">
        <v>1352</v>
      </c>
      <c r="B150" s="6" t="s">
        <v>26</v>
      </c>
      <c r="C150" s="6" t="s">
        <v>613</v>
      </c>
      <c r="D150" s="6" t="s">
        <v>395</v>
      </c>
      <c r="E150" s="6" t="s">
        <v>611</v>
      </c>
      <c r="F150" s="6" t="str">
        <f>IF(ISBLANK(E150), "", Table2[[#This Row],[unique_id]])</f>
        <v>graph_break</v>
      </c>
      <c r="G150" s="6" t="s">
        <v>612</v>
      </c>
      <c r="H150" s="6" t="s">
        <v>59</v>
      </c>
      <c r="I150" s="6" t="s">
        <v>190</v>
      </c>
      <c r="T150" s="6"/>
      <c r="U150" s="6" t="s">
        <v>609</v>
      </c>
      <c r="V150" s="8"/>
      <c r="W150" s="8"/>
      <c r="X150" s="8"/>
      <c r="Y150" s="8"/>
      <c r="AB150" s="10"/>
      <c r="AF150" s="8"/>
      <c r="AH150" s="6" t="str">
        <f>IF(ISBLANK(AG150),  "", _xlfn.CONCAT("haas/entity/sensor/", LOWER(C150), "/", E150, "/config"))</f>
        <v/>
      </c>
      <c r="AI150" s="6" t="str">
        <f>IF(ISBLANK(AG150),  "", _xlfn.CONCAT(LOWER(C150), "/", E150))</f>
        <v/>
      </c>
      <c r="AK150" s="6"/>
      <c r="AL150" s="30"/>
      <c r="AM150" s="6"/>
      <c r="AN150" s="8"/>
      <c r="AV150" s="6"/>
      <c r="AW150" s="6"/>
      <c r="AZ150" s="6" t="str">
        <f>IF(AND(ISBLANK(AV150), ISBLANK(AW150)), "", _xlfn.CONCAT("[", IF(ISBLANK(AV150), "", _xlfn.CONCAT("[""mac"", """, AV150, """]")), IF(ISBLANK(AW150), "", _xlfn.CONCAT(", [""ip"", """, AW150, """]")), "]"))</f>
        <v/>
      </c>
    </row>
    <row r="151" spans="1:52" ht="16" customHeight="1">
      <c r="A151" s="6">
        <v>1353</v>
      </c>
      <c r="B151" s="6" t="s">
        <v>26</v>
      </c>
      <c r="C151" s="6" t="s">
        <v>39</v>
      </c>
      <c r="D151" s="6" t="s">
        <v>27</v>
      </c>
      <c r="E151" s="6" t="s">
        <v>57</v>
      </c>
      <c r="F151" s="6" t="str">
        <f>IF(ISBLANK(E151), "", Table2[[#This Row],[unique_id]])</f>
        <v>roof_daily_rain</v>
      </c>
      <c r="G151" s="6" t="s">
        <v>58</v>
      </c>
      <c r="H151" s="6" t="s">
        <v>59</v>
      </c>
      <c r="I151" s="6" t="s">
        <v>190</v>
      </c>
      <c r="M151" s="6" t="s">
        <v>136</v>
      </c>
      <c r="T151" s="6"/>
      <c r="U151" s="6" t="s">
        <v>609</v>
      </c>
      <c r="V151" s="8"/>
      <c r="W151" s="8"/>
      <c r="X151" s="8"/>
      <c r="Y151" s="8"/>
      <c r="AA151" s="6" t="s">
        <v>60</v>
      </c>
      <c r="AB151" s="6" t="s">
        <v>247</v>
      </c>
      <c r="AD151" s="6" t="s">
        <v>182</v>
      </c>
      <c r="AE151" s="6">
        <v>300</v>
      </c>
      <c r="AF151" s="8" t="s">
        <v>34</v>
      </c>
      <c r="AG151" s="6" t="s">
        <v>62</v>
      </c>
      <c r="AH151" s="6" t="str">
        <f>IF(ISBLANK(AG151),  "", _xlfn.CONCAT("haas/entity/sensor/", LOWER(C151), "/", E151, "/config"))</f>
        <v>haas/entity/sensor/weewx/roof_daily_rain/config</v>
      </c>
      <c r="AI151" s="6" t="str">
        <f>IF(ISBLANK(AG151),  "", _xlfn.CONCAT(LOWER(C151), "/", E151))</f>
        <v>weewx/roof_daily_rain</v>
      </c>
      <c r="AJ151" s="6" t="s">
        <v>605</v>
      </c>
      <c r="AK151" s="6">
        <v>1</v>
      </c>
      <c r="AL151" s="29"/>
      <c r="AM151" s="6" t="s">
        <v>454</v>
      </c>
      <c r="AN151" s="8">
        <v>3.15</v>
      </c>
      <c r="AO151" s="6" t="s">
        <v>430</v>
      </c>
      <c r="AP151" s="6" t="s">
        <v>36</v>
      </c>
      <c r="AQ151" s="6" t="s">
        <v>37</v>
      </c>
      <c r="AS151" s="6" t="s">
        <v>38</v>
      </c>
      <c r="AV151" s="6"/>
      <c r="AW151" s="6"/>
      <c r="AZ151" s="6" t="str">
        <f>IF(AND(ISBLANK(AV151), ISBLANK(AW151)), "", _xlfn.CONCAT("[", IF(ISBLANK(AV151), "", _xlfn.CONCAT("[""mac"", """, AV151, """]")), IF(ISBLANK(AW151), "", _xlfn.CONCAT(", [""ip"", """, AW151, """]")), "]"))</f>
        <v/>
      </c>
    </row>
    <row r="152" spans="1:52" ht="16" customHeight="1">
      <c r="A152" s="6">
        <v>1354</v>
      </c>
      <c r="B152" s="6" t="s">
        <v>26</v>
      </c>
      <c r="C152" s="6" t="s">
        <v>39</v>
      </c>
      <c r="D152" s="6" t="s">
        <v>27</v>
      </c>
      <c r="E152" s="6" t="s">
        <v>179</v>
      </c>
      <c r="F152" s="6" t="str">
        <f>IF(ISBLANK(E152), "", Table2[[#This Row],[unique_id]])</f>
        <v>roof_24hour_rain</v>
      </c>
      <c r="G152" s="6" t="s">
        <v>69</v>
      </c>
      <c r="H152" s="6" t="s">
        <v>59</v>
      </c>
      <c r="I152" s="6" t="s">
        <v>190</v>
      </c>
      <c r="T152" s="6"/>
      <c r="V152" s="8"/>
      <c r="W152" s="8"/>
      <c r="X152" s="8"/>
      <c r="Y152" s="8"/>
      <c r="AA152" s="6" t="s">
        <v>60</v>
      </c>
      <c r="AB152" s="6" t="s">
        <v>247</v>
      </c>
      <c r="AD152" s="6" t="s">
        <v>182</v>
      </c>
      <c r="AE152" s="6">
        <v>300</v>
      </c>
      <c r="AF152" s="8" t="s">
        <v>34</v>
      </c>
      <c r="AG152" s="6" t="s">
        <v>70</v>
      </c>
      <c r="AH152" s="6" t="str">
        <f>IF(ISBLANK(AG152),  "", _xlfn.CONCAT("haas/entity/sensor/", LOWER(C152), "/", E152, "/config"))</f>
        <v>haas/entity/sensor/weewx/roof_24hour_rain/config</v>
      </c>
      <c r="AI152" s="6" t="str">
        <f>IF(ISBLANK(AG152),  "", _xlfn.CONCAT(LOWER(C152), "/", E152))</f>
        <v>weewx/roof_24hour_rain</v>
      </c>
      <c r="AJ152" s="6" t="s">
        <v>605</v>
      </c>
      <c r="AK152" s="6">
        <v>1</v>
      </c>
      <c r="AL152" s="29"/>
      <c r="AM152" s="6" t="s">
        <v>454</v>
      </c>
      <c r="AN152" s="8">
        <v>3.15</v>
      </c>
      <c r="AO152" s="6" t="s">
        <v>430</v>
      </c>
      <c r="AP152" s="6" t="s">
        <v>36</v>
      </c>
      <c r="AQ152" s="6" t="s">
        <v>37</v>
      </c>
      <c r="AS152" s="6" t="s">
        <v>38</v>
      </c>
      <c r="AV152" s="6"/>
      <c r="AW152" s="6"/>
      <c r="AZ152" s="6" t="str">
        <f>IF(AND(ISBLANK(AV152), ISBLANK(AW152)), "", _xlfn.CONCAT("[", IF(ISBLANK(AV152), "", _xlfn.CONCAT("[""mac"", """, AV152, """]")), IF(ISBLANK(AW152), "", _xlfn.CONCAT(", [""ip"", """, AW152, """]")), "]"))</f>
        <v/>
      </c>
    </row>
    <row r="153" spans="1:52" ht="16" customHeight="1">
      <c r="A153" s="6">
        <v>1355</v>
      </c>
      <c r="B153" s="6" t="s">
        <v>228</v>
      </c>
      <c r="C153" s="6" t="s">
        <v>151</v>
      </c>
      <c r="D153" s="6" t="s">
        <v>27</v>
      </c>
      <c r="E153" s="6" t="s">
        <v>248</v>
      </c>
      <c r="F153" s="6" t="str">
        <f>IF(ISBLANK(E153), "", Table2[[#This Row],[unique_id]])</f>
        <v>roof_weekly_rain</v>
      </c>
      <c r="G153" s="6" t="s">
        <v>249</v>
      </c>
      <c r="H153" s="6" t="s">
        <v>59</v>
      </c>
      <c r="I153" s="6" t="s">
        <v>190</v>
      </c>
      <c r="M153" s="6" t="s">
        <v>136</v>
      </c>
      <c r="T153" s="6"/>
      <c r="V153" s="8"/>
      <c r="W153" s="8"/>
      <c r="X153" s="8"/>
      <c r="Y153" s="8"/>
      <c r="AF153" s="8"/>
      <c r="AH153" s="6" t="str">
        <f>IF(ISBLANK(AG153),  "", _xlfn.CONCAT("haas/entity/sensor/", LOWER(C153), "/", E153, "/config"))</f>
        <v/>
      </c>
      <c r="AI153" s="6" t="str">
        <f>IF(ISBLANK(AG153),  "", _xlfn.CONCAT(LOWER(C153), "/", E153))</f>
        <v/>
      </c>
      <c r="AK153" s="6"/>
      <c r="AL153" s="30"/>
      <c r="AM153" s="6"/>
      <c r="AN153" s="8"/>
      <c r="AV153" s="6"/>
      <c r="AW153" s="6"/>
      <c r="AZ153" s="6" t="str">
        <f>IF(AND(ISBLANK(AV153), ISBLANK(AW153)), "", _xlfn.CONCAT("[", IF(ISBLANK(AV153), "", _xlfn.CONCAT("[""mac"", """, AV153, """]")), IF(ISBLANK(AW153), "", _xlfn.CONCAT(", [""ip"", """, AW153, """]")), "]"))</f>
        <v/>
      </c>
    </row>
    <row r="154" spans="1:52" ht="16" customHeight="1">
      <c r="A154" s="6">
        <v>1356</v>
      </c>
      <c r="B154" s="6" t="s">
        <v>26</v>
      </c>
      <c r="C154" s="6" t="s">
        <v>39</v>
      </c>
      <c r="D154" s="6" t="s">
        <v>27</v>
      </c>
      <c r="E154" s="6" t="s">
        <v>66</v>
      </c>
      <c r="F154" s="6" t="str">
        <f>IF(ISBLANK(E154), "", Table2[[#This Row],[unique_id]])</f>
        <v>roof_monthly_rain</v>
      </c>
      <c r="G154" s="6" t="s">
        <v>67</v>
      </c>
      <c r="H154" s="6" t="s">
        <v>59</v>
      </c>
      <c r="I154" s="6" t="s">
        <v>190</v>
      </c>
      <c r="M154" s="6" t="s">
        <v>136</v>
      </c>
      <c r="T154" s="6"/>
      <c r="V154" s="8"/>
      <c r="W154" s="8"/>
      <c r="X154" s="8"/>
      <c r="Y154" s="8"/>
      <c r="AA154" s="6" t="s">
        <v>60</v>
      </c>
      <c r="AB154" s="6" t="s">
        <v>61</v>
      </c>
      <c r="AD154" s="6" t="s">
        <v>182</v>
      </c>
      <c r="AE154" s="6">
        <v>300</v>
      </c>
      <c r="AF154" s="8" t="s">
        <v>34</v>
      </c>
      <c r="AG154" s="6" t="s">
        <v>68</v>
      </c>
      <c r="AH154" s="6" t="str">
        <f>IF(ISBLANK(AG154),  "", _xlfn.CONCAT("haas/entity/sensor/", LOWER(C154), "/", E154, "/config"))</f>
        <v>haas/entity/sensor/weewx/roof_monthly_rain/config</v>
      </c>
      <c r="AI154" s="6" t="str">
        <f>IF(ISBLANK(AG154),  "", _xlfn.CONCAT(LOWER(C154), "/", E154))</f>
        <v>weewx/roof_monthly_rain</v>
      </c>
      <c r="AJ154" s="6" t="s">
        <v>334</v>
      </c>
      <c r="AK154" s="6">
        <v>1</v>
      </c>
      <c r="AL154" s="29"/>
      <c r="AM154" s="6" t="s">
        <v>454</v>
      </c>
      <c r="AN154" s="8">
        <v>3.15</v>
      </c>
      <c r="AO154" s="6" t="s">
        <v>430</v>
      </c>
      <c r="AP154" s="6" t="s">
        <v>36</v>
      </c>
      <c r="AQ154" s="6" t="s">
        <v>37</v>
      </c>
      <c r="AS154" s="6" t="s">
        <v>38</v>
      </c>
      <c r="AV154" s="6"/>
      <c r="AW154" s="6"/>
      <c r="AZ154" s="6" t="str">
        <f>IF(AND(ISBLANK(AV154), ISBLANK(AW154)), "", _xlfn.CONCAT("[", IF(ISBLANK(AV154), "", _xlfn.CONCAT("[""mac"", """, AV154, """]")), IF(ISBLANK(AW154), "", _xlfn.CONCAT(", [""ip"", """, AW154, """]")), "]"))</f>
        <v/>
      </c>
    </row>
    <row r="155" spans="1:52" ht="16" customHeight="1">
      <c r="A155" s="6">
        <v>1357</v>
      </c>
      <c r="B155" s="6" t="s">
        <v>26</v>
      </c>
      <c r="C155" s="6" t="s">
        <v>613</v>
      </c>
      <c r="D155" s="6" t="s">
        <v>395</v>
      </c>
      <c r="E155" s="6" t="s">
        <v>611</v>
      </c>
      <c r="F155" s="6" t="str">
        <f>IF(ISBLANK(E155), "", Table2[[#This Row],[unique_id]])</f>
        <v>graph_break</v>
      </c>
      <c r="G155" s="6" t="s">
        <v>612</v>
      </c>
      <c r="H155" s="6" t="s">
        <v>59</v>
      </c>
      <c r="I155" s="6" t="s">
        <v>190</v>
      </c>
      <c r="T155" s="6"/>
      <c r="U155" s="6" t="s">
        <v>609</v>
      </c>
      <c r="V155" s="8"/>
      <c r="W155" s="8"/>
      <c r="X155" s="8"/>
      <c r="Y155" s="8"/>
      <c r="AF155" s="8"/>
      <c r="AH155" s="6" t="str">
        <f>IF(ISBLANK(AG155),  "", _xlfn.CONCAT("haas/entity/sensor/", LOWER(C155), "/", E155, "/config"))</f>
        <v/>
      </c>
      <c r="AI155" s="6" t="str">
        <f>IF(ISBLANK(AG155),  "", _xlfn.CONCAT(LOWER(C155), "/", E155))</f>
        <v/>
      </c>
      <c r="AK155" s="6"/>
      <c r="AL155" s="30"/>
      <c r="AM155" s="6"/>
      <c r="AN155" s="8"/>
      <c r="AV155" s="6"/>
      <c r="AW155" s="6"/>
      <c r="AZ155" s="6" t="str">
        <f>IF(AND(ISBLANK(AV155), ISBLANK(AW155)), "", _xlfn.CONCAT("[", IF(ISBLANK(AV155), "", _xlfn.CONCAT("[""mac"", """, AV155, """]")), IF(ISBLANK(AW155), "", _xlfn.CONCAT(", [""ip"", """, AW155, """]")), "]"))</f>
        <v/>
      </c>
    </row>
    <row r="156" spans="1:52" ht="16" customHeight="1">
      <c r="A156" s="6">
        <v>1358</v>
      </c>
      <c r="B156" s="6" t="s">
        <v>26</v>
      </c>
      <c r="C156" s="6" t="s">
        <v>39</v>
      </c>
      <c r="D156" s="6" t="s">
        <v>27</v>
      </c>
      <c r="E156" s="6" t="s">
        <v>81</v>
      </c>
      <c r="F156" s="6" t="str">
        <f>IF(ISBLANK(E156), "", Table2[[#This Row],[unique_id]])</f>
        <v>roof_yearly_rain</v>
      </c>
      <c r="G156" s="6" t="s">
        <v>82</v>
      </c>
      <c r="H156" s="6" t="s">
        <v>59</v>
      </c>
      <c r="I156" s="6" t="s">
        <v>190</v>
      </c>
      <c r="M156" s="6" t="s">
        <v>136</v>
      </c>
      <c r="T156" s="6"/>
      <c r="U156" s="6" t="s">
        <v>609</v>
      </c>
      <c r="V156" s="8"/>
      <c r="W156" s="8"/>
      <c r="X156" s="8"/>
      <c r="Y156" s="8"/>
      <c r="AA156" s="6" t="s">
        <v>60</v>
      </c>
      <c r="AB156" s="6" t="s">
        <v>61</v>
      </c>
      <c r="AD156" s="6" t="s">
        <v>182</v>
      </c>
      <c r="AE156" s="6">
        <v>300</v>
      </c>
      <c r="AF156" s="8" t="s">
        <v>34</v>
      </c>
      <c r="AG156" s="6" t="s">
        <v>198</v>
      </c>
      <c r="AH156" s="6" t="str">
        <f>IF(ISBLANK(AG156),  "", _xlfn.CONCAT("haas/entity/sensor/", LOWER(C156), "/", E156, "/config"))</f>
        <v>haas/entity/sensor/weewx/roof_yearly_rain/config</v>
      </c>
      <c r="AI156" s="6" t="str">
        <f>IF(ISBLANK(AG156),  "", _xlfn.CONCAT(LOWER(C156), "/", E156))</f>
        <v>weewx/roof_yearly_rain</v>
      </c>
      <c r="AJ156" s="6" t="s">
        <v>334</v>
      </c>
      <c r="AK156" s="6">
        <v>1</v>
      </c>
      <c r="AL156" s="29"/>
      <c r="AM156" s="6" t="s">
        <v>454</v>
      </c>
      <c r="AN156" s="8">
        <v>3.15</v>
      </c>
      <c r="AO156" s="6" t="s">
        <v>430</v>
      </c>
      <c r="AP156" s="6" t="s">
        <v>36</v>
      </c>
      <c r="AQ156" s="6" t="s">
        <v>37</v>
      </c>
      <c r="AS156" s="6" t="s">
        <v>38</v>
      </c>
      <c r="AV156" s="6"/>
      <c r="AW156" s="6"/>
      <c r="AZ156" s="6" t="str">
        <f>IF(AND(ISBLANK(AV156), ISBLANK(AW156)), "", _xlfn.CONCAT("[", IF(ISBLANK(AV156), "", _xlfn.CONCAT("[""mac"", """, AV156, """]")), IF(ISBLANK(AW156), "", _xlfn.CONCAT(", [""ip"", """, AW156, """]")), "]"))</f>
        <v/>
      </c>
    </row>
    <row r="157" spans="1:52" ht="16" customHeight="1">
      <c r="A157" s="6">
        <v>1359</v>
      </c>
      <c r="B157" s="6" t="s">
        <v>26</v>
      </c>
      <c r="C157" s="6" t="s">
        <v>39</v>
      </c>
      <c r="D157" s="6" t="s">
        <v>27</v>
      </c>
      <c r="E157" s="6" t="s">
        <v>74</v>
      </c>
      <c r="F157" s="6" t="str">
        <f>IF(ISBLANK(E157), "", Table2[[#This Row],[unique_id]])</f>
        <v>roof_rain</v>
      </c>
      <c r="G157" s="6" t="s">
        <v>75</v>
      </c>
      <c r="H157" s="6" t="s">
        <v>59</v>
      </c>
      <c r="I157" s="6" t="s">
        <v>190</v>
      </c>
      <c r="T157" s="6"/>
      <c r="V157" s="8"/>
      <c r="W157" s="8"/>
      <c r="X157" s="8"/>
      <c r="Y157" s="8"/>
      <c r="AA157" s="6" t="s">
        <v>76</v>
      </c>
      <c r="AB157" s="6" t="s">
        <v>61</v>
      </c>
      <c r="AD157" s="6" t="s">
        <v>182</v>
      </c>
      <c r="AE157" s="6">
        <v>300</v>
      </c>
      <c r="AF157" s="8" t="s">
        <v>34</v>
      </c>
      <c r="AG157" s="6" t="s">
        <v>77</v>
      </c>
      <c r="AH157" s="6" t="str">
        <f>IF(ISBLANK(AG157),  "", _xlfn.CONCAT("haas/entity/sensor/", LOWER(C157), "/", E157, "/config"))</f>
        <v>haas/entity/sensor/weewx/roof_rain/config</v>
      </c>
      <c r="AI157" s="6" t="str">
        <f>IF(ISBLANK(AG157),  "", _xlfn.CONCAT(LOWER(C157), "/", E157))</f>
        <v>weewx/roof_rain</v>
      </c>
      <c r="AJ157" s="6" t="s">
        <v>334</v>
      </c>
      <c r="AK157" s="6">
        <v>1</v>
      </c>
      <c r="AL157" s="29"/>
      <c r="AM157" s="6" t="s">
        <v>454</v>
      </c>
      <c r="AN157" s="8">
        <v>3.15</v>
      </c>
      <c r="AO157" s="6" t="s">
        <v>430</v>
      </c>
      <c r="AP157" s="6" t="s">
        <v>36</v>
      </c>
      <c r="AQ157" s="6" t="s">
        <v>37</v>
      </c>
      <c r="AS157" s="6" t="s">
        <v>38</v>
      </c>
      <c r="AV157" s="6"/>
      <c r="AW157" s="6"/>
      <c r="AZ157" s="6" t="str">
        <f>IF(AND(ISBLANK(AV157), ISBLANK(AW157)), "", _xlfn.CONCAT("[", IF(ISBLANK(AV157), "", _xlfn.CONCAT("[""mac"", """, AV157, """]")), IF(ISBLANK(AW157), "", _xlfn.CONCAT(", [""ip"", """, AW157, """]")), "]"))</f>
        <v/>
      </c>
    </row>
    <row r="158" spans="1:52" ht="16" customHeight="1">
      <c r="A158" s="6">
        <v>1360</v>
      </c>
      <c r="B158" s="6" t="s">
        <v>26</v>
      </c>
      <c r="C158" s="6" t="s">
        <v>39</v>
      </c>
      <c r="D158" s="6" t="s">
        <v>27</v>
      </c>
      <c r="E158" s="6" t="s">
        <v>78</v>
      </c>
      <c r="F158" s="6" t="str">
        <f>IF(ISBLANK(E158), "", Table2[[#This Row],[unique_id]])</f>
        <v>roof_storm_rain</v>
      </c>
      <c r="G158" s="6" t="s">
        <v>79</v>
      </c>
      <c r="H158" s="6" t="s">
        <v>59</v>
      </c>
      <c r="I158" s="6" t="s">
        <v>190</v>
      </c>
      <c r="T158" s="6"/>
      <c r="V158" s="8"/>
      <c r="W158" s="8"/>
      <c r="X158" s="8"/>
      <c r="Y158" s="8"/>
      <c r="AA158" s="6" t="s">
        <v>31</v>
      </c>
      <c r="AB158" s="6" t="s">
        <v>61</v>
      </c>
      <c r="AD158" s="6" t="s">
        <v>182</v>
      </c>
      <c r="AE158" s="6">
        <v>300</v>
      </c>
      <c r="AF158" s="8" t="s">
        <v>34</v>
      </c>
      <c r="AG158" s="6" t="s">
        <v>80</v>
      </c>
      <c r="AH158" s="6" t="str">
        <f>IF(ISBLANK(AG158),  "", _xlfn.CONCAT("haas/entity/sensor/", LOWER(C158), "/", E158, "/config"))</f>
        <v>haas/entity/sensor/weewx/roof_storm_rain/config</v>
      </c>
      <c r="AI158" s="6" t="str">
        <f>IF(ISBLANK(AG158),  "", _xlfn.CONCAT(LOWER(C158), "/", E158))</f>
        <v>weewx/roof_storm_rain</v>
      </c>
      <c r="AJ158" s="6" t="s">
        <v>334</v>
      </c>
      <c r="AK158" s="6">
        <v>1</v>
      </c>
      <c r="AL158" s="29"/>
      <c r="AM158" s="6" t="s">
        <v>454</v>
      </c>
      <c r="AN158" s="8">
        <v>3.15</v>
      </c>
      <c r="AO158" s="6" t="s">
        <v>430</v>
      </c>
      <c r="AP158" s="6" t="s">
        <v>36</v>
      </c>
      <c r="AQ158" s="6" t="s">
        <v>37</v>
      </c>
      <c r="AS158" s="6" t="s">
        <v>38</v>
      </c>
      <c r="AV158" s="6"/>
      <c r="AW158" s="6"/>
      <c r="AZ158" s="6" t="str">
        <f>IF(AND(ISBLANK(AV158), ISBLANK(AW158)), "", _xlfn.CONCAT("[", IF(ISBLANK(AV158), "", _xlfn.CONCAT("[""mac"", """, AV158, """]")), IF(ISBLANK(AW158), "", _xlfn.CONCAT(", [""ip"", """, AW158, """]")), "]"))</f>
        <v/>
      </c>
    </row>
    <row r="159" spans="1:52" ht="16" customHeight="1">
      <c r="A159" s="6">
        <v>1400</v>
      </c>
      <c r="B159" s="6" t="s">
        <v>26</v>
      </c>
      <c r="C159" s="6" t="s">
        <v>151</v>
      </c>
      <c r="D159" s="6" t="s">
        <v>355</v>
      </c>
      <c r="E159" s="6" t="s">
        <v>963</v>
      </c>
      <c r="F159" s="6" t="str">
        <f>IF(ISBLANK(E159), "", Table2[[#This Row],[unique_id]])</f>
        <v>home_security</v>
      </c>
      <c r="G159" s="6" t="s">
        <v>961</v>
      </c>
      <c r="H159" s="6" t="s">
        <v>356</v>
      </c>
      <c r="I159" s="6" t="s">
        <v>132</v>
      </c>
      <c r="J159" s="6" t="s">
        <v>962</v>
      </c>
      <c r="M159" s="6" t="s">
        <v>275</v>
      </c>
      <c r="T159" s="6"/>
      <c r="V159" s="8"/>
      <c r="W159" s="8"/>
      <c r="X159" s="8"/>
      <c r="Y159" s="8"/>
      <c r="AD159" s="6" t="s">
        <v>976</v>
      </c>
      <c r="AF159" s="8"/>
      <c r="AH159" s="6" t="str">
        <f>IF(ISBLANK(AG159),  "", _xlfn.CONCAT("haas/entity/sensor/", LOWER(C159), "/", E159, "/config"))</f>
        <v/>
      </c>
      <c r="AI159" s="6" t="str">
        <f>IF(ISBLANK(AG159),  "", _xlfn.CONCAT(LOWER(C159), "/", E159))</f>
        <v/>
      </c>
      <c r="AK159" s="6"/>
      <c r="AL159" s="31"/>
      <c r="AM159" s="6"/>
      <c r="AN159" s="8"/>
      <c r="AS159" s="6" t="s">
        <v>172</v>
      </c>
      <c r="AT159" s="6" t="s">
        <v>1015</v>
      </c>
      <c r="AV159" s="13"/>
      <c r="AW159" s="12"/>
      <c r="AX159" s="12"/>
      <c r="AY159" s="12"/>
      <c r="AZ159" s="6" t="str">
        <f>IF(AND(ISBLANK(AV159), ISBLANK(AW159)), "", _xlfn.CONCAT("[", IF(ISBLANK(AV159), "", _xlfn.CONCAT("[""mac"", """, AV159, """]")), IF(ISBLANK(AW159), "", _xlfn.CONCAT(", [""ip"", """, AW159, """]")), "]"))</f>
        <v/>
      </c>
    </row>
    <row r="160" spans="1:52" ht="16" customHeight="1">
      <c r="A160" s="6">
        <v>1401</v>
      </c>
      <c r="B160" s="6" t="s">
        <v>26</v>
      </c>
      <c r="C160" s="6" t="s">
        <v>151</v>
      </c>
      <c r="D160" s="6" t="s">
        <v>355</v>
      </c>
      <c r="E160" s="6" t="s">
        <v>614</v>
      </c>
      <c r="F160" s="6" t="str">
        <f>IF(ISBLANK(E160), "", Table2[[#This Row],[unique_id]])</f>
        <v>home_movie</v>
      </c>
      <c r="G160" s="6" t="s">
        <v>627</v>
      </c>
      <c r="H160" s="6" t="s">
        <v>356</v>
      </c>
      <c r="I160" s="6" t="s">
        <v>132</v>
      </c>
      <c r="J160" s="6" t="s">
        <v>662</v>
      </c>
      <c r="M160" s="6" t="s">
        <v>275</v>
      </c>
      <c r="T160" s="6"/>
      <c r="V160" s="8"/>
      <c r="W160" s="8"/>
      <c r="X160" s="8"/>
      <c r="Y160" s="8"/>
      <c r="AD160" s="6" t="s">
        <v>603</v>
      </c>
      <c r="AF160" s="8"/>
      <c r="AH160" s="6" t="str">
        <f>IF(ISBLANK(AG160),  "", _xlfn.CONCAT("haas/entity/sensor/", LOWER(C160), "/", E160, "/config"))</f>
        <v/>
      </c>
      <c r="AI160" s="6" t="str">
        <f>IF(ISBLANK(AG160),  "", _xlfn.CONCAT(LOWER(C160), "/", E160))</f>
        <v/>
      </c>
      <c r="AK160" s="6"/>
      <c r="AL160" s="30"/>
      <c r="AM160" s="6"/>
      <c r="AN160" s="8"/>
      <c r="AS160" s="6" t="s">
        <v>172</v>
      </c>
      <c r="AT160" s="6" t="s">
        <v>1015</v>
      </c>
      <c r="AV160" s="6"/>
      <c r="AW160" s="6"/>
      <c r="AZ160" s="6" t="str">
        <f>IF(AND(ISBLANK(AV160), ISBLANK(AW160)), "", _xlfn.CONCAT("[", IF(ISBLANK(AV160), "", _xlfn.CONCAT("[""mac"", """, AV160, """]")), IF(ISBLANK(AW160), "", _xlfn.CONCAT(", [""ip"", """, AW160, """]")), "]"))</f>
        <v/>
      </c>
    </row>
    <row r="161" spans="1:52" ht="16" customHeight="1">
      <c r="A161" s="6">
        <v>1402</v>
      </c>
      <c r="B161" s="6" t="s">
        <v>26</v>
      </c>
      <c r="C161" s="6" t="s">
        <v>151</v>
      </c>
      <c r="D161" s="6" t="s">
        <v>355</v>
      </c>
      <c r="E161" s="6" t="s">
        <v>354</v>
      </c>
      <c r="F161" s="6" t="str">
        <f>IF(ISBLANK(E161), "", Table2[[#This Row],[unique_id]])</f>
        <v>home_sleep</v>
      </c>
      <c r="G161" s="6" t="s">
        <v>312</v>
      </c>
      <c r="H161" s="6" t="s">
        <v>356</v>
      </c>
      <c r="I161" s="6" t="s">
        <v>132</v>
      </c>
      <c r="J161" s="6" t="s">
        <v>664</v>
      </c>
      <c r="M161" s="6" t="s">
        <v>275</v>
      </c>
      <c r="T161" s="6"/>
      <c r="V161" s="8"/>
      <c r="W161" s="8"/>
      <c r="X161" s="8"/>
      <c r="Y161" s="8"/>
      <c r="AD161" s="6" t="s">
        <v>357</v>
      </c>
      <c r="AF161" s="8"/>
      <c r="AH161" s="6" t="str">
        <f>IF(ISBLANK(AG161),  "", _xlfn.CONCAT("haas/entity/sensor/", LOWER(C161), "/", E161, "/config"))</f>
        <v/>
      </c>
      <c r="AI161" s="6" t="str">
        <f>IF(ISBLANK(AG161),  "", _xlfn.CONCAT(LOWER(C161), "/", E161))</f>
        <v/>
      </c>
      <c r="AK161" s="6"/>
      <c r="AL161" s="30"/>
      <c r="AM161" s="6"/>
      <c r="AN161" s="8"/>
      <c r="AS161" s="6" t="s">
        <v>172</v>
      </c>
      <c r="AT161" s="6" t="s">
        <v>1015</v>
      </c>
      <c r="AV161" s="6"/>
      <c r="AW161" s="6"/>
      <c r="AZ161" s="6" t="str">
        <f>IF(AND(ISBLANK(AV161), ISBLANK(AW161)), "", _xlfn.CONCAT("[", IF(ISBLANK(AV161), "", _xlfn.CONCAT("[""mac"", """, AV161, """]")), IF(ISBLANK(AW161), "", _xlfn.CONCAT(", [""ip"", """, AW161, """]")), "]"))</f>
        <v/>
      </c>
    </row>
    <row r="162" spans="1:52" ht="16" customHeight="1">
      <c r="A162" s="6">
        <v>1403</v>
      </c>
      <c r="B162" s="6" t="s">
        <v>26</v>
      </c>
      <c r="C162" s="6" t="s">
        <v>151</v>
      </c>
      <c r="D162" s="6" t="s">
        <v>355</v>
      </c>
      <c r="E162" s="6" t="s">
        <v>602</v>
      </c>
      <c r="F162" s="6" t="str">
        <f>IF(ISBLANK(E162), "", Table2[[#This Row],[unique_id]])</f>
        <v>home_reset</v>
      </c>
      <c r="G162" s="6" t="s">
        <v>628</v>
      </c>
      <c r="H162" s="6" t="s">
        <v>356</v>
      </c>
      <c r="I162" s="6" t="s">
        <v>132</v>
      </c>
      <c r="J162" s="6" t="s">
        <v>663</v>
      </c>
      <c r="M162" s="6" t="s">
        <v>275</v>
      </c>
      <c r="T162" s="6"/>
      <c r="V162" s="8"/>
      <c r="W162" s="8"/>
      <c r="X162" s="8"/>
      <c r="Y162" s="8"/>
      <c r="AD162" s="6" t="s">
        <v>604</v>
      </c>
      <c r="AF162" s="8"/>
      <c r="AH162" s="6" t="str">
        <f>IF(ISBLANK(AG162),  "", _xlfn.CONCAT("haas/entity/sensor/", LOWER(C162), "/", E162, "/config"))</f>
        <v/>
      </c>
      <c r="AI162" s="6" t="str">
        <f>IF(ISBLANK(AG162),  "", _xlfn.CONCAT(LOWER(C162), "/", E162))</f>
        <v/>
      </c>
      <c r="AK162" s="6"/>
      <c r="AL162" s="30"/>
      <c r="AM162" s="6"/>
      <c r="AN162" s="8"/>
      <c r="AS162" s="6" t="s">
        <v>172</v>
      </c>
      <c r="AT162" s="6" t="s">
        <v>1015</v>
      </c>
      <c r="AV162" s="6"/>
      <c r="AW162" s="6"/>
      <c r="AZ162" s="6" t="str">
        <f>IF(AND(ISBLANK(AV162), ISBLANK(AW162)), "", _xlfn.CONCAT("[", IF(ISBLANK(AV162), "", _xlfn.CONCAT("[""mac"", """, AV162, """]")), IF(ISBLANK(AW162), "", _xlfn.CONCAT(", [""ip"", """, AW162, """]")), "]"))</f>
        <v/>
      </c>
    </row>
    <row r="163" spans="1:52" ht="16" customHeight="1">
      <c r="A163" s="6">
        <v>1404</v>
      </c>
      <c r="B163" s="6" t="s">
        <v>26</v>
      </c>
      <c r="C163" s="6" t="s">
        <v>980</v>
      </c>
      <c r="D163" s="6" t="s">
        <v>981</v>
      </c>
      <c r="E163" s="6" t="s">
        <v>982</v>
      </c>
      <c r="F163" s="6" t="str">
        <f>IF(ISBLANK(E163), "", Table2[[#This Row],[unique_id]])</f>
        <v>home_secure_back_door_off</v>
      </c>
      <c r="G163" s="6" t="s">
        <v>983</v>
      </c>
      <c r="H163" s="6" t="s">
        <v>356</v>
      </c>
      <c r="I163" s="6" t="s">
        <v>132</v>
      </c>
      <c r="K163" s="6" t="s">
        <v>984</v>
      </c>
      <c r="L163" s="6" t="s">
        <v>990</v>
      </c>
      <c r="T163" s="6"/>
      <c r="V163" s="8"/>
      <c r="W163" s="8"/>
      <c r="X163" s="8"/>
      <c r="Y163" s="8"/>
      <c r="AD163" s="6" t="s">
        <v>991</v>
      </c>
      <c r="AF163" s="8"/>
      <c r="AH163" s="6" t="str">
        <f>IF(ISBLANK(AG163),  "", _xlfn.CONCAT("haas/entity/sensor/", LOWER(C163), "/", E163, "/config"))</f>
        <v/>
      </c>
      <c r="AI163" s="6" t="str">
        <f>IF(ISBLANK(AG163),  "", _xlfn.CONCAT(LOWER(C163), "/", E163))</f>
        <v/>
      </c>
      <c r="AK163" s="6"/>
      <c r="AL163" s="30"/>
      <c r="AM163" s="6"/>
      <c r="AN163" s="8"/>
      <c r="AV163" s="6"/>
      <c r="AW163" s="6"/>
      <c r="AZ163" s="6" t="str">
        <f>IF(AND(ISBLANK(AV163), ISBLANK(AW163)), "", _xlfn.CONCAT("[", IF(ISBLANK(AV163), "", _xlfn.CONCAT("[""mac"", """, AV163, """]")), IF(ISBLANK(AW163), "", _xlfn.CONCAT(", [""ip"", """, AW163, """]")), "]"))</f>
        <v/>
      </c>
    </row>
    <row r="164" spans="1:52" s="56" customFormat="1" ht="16" customHeight="1">
      <c r="A164" s="6">
        <v>1405</v>
      </c>
      <c r="B164" s="6" t="s">
        <v>26</v>
      </c>
      <c r="C164" s="6" t="s">
        <v>980</v>
      </c>
      <c r="D164" s="6" t="s">
        <v>981</v>
      </c>
      <c r="E164" s="6" t="s">
        <v>992</v>
      </c>
      <c r="F164" s="6" t="str">
        <f>IF(ISBLANK(E164), "", Table2[[#This Row],[unique_id]])</f>
        <v>home_secure_front_door_off</v>
      </c>
      <c r="G164" s="6" t="s">
        <v>993</v>
      </c>
      <c r="H164" s="6" t="s">
        <v>356</v>
      </c>
      <c r="I164" s="6" t="s">
        <v>132</v>
      </c>
      <c r="J164" s="6"/>
      <c r="K164" s="6" t="s">
        <v>994</v>
      </c>
      <c r="L164" s="6" t="s">
        <v>990</v>
      </c>
      <c r="M164" s="6"/>
      <c r="N164" s="6"/>
      <c r="O164" s="8"/>
      <c r="P164" s="6"/>
      <c r="Q164" s="6"/>
      <c r="R164" s="6"/>
      <c r="S164" s="6"/>
      <c r="T164" s="6"/>
      <c r="U164" s="6"/>
      <c r="V164" s="8"/>
      <c r="W164" s="8"/>
      <c r="X164" s="8"/>
      <c r="Y164" s="8"/>
      <c r="Z164" s="8"/>
      <c r="AA164" s="6"/>
      <c r="AB164" s="6"/>
      <c r="AC164" s="6"/>
      <c r="AD164" s="6" t="s">
        <v>991</v>
      </c>
      <c r="AE164" s="6"/>
      <c r="AF164" s="8"/>
      <c r="AG164" s="6"/>
      <c r="AH164" s="6" t="str">
        <f>IF(ISBLANK(AG164),  "", _xlfn.CONCAT("haas/entity/sensor/", LOWER(C164), "/", E164, "/config"))</f>
        <v/>
      </c>
      <c r="AI164" s="6" t="str">
        <f>IF(ISBLANK(AG164),  "", _xlfn.CONCAT(LOWER(C164), "/", E164))</f>
        <v/>
      </c>
      <c r="AJ164" s="6"/>
      <c r="AK164" s="6"/>
      <c r="AL164" s="30"/>
      <c r="AM164" s="6"/>
      <c r="AN164" s="8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 t="str">
        <f>IF(AND(ISBLANK(AV164), ISBLANK(AW164)), "", _xlfn.CONCAT("[", IF(ISBLANK(AV164), "", _xlfn.CONCAT("[""mac"", """, AV164, """]")), IF(ISBLANK(AW164), "", _xlfn.CONCAT(", [""ip"", """, AW164, """]")), "]"))</f>
        <v/>
      </c>
    </row>
    <row r="165" spans="1:52" s="56" customFormat="1" ht="16" customHeight="1">
      <c r="A165" s="6">
        <v>1406</v>
      </c>
      <c r="B165" s="6" t="s">
        <v>26</v>
      </c>
      <c r="C165" s="6" t="s">
        <v>980</v>
      </c>
      <c r="D165" s="6" t="s">
        <v>981</v>
      </c>
      <c r="E165" s="6" t="s">
        <v>997</v>
      </c>
      <c r="F165" s="6" t="str">
        <f>IF(ISBLANK(E165), "", Table2[[#This Row],[unique_id]])</f>
        <v>home_sleep_on</v>
      </c>
      <c r="G165" s="6" t="s">
        <v>995</v>
      </c>
      <c r="H165" s="6" t="s">
        <v>356</v>
      </c>
      <c r="I165" s="6" t="s">
        <v>132</v>
      </c>
      <c r="J165" s="6"/>
      <c r="K165" s="6" t="s">
        <v>999</v>
      </c>
      <c r="L165" s="6" t="s">
        <v>1000</v>
      </c>
      <c r="M165" s="6"/>
      <c r="N165" s="6"/>
      <c r="O165" s="8"/>
      <c r="P165" s="6"/>
      <c r="Q165" s="6"/>
      <c r="R165" s="6"/>
      <c r="S165" s="6"/>
      <c r="T165" s="6"/>
      <c r="U165" s="6"/>
      <c r="V165" s="8"/>
      <c r="W165" s="8"/>
      <c r="X165" s="8"/>
      <c r="Y165" s="8"/>
      <c r="Z165" s="8"/>
      <c r="AA165" s="6"/>
      <c r="AB165" s="6"/>
      <c r="AC165" s="6"/>
      <c r="AD165" s="6" t="s">
        <v>357</v>
      </c>
      <c r="AE165" s="6"/>
      <c r="AF165" s="8"/>
      <c r="AG165" s="6"/>
      <c r="AH165" s="6" t="str">
        <f>IF(ISBLANK(AG165),  "", _xlfn.CONCAT("haas/entity/sensor/", LOWER(C165), "/", E165, "/config"))</f>
        <v/>
      </c>
      <c r="AI165" s="6" t="str">
        <f>IF(ISBLANK(AG165),  "", _xlfn.CONCAT(LOWER(C165), "/", E165))</f>
        <v/>
      </c>
      <c r="AJ165" s="6"/>
      <c r="AK165" s="6"/>
      <c r="AL165" s="30"/>
      <c r="AM165" s="6"/>
      <c r="AN165" s="8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 t="str">
        <f>IF(AND(ISBLANK(AV165), ISBLANK(AW165)), "", _xlfn.CONCAT("[", IF(ISBLANK(AV165), "", _xlfn.CONCAT("[""mac"", """, AV165, """]")), IF(ISBLANK(AW165), "", _xlfn.CONCAT(", [""ip"", """, AW165, """]")), "]"))</f>
        <v/>
      </c>
    </row>
    <row r="166" spans="1:52" s="56" customFormat="1" ht="16" customHeight="1">
      <c r="A166" s="6">
        <v>1407</v>
      </c>
      <c r="B166" s="6" t="s">
        <v>26</v>
      </c>
      <c r="C166" s="6" t="s">
        <v>980</v>
      </c>
      <c r="D166" s="6" t="s">
        <v>981</v>
      </c>
      <c r="E166" s="6" t="s">
        <v>998</v>
      </c>
      <c r="F166" s="6" t="str">
        <f>IF(ISBLANK(E166), "", Table2[[#This Row],[unique_id]])</f>
        <v>home_sleep_off</v>
      </c>
      <c r="G166" s="6" t="s">
        <v>996</v>
      </c>
      <c r="H166" s="6" t="s">
        <v>356</v>
      </c>
      <c r="I166" s="6" t="s">
        <v>132</v>
      </c>
      <c r="J166" s="6"/>
      <c r="K166" s="6" t="s">
        <v>999</v>
      </c>
      <c r="L166" s="6" t="s">
        <v>990</v>
      </c>
      <c r="M166" s="6"/>
      <c r="N166" s="6"/>
      <c r="O166" s="8"/>
      <c r="P166" s="6"/>
      <c r="Q166" s="6"/>
      <c r="R166" s="6"/>
      <c r="S166" s="6"/>
      <c r="T166" s="6"/>
      <c r="U166" s="6"/>
      <c r="V166" s="8"/>
      <c r="W166" s="8"/>
      <c r="X166" s="8"/>
      <c r="Y166" s="8"/>
      <c r="Z166" s="8"/>
      <c r="AA166" s="6"/>
      <c r="AB166" s="6"/>
      <c r="AC166" s="6"/>
      <c r="AD166" s="6" t="s">
        <v>1001</v>
      </c>
      <c r="AE166" s="6"/>
      <c r="AF166" s="8"/>
      <c r="AG166" s="6"/>
      <c r="AH166" s="6" t="str">
        <f>IF(ISBLANK(AG166),  "", _xlfn.CONCAT("haas/entity/sensor/", LOWER(C166), "/", E166, "/config"))</f>
        <v/>
      </c>
      <c r="AI166" s="6" t="str">
        <f>IF(ISBLANK(AG166),  "", _xlfn.CONCAT(LOWER(C166), "/", E166))</f>
        <v/>
      </c>
      <c r="AJ166" s="6"/>
      <c r="AK166" s="6"/>
      <c r="AL166" s="30"/>
      <c r="AM166" s="6"/>
      <c r="AN166" s="8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 t="str">
        <f>IF(AND(ISBLANK(AV166), ISBLANK(AW166)), "", _xlfn.CONCAT("[", IF(ISBLANK(AV166), "", _xlfn.CONCAT("[""mac"", """, AV166, """]")), IF(ISBLANK(AW166), "", _xlfn.CONCAT(", [""ip"", """, AW166, """]")), "]"))</f>
        <v/>
      </c>
    </row>
    <row r="167" spans="1:52" s="56" customFormat="1" ht="16" customHeight="1">
      <c r="A167" s="6">
        <v>1408</v>
      </c>
      <c r="B167" s="6" t="s">
        <v>26</v>
      </c>
      <c r="C167" s="6" t="s">
        <v>613</v>
      </c>
      <c r="D167" s="6" t="s">
        <v>395</v>
      </c>
      <c r="E167" s="6" t="s">
        <v>394</v>
      </c>
      <c r="F167" s="6" t="str">
        <f>IF(ISBLANK(E167), "", Table2[[#This Row],[unique_id]])</f>
        <v>column_break</v>
      </c>
      <c r="G167" s="6" t="s">
        <v>391</v>
      </c>
      <c r="H167" s="6" t="s">
        <v>356</v>
      </c>
      <c r="I167" s="6" t="s">
        <v>132</v>
      </c>
      <c r="J167" s="6"/>
      <c r="K167" s="6"/>
      <c r="L167" s="6"/>
      <c r="M167" s="6" t="s">
        <v>392</v>
      </c>
      <c r="N167" s="6" t="s">
        <v>393</v>
      </c>
      <c r="O167" s="8"/>
      <c r="P167" s="6"/>
      <c r="Q167" s="6"/>
      <c r="R167" s="6"/>
      <c r="S167" s="6"/>
      <c r="T167" s="6"/>
      <c r="U167" s="6"/>
      <c r="V167" s="8"/>
      <c r="W167" s="8"/>
      <c r="X167" s="8"/>
      <c r="Y167" s="8"/>
      <c r="Z167" s="8"/>
      <c r="AA167" s="6"/>
      <c r="AB167" s="6"/>
      <c r="AC167" s="6"/>
      <c r="AD167" s="6"/>
      <c r="AE167" s="6"/>
      <c r="AF167" s="8"/>
      <c r="AG167" s="6"/>
      <c r="AH167" s="6"/>
      <c r="AI167" s="6" t="str">
        <f>IF(ISBLANK(AG167),  "", _xlfn.CONCAT(LOWER(C167), "/", E167))</f>
        <v/>
      </c>
      <c r="AJ167" s="6"/>
      <c r="AK167" s="6"/>
      <c r="AL167" s="30"/>
      <c r="AM167" s="6"/>
      <c r="AN167" s="8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 t="str">
        <f>IF(AND(ISBLANK(AV167), ISBLANK(AW167)), "", _xlfn.CONCAT("[", IF(ISBLANK(AV167), "", _xlfn.CONCAT("[""mac"", """, AV167, """]")), IF(ISBLANK(AW167), "", _xlfn.CONCAT(", [""ip"", """, AW167, """]")), "]"))</f>
        <v/>
      </c>
    </row>
    <row r="168" spans="1:52" ht="16" customHeight="1">
      <c r="A168" s="6">
        <v>1500</v>
      </c>
      <c r="B168" s="6" t="s">
        <v>26</v>
      </c>
      <c r="C168" s="6" t="s">
        <v>133</v>
      </c>
      <c r="D168" s="6" t="s">
        <v>129</v>
      </c>
      <c r="E168" s="6" t="s">
        <v>563</v>
      </c>
      <c r="F168" s="6" t="str">
        <f>IF(ISBLANK(E168), "", Table2[[#This Row],[unique_id]])</f>
        <v>ada_fan</v>
      </c>
      <c r="G168" s="6" t="s">
        <v>130</v>
      </c>
      <c r="H168" s="6" t="s">
        <v>131</v>
      </c>
      <c r="I168" s="6" t="s">
        <v>132</v>
      </c>
      <c r="J168" s="6" t="s">
        <v>1065</v>
      </c>
      <c r="K168" s="10"/>
      <c r="M168" s="6" t="s">
        <v>136</v>
      </c>
      <c r="O168" s="8" t="s">
        <v>1157</v>
      </c>
      <c r="P168" s="6" t="s">
        <v>172</v>
      </c>
      <c r="Q168" s="6" t="s">
        <v>1107</v>
      </c>
      <c r="R168" s="6" t="str">
        <f>Table2[[#This Row],[entity_domain]]</f>
        <v>Fans</v>
      </c>
      <c r="S168" s="6" t="str">
        <f>_xlfn.CONCAT( Table2[[#This Row],[device_suggested_area]], " ",Table2[[#This Row],[powercalc_group_3]])</f>
        <v>Ada Fans</v>
      </c>
      <c r="T168" s="9" t="s">
        <v>1102</v>
      </c>
      <c r="V168" s="8"/>
      <c r="W168" s="8"/>
      <c r="X168" s="8"/>
      <c r="Y168" s="8"/>
      <c r="AD168" s="6" t="s">
        <v>261</v>
      </c>
      <c r="AF168" s="8"/>
      <c r="AH168" s="6" t="str">
        <f>IF(ISBLANK(AG168),  "", _xlfn.CONCAT("haas/entity/sensor/", LOWER(C168), "/", E168, "/config"))</f>
        <v/>
      </c>
      <c r="AI168" s="6" t="str">
        <f>IF(ISBLANK(AG168),  "", _xlfn.CONCAT(LOWER(C168), "/", E168))</f>
        <v/>
      </c>
      <c r="AK168" s="6"/>
      <c r="AL168" s="31"/>
      <c r="AM168" s="6" t="str">
        <f>IF(OR(ISBLANK(AV168), ISBLANK(AW168)), "", LOWER(_xlfn.CONCAT(Table2[[#This Row],[device_manufacturer]], "-",Table2[[#This Row],[device_suggested_area]], "-", Table2[[#This Row],[device_identifiers]])))</f>
        <v>senseme-ada-fan</v>
      </c>
      <c r="AN168" s="8" t="s">
        <v>446</v>
      </c>
      <c r="AO168" s="6" t="s">
        <v>129</v>
      </c>
      <c r="AP168" s="6" t="s">
        <v>447</v>
      </c>
      <c r="AQ168" s="6" t="str">
        <f>IF(OR(ISBLANK(AV168), ISBLANK(AW168)), "", Table2[[#This Row],[device_via_device]])</f>
        <v>SenseMe</v>
      </c>
      <c r="AS168" s="6" t="s">
        <v>130</v>
      </c>
      <c r="AU168" s="6" t="s">
        <v>553</v>
      </c>
      <c r="AV168" s="6" t="s">
        <v>448</v>
      </c>
      <c r="AW168" s="6" t="s">
        <v>556</v>
      </c>
      <c r="AZ168" s="6" t="str">
        <f>IF(AND(ISBLANK(AV168), ISBLANK(AW168)), "", _xlfn.CONCAT("[", IF(ISBLANK(AV168), "", _xlfn.CONCAT("[""mac"", """, AV168, """]")), IF(ISBLANK(AW168), "", _xlfn.CONCAT(", [""ip"", """, AW168, """]")), "]"))</f>
        <v>[["mac", "20:f8:5e:d7:19:e0"], ["ip", "10.0.6.60"]]</v>
      </c>
    </row>
    <row r="169" spans="1:52" ht="16" customHeight="1">
      <c r="A169" s="6">
        <v>1501</v>
      </c>
      <c r="B169" s="6" t="s">
        <v>26</v>
      </c>
      <c r="C169" s="6" t="s">
        <v>133</v>
      </c>
      <c r="D169" s="6" t="s">
        <v>129</v>
      </c>
      <c r="E169" s="6" t="s">
        <v>564</v>
      </c>
      <c r="F169" s="6" t="str">
        <f>IF(ISBLANK(E169), "", Table2[[#This Row],[unique_id]])</f>
        <v>edwin_fan</v>
      </c>
      <c r="G169" s="6" t="s">
        <v>127</v>
      </c>
      <c r="H169" s="6" t="s">
        <v>131</v>
      </c>
      <c r="I169" s="6" t="s">
        <v>132</v>
      </c>
      <c r="J169" s="6" t="s">
        <v>1065</v>
      </c>
      <c r="M169" s="6" t="s">
        <v>136</v>
      </c>
      <c r="O169" s="8" t="s">
        <v>1157</v>
      </c>
      <c r="P169" s="6" t="s">
        <v>172</v>
      </c>
      <c r="Q169" s="6" t="s">
        <v>1107</v>
      </c>
      <c r="R169" s="6" t="str">
        <f>Table2[[#This Row],[entity_domain]]</f>
        <v>Fans</v>
      </c>
      <c r="S169" s="6" t="str">
        <f>_xlfn.CONCAT( Table2[[#This Row],[device_suggested_area]], " ",Table2[[#This Row],[powercalc_group_3]])</f>
        <v>Edwin Fans</v>
      </c>
      <c r="T169" s="9" t="s">
        <v>1102</v>
      </c>
      <c r="V169" s="8"/>
      <c r="W169" s="8"/>
      <c r="X169" s="8"/>
      <c r="Y169" s="8"/>
      <c r="AD169" s="6" t="s">
        <v>261</v>
      </c>
      <c r="AF169" s="8"/>
      <c r="AH169" s="6" t="str">
        <f>IF(ISBLANK(AG169),  "", _xlfn.CONCAT("haas/entity/sensor/", LOWER(C169), "/", E169, "/config"))</f>
        <v/>
      </c>
      <c r="AI169" s="6" t="str">
        <f>IF(ISBLANK(AG169),  "", _xlfn.CONCAT(LOWER(C169), "/", E169))</f>
        <v/>
      </c>
      <c r="AK169" s="6"/>
      <c r="AL169" s="31"/>
      <c r="AM169" s="6" t="str">
        <f>IF(OR(ISBLANK(AV169), ISBLANK(AW169)), "", LOWER(_xlfn.CONCAT(Table2[[#This Row],[device_manufacturer]], "-",Table2[[#This Row],[device_suggested_area]], "-", Table2[[#This Row],[device_identifiers]])))</f>
        <v>senseme-edwin-fan</v>
      </c>
      <c r="AN169" s="8" t="s">
        <v>446</v>
      </c>
      <c r="AO169" s="6" t="s">
        <v>129</v>
      </c>
      <c r="AP169" s="6" t="s">
        <v>447</v>
      </c>
      <c r="AQ169" s="6" t="str">
        <f>IF(OR(ISBLANK(AV169), ISBLANK(AW169)), "", Table2[[#This Row],[device_via_device]])</f>
        <v>SenseMe</v>
      </c>
      <c r="AS169" s="6" t="s">
        <v>127</v>
      </c>
      <c r="AU169" s="6" t="s">
        <v>553</v>
      </c>
      <c r="AV169" s="6" t="s">
        <v>449</v>
      </c>
      <c r="AW169" s="6" t="s">
        <v>557</v>
      </c>
      <c r="AZ169" s="6" t="str">
        <f>IF(AND(ISBLANK(AV169), ISBLANK(AW169)), "", _xlfn.CONCAT("[", IF(ISBLANK(AV169), "", _xlfn.CONCAT("[""mac"", """, AV169, """]")), IF(ISBLANK(AW169), "", _xlfn.CONCAT(", [""ip"", """, AW169, """]")), "]"))</f>
        <v>[["mac", "20:f8:5e:d7:26:1c"], ["ip", "10.0.6.61"]]</v>
      </c>
    </row>
    <row r="170" spans="1:52" ht="16" customHeight="1">
      <c r="A170" s="6">
        <v>1502</v>
      </c>
      <c r="B170" s="6" t="s">
        <v>26</v>
      </c>
      <c r="C170" s="6" t="s">
        <v>133</v>
      </c>
      <c r="D170" s="6" t="s">
        <v>129</v>
      </c>
      <c r="E170" s="6" t="s">
        <v>565</v>
      </c>
      <c r="F170" s="6" t="str">
        <f>IF(ISBLANK(E170), "", Table2[[#This Row],[unique_id]])</f>
        <v>parents_fan</v>
      </c>
      <c r="G170" s="6" t="s">
        <v>201</v>
      </c>
      <c r="H170" s="6" t="s">
        <v>131</v>
      </c>
      <c r="I170" s="6" t="s">
        <v>132</v>
      </c>
      <c r="J170" s="6" t="s">
        <v>660</v>
      </c>
      <c r="M170" s="6" t="s">
        <v>136</v>
      </c>
      <c r="O170" s="8" t="s">
        <v>1157</v>
      </c>
      <c r="P170" s="6" t="s">
        <v>172</v>
      </c>
      <c r="Q170" s="6" t="s">
        <v>1107</v>
      </c>
      <c r="R170" s="6" t="str">
        <f>Table2[[#This Row],[entity_domain]]</f>
        <v>Fans</v>
      </c>
      <c r="S170" s="6" t="str">
        <f>_xlfn.CONCAT( Table2[[#This Row],[device_suggested_area]], " ",Table2[[#This Row],[powercalc_group_3]])</f>
        <v>Parents Fans</v>
      </c>
      <c r="T170" s="9" t="s">
        <v>1102</v>
      </c>
      <c r="V170" s="8"/>
      <c r="W170" s="8"/>
      <c r="X170" s="8"/>
      <c r="Y170" s="8"/>
      <c r="AD170" s="6" t="s">
        <v>261</v>
      </c>
      <c r="AF170" s="8"/>
      <c r="AH170" s="6" t="str">
        <f>IF(ISBLANK(AG170),  "", _xlfn.CONCAT("haas/entity/sensor/", LOWER(C170), "/", E170, "/config"))</f>
        <v/>
      </c>
      <c r="AI170" s="6" t="str">
        <f>IF(ISBLANK(AG170),  "", _xlfn.CONCAT(LOWER(C170), "/", E170))</f>
        <v/>
      </c>
      <c r="AK170" s="6"/>
      <c r="AL170" s="31"/>
      <c r="AM170" s="6" t="str">
        <f>IF(OR(ISBLANK(AV170), ISBLANK(AW170)), "", LOWER(_xlfn.CONCAT(Table2[[#This Row],[device_manufacturer]], "-",Table2[[#This Row],[device_suggested_area]], "-", Table2[[#This Row],[device_identifiers]])))</f>
        <v>senseme-parents-fan</v>
      </c>
      <c r="AN170" s="8" t="s">
        <v>446</v>
      </c>
      <c r="AO170" s="6" t="s">
        <v>129</v>
      </c>
      <c r="AP170" s="6" t="s">
        <v>447</v>
      </c>
      <c r="AQ170" s="6" t="str">
        <f>IF(OR(ISBLANK(AV170), ISBLANK(AW170)), "", Table2[[#This Row],[device_via_device]])</f>
        <v>SenseMe</v>
      </c>
      <c r="AS170" s="6" t="s">
        <v>201</v>
      </c>
      <c r="AU170" s="6" t="s">
        <v>553</v>
      </c>
      <c r="AV170" s="6" t="s">
        <v>452</v>
      </c>
      <c r="AW170" s="6" t="s">
        <v>558</v>
      </c>
      <c r="AZ170" s="6" t="str">
        <f>IF(AND(ISBLANK(AV170), ISBLANK(AW170)), "", _xlfn.CONCAT("[", IF(ISBLANK(AV170), "", _xlfn.CONCAT("[""mac"", """, AV170, """]")), IF(ISBLANK(AW170), "", _xlfn.CONCAT(", [""ip"", """, AW170, """]")), "]"))</f>
        <v>[["mac", "20:f8:5e:d8:a5:6b"], ["ip", "10.0.6.62"]]</v>
      </c>
    </row>
    <row r="171" spans="1:52" ht="16" customHeight="1">
      <c r="A171" s="6">
        <v>1503</v>
      </c>
      <c r="B171" s="6" t="s">
        <v>26</v>
      </c>
      <c r="C171" s="6" t="s">
        <v>1187</v>
      </c>
      <c r="D171" s="6" t="s">
        <v>149</v>
      </c>
      <c r="E171" s="9" t="str">
        <f>_xlfn.CONCAT("template_", E172, "_proxy")</f>
        <v>template_kitchen_fan_plug_proxy</v>
      </c>
      <c r="F171" s="6" t="str">
        <f>IF(ISBLANK(E171), "", Table2[[#This Row],[unique_id]])</f>
        <v>template_kitchen_fan_plug_proxy</v>
      </c>
      <c r="G171" s="6" t="s">
        <v>215</v>
      </c>
      <c r="H171" s="6" t="s">
        <v>131</v>
      </c>
      <c r="I171" s="6" t="s">
        <v>132</v>
      </c>
      <c r="O171" s="8" t="s">
        <v>1157</v>
      </c>
      <c r="P171" s="6" t="s">
        <v>172</v>
      </c>
      <c r="Q171" s="6" t="s">
        <v>1107</v>
      </c>
      <c r="R171" s="6" t="str">
        <f>Table2[[#This Row],[entity_domain]]</f>
        <v>Fans</v>
      </c>
      <c r="S171" s="6" t="str">
        <f>S172</f>
        <v>Kitchen Fans</v>
      </c>
      <c r="T171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171" s="8"/>
      <c r="W171" s="8"/>
      <c r="X171" s="8"/>
      <c r="Y171" s="8"/>
      <c r="AF171" s="8"/>
      <c r="AK171" s="6"/>
      <c r="AL171" s="31"/>
      <c r="AM171" s="6"/>
      <c r="AN171" s="8"/>
      <c r="AO171" s="6" t="s">
        <v>134</v>
      </c>
      <c r="AP171" s="6" t="s">
        <v>424</v>
      </c>
      <c r="AQ171" s="6" t="s">
        <v>244</v>
      </c>
      <c r="AS171" s="6" t="s">
        <v>215</v>
      </c>
      <c r="AV171" s="7"/>
      <c r="AW171" s="7"/>
      <c r="AX171" s="7"/>
      <c r="AY171" s="7"/>
    </row>
    <row r="172" spans="1:52" ht="16" customHeight="1">
      <c r="A172" s="6">
        <v>1504</v>
      </c>
      <c r="B172" s="6" t="s">
        <v>26</v>
      </c>
      <c r="C172" s="6" t="s">
        <v>244</v>
      </c>
      <c r="D172" s="6" t="s">
        <v>134</v>
      </c>
      <c r="E172" s="6" t="s">
        <v>1220</v>
      </c>
      <c r="F172" s="6" t="str">
        <f>IF(ISBLANK(E172), "", Table2[[#This Row],[unique_id]])</f>
        <v>kitchen_fan_plug</v>
      </c>
      <c r="G172" s="6" t="s">
        <v>215</v>
      </c>
      <c r="H172" s="6" t="s">
        <v>131</v>
      </c>
      <c r="I172" s="6" t="s">
        <v>132</v>
      </c>
      <c r="J172" s="6" t="s">
        <v>660</v>
      </c>
      <c r="M172" s="6" t="s">
        <v>136</v>
      </c>
      <c r="O172" s="8" t="s">
        <v>1157</v>
      </c>
      <c r="P172" s="6" t="s">
        <v>172</v>
      </c>
      <c r="Q172" s="6" t="s">
        <v>1107</v>
      </c>
      <c r="R172" s="6" t="str">
        <f>Table2[[#This Row],[entity_domain]]</f>
        <v>Fans</v>
      </c>
      <c r="S172" s="6" t="str">
        <f>_xlfn.CONCAT( Table2[[#This Row],[device_suggested_area]], " ",Table2[[#This Row],[powercalc_group_3]])</f>
        <v>Kitchen Fans</v>
      </c>
      <c r="T172" s="9" t="str">
        <f>_xlfn.CONCAT("power_sensor_id: sensor.", Table2[[#This Row],[unique_id]], "_current_consumption", CHAR(10), "force_energy_sensor_creation: true", CHAR(10))</f>
        <v xml:space="preserve">power_sensor_id: sensor.kitchen_fan_plug_current_consumption
force_energy_sensor_creation: true
</v>
      </c>
      <c r="V172" s="8"/>
      <c r="W172" s="8"/>
      <c r="X172" s="8"/>
      <c r="Y172" s="8"/>
      <c r="AD172" s="6" t="s">
        <v>261</v>
      </c>
      <c r="AF172" s="8"/>
      <c r="AH172" s="6" t="str">
        <f>IF(ISBLANK(AG172),  "", _xlfn.CONCAT("haas/entity/sensor/", LOWER(C172), "/", E172, "/config"))</f>
        <v/>
      </c>
      <c r="AI172" s="6" t="str">
        <f>IF(ISBLANK(AG172),  "", _xlfn.CONCAT(LOWER(C172), "/", E172))</f>
        <v/>
      </c>
      <c r="AK172" s="6"/>
      <c r="AL172" s="31"/>
      <c r="AM172" s="6" t="str">
        <f>IF(OR(ISBLANK(AV172), ISBLANK(AW172)), "", LOWER(_xlfn.CONCAT(Table2[[#This Row],[device_manufacturer]], "-",Table2[[#This Row],[device_suggested_area]], "-", Table2[[#This Row],[device_identifiers]])))</f>
        <v>tplink-kitchen-fan</v>
      </c>
      <c r="AN172" s="8" t="s">
        <v>427</v>
      </c>
      <c r="AO172" s="6" t="s">
        <v>129</v>
      </c>
      <c r="AP172" s="6" t="s">
        <v>424</v>
      </c>
      <c r="AQ172" s="6" t="str">
        <f>IF(OR(ISBLANK(AV172), ISBLANK(AW172)), "", Table2[[#This Row],[device_via_device]])</f>
        <v>TPLink</v>
      </c>
      <c r="AR172" s="6" t="s">
        <v>1172</v>
      </c>
      <c r="AS172" s="6" t="s">
        <v>215</v>
      </c>
      <c r="AU172" s="6" t="s">
        <v>553</v>
      </c>
      <c r="AV172" s="7" t="s">
        <v>428</v>
      </c>
      <c r="AW172" s="7" t="s">
        <v>552</v>
      </c>
      <c r="AX172" s="7"/>
      <c r="AY172" s="7"/>
      <c r="AZ172" s="6" t="str">
        <f>IF(AND(ISBLANK(AV172), ISBLANK(AW172)), "", _xlfn.CONCAT("[", IF(ISBLANK(AV172), "", _xlfn.CONCAT("[""mac"", """, AV172, """]")), IF(ISBLANK(AW172), "", _xlfn.CONCAT(", [""ip"", """, AW172, """]")), "]"))</f>
        <v>[["mac", "ac:84:c6:0d:1b:9c"], ["ip", "10.0.6.87"]]</v>
      </c>
    </row>
    <row r="173" spans="1:52" ht="16" customHeight="1">
      <c r="A173" s="6">
        <v>1505</v>
      </c>
      <c r="B173" s="6" t="s">
        <v>26</v>
      </c>
      <c r="C173" s="6" t="s">
        <v>133</v>
      </c>
      <c r="D173" s="6" t="s">
        <v>129</v>
      </c>
      <c r="E173" s="6" t="s">
        <v>566</v>
      </c>
      <c r="F173" s="6" t="str">
        <f>IF(ISBLANK(E173), "", Table2[[#This Row],[unique_id]])</f>
        <v>lounge_fan</v>
      </c>
      <c r="G173" s="6" t="s">
        <v>203</v>
      </c>
      <c r="H173" s="6" t="s">
        <v>131</v>
      </c>
      <c r="I173" s="6" t="s">
        <v>132</v>
      </c>
      <c r="J173" s="6" t="s">
        <v>660</v>
      </c>
      <c r="M173" s="6" t="s">
        <v>136</v>
      </c>
      <c r="O173" s="8" t="s">
        <v>1157</v>
      </c>
      <c r="P173" s="6" t="s">
        <v>172</v>
      </c>
      <c r="Q173" s="6" t="s">
        <v>1107</v>
      </c>
      <c r="R173" s="6" t="str">
        <f>Table2[[#This Row],[entity_domain]]</f>
        <v>Fans</v>
      </c>
      <c r="S173" s="6" t="str">
        <f>_xlfn.CONCAT( Table2[[#This Row],[device_suggested_area]], " ",Table2[[#This Row],[powercalc_group_3]])</f>
        <v>Lounge Fans</v>
      </c>
      <c r="T173" s="9" t="s">
        <v>1102</v>
      </c>
      <c r="V173" s="8"/>
      <c r="W173" s="8"/>
      <c r="X173" s="8"/>
      <c r="Y173" s="8"/>
      <c r="AD173" s="6" t="s">
        <v>261</v>
      </c>
      <c r="AF173" s="8"/>
      <c r="AH173" s="6" t="str">
        <f>IF(ISBLANK(AG173),  "", _xlfn.CONCAT("haas/entity/sensor/", LOWER(C173), "/", E173, "/config"))</f>
        <v/>
      </c>
      <c r="AI173" s="6" t="str">
        <f>IF(ISBLANK(AG173),  "", _xlfn.CONCAT(LOWER(C173), "/", E173))</f>
        <v/>
      </c>
      <c r="AK173" s="6"/>
      <c r="AL173" s="31"/>
      <c r="AM173" s="6" t="str">
        <f>IF(OR(ISBLANK(AV173), ISBLANK(AW173)), "", LOWER(_xlfn.CONCAT(Table2[[#This Row],[device_manufacturer]], "-",Table2[[#This Row],[device_suggested_area]], "-", Table2[[#This Row],[device_identifiers]])))</f>
        <v>senseme-lounge-fan</v>
      </c>
      <c r="AN173" s="8" t="s">
        <v>446</v>
      </c>
      <c r="AO173" s="6" t="s">
        <v>129</v>
      </c>
      <c r="AP173" s="6" t="s">
        <v>447</v>
      </c>
      <c r="AQ173" s="6" t="str">
        <f>IF(OR(ISBLANK(AV173), ISBLANK(AW173)), "", Table2[[#This Row],[device_via_device]])</f>
        <v>SenseMe</v>
      </c>
      <c r="AS173" s="6" t="s">
        <v>203</v>
      </c>
      <c r="AU173" s="6" t="s">
        <v>553</v>
      </c>
      <c r="AV173" s="6" t="s">
        <v>453</v>
      </c>
      <c r="AW173" s="6" t="s">
        <v>559</v>
      </c>
      <c r="AZ173" s="6" t="str">
        <f>IF(AND(ISBLANK(AV173), ISBLANK(AW173)), "", _xlfn.CONCAT("[", IF(ISBLANK(AV173), "", _xlfn.CONCAT("[""mac"", """, AV173, """]")), IF(ISBLANK(AW173), "", _xlfn.CONCAT(", [""ip"", """, AW173, """]")), "]"))</f>
        <v>[["mac", "20:f8:5e:d9:11:77"], ["ip", "10.0.6.63"]]</v>
      </c>
    </row>
    <row r="174" spans="1:52" ht="16" customHeight="1">
      <c r="A174" s="6">
        <v>1506</v>
      </c>
      <c r="B174" s="6" t="s">
        <v>26</v>
      </c>
      <c r="C174" s="6" t="s">
        <v>133</v>
      </c>
      <c r="D174" s="6" t="s">
        <v>129</v>
      </c>
      <c r="E174" s="6" t="s">
        <v>567</v>
      </c>
      <c r="F174" s="6" t="str">
        <f>IF(ISBLANK(E174), "", Table2[[#This Row],[unique_id]])</f>
        <v>deck_fan</v>
      </c>
      <c r="G174" s="6" t="s">
        <v>422</v>
      </c>
      <c r="H174" s="6" t="s">
        <v>131</v>
      </c>
      <c r="I174" s="6" t="s">
        <v>132</v>
      </c>
      <c r="J174" s="6" t="s">
        <v>1066</v>
      </c>
      <c r="M174" s="6" t="s">
        <v>136</v>
      </c>
      <c r="T174" s="6"/>
      <c r="V174" s="8"/>
      <c r="W174" s="8"/>
      <c r="X174" s="8"/>
      <c r="Y174" s="8"/>
      <c r="AD174" s="6" t="s">
        <v>261</v>
      </c>
      <c r="AF174" s="8"/>
      <c r="AH174" s="6" t="str">
        <f>IF(ISBLANK(AG174),  "", _xlfn.CONCAT("haas/entity/sensor/", LOWER(C174), "/", E174, "/config"))</f>
        <v/>
      </c>
      <c r="AI174" s="6" t="str">
        <f>IF(ISBLANK(AG174),  "", _xlfn.CONCAT(LOWER(C174), "/", E174))</f>
        <v/>
      </c>
      <c r="AK174" s="6"/>
      <c r="AL174" s="31"/>
      <c r="AM174" s="6"/>
      <c r="AN174" s="8"/>
      <c r="AS174" s="6" t="s">
        <v>422</v>
      </c>
      <c r="AV174" s="6"/>
      <c r="AW174" s="66"/>
      <c r="AZ174" s="6" t="str">
        <f>IF(AND(ISBLANK(AV174), ISBLANK(AW174)), "", _xlfn.CONCAT("[", IF(ISBLANK(AV174), "", _xlfn.CONCAT("[""mac"", """, AV174, """]")), IF(ISBLANK(AW174), "", _xlfn.CONCAT(", [""ip"", """, AW174, """]")), "]"))</f>
        <v/>
      </c>
    </row>
    <row r="175" spans="1:52" ht="16" customHeight="1">
      <c r="A175" s="6">
        <v>1507</v>
      </c>
      <c r="B175" s="6" t="s">
        <v>26</v>
      </c>
      <c r="C175" s="6" t="s">
        <v>133</v>
      </c>
      <c r="D175" s="6" t="s">
        <v>129</v>
      </c>
      <c r="E175" s="6" t="s">
        <v>568</v>
      </c>
      <c r="F175" s="6" t="str">
        <f>IF(ISBLANK(E175), "", Table2[[#This Row],[unique_id]])</f>
        <v>deck_east_fan</v>
      </c>
      <c r="G175" s="6" t="s">
        <v>225</v>
      </c>
      <c r="H175" s="6" t="s">
        <v>131</v>
      </c>
      <c r="I175" s="6" t="s">
        <v>132</v>
      </c>
      <c r="O175" s="8" t="s">
        <v>1157</v>
      </c>
      <c r="P175" s="6" t="s">
        <v>172</v>
      </c>
      <c r="Q175" s="6" t="s">
        <v>1107</v>
      </c>
      <c r="R175" s="6" t="str">
        <f>Table2[[#This Row],[entity_domain]]</f>
        <v>Fans</v>
      </c>
      <c r="S175" s="6" t="str">
        <f>_xlfn.CONCAT( Table2[[#This Row],[device_suggested_area]], " ",Table2[[#This Row],[powercalc_group_3]])</f>
        <v>Deck Fans</v>
      </c>
      <c r="T175" s="9" t="s">
        <v>1102</v>
      </c>
      <c r="V175" s="8"/>
      <c r="W175" s="8"/>
      <c r="X175" s="8"/>
      <c r="Y175" s="8"/>
      <c r="AD175" s="6" t="s">
        <v>261</v>
      </c>
      <c r="AF175" s="8"/>
      <c r="AH175" s="6" t="str">
        <f>IF(ISBLANK(AG175),  "", _xlfn.CONCAT("haas/entity/sensor/", LOWER(C175), "/", E175, "/config"))</f>
        <v/>
      </c>
      <c r="AI175" s="6" t="str">
        <f>IF(ISBLANK(AG175),  "", _xlfn.CONCAT(LOWER(C175), "/", E175))</f>
        <v/>
      </c>
      <c r="AK175" s="6"/>
      <c r="AL175" s="31"/>
      <c r="AM175" s="6" t="str">
        <f>IF(OR(ISBLANK(AV175), ISBLANK(AW175)), "", LOWER(_xlfn.CONCAT(Table2[[#This Row],[device_manufacturer]], "-",Table2[[#This Row],[device_suggested_area]], "-", Table2[[#This Row],[device_identifiers]])))</f>
        <v>senseme-deck-east-fan</v>
      </c>
      <c r="AN175" s="8" t="s">
        <v>446</v>
      </c>
      <c r="AO175" s="6" t="s">
        <v>455</v>
      </c>
      <c r="AP175" s="6" t="s">
        <v>447</v>
      </c>
      <c r="AQ175" s="6" t="str">
        <f>IF(OR(ISBLANK(AV175), ISBLANK(AW175)), "", Table2[[#This Row],[device_via_device]])</f>
        <v>SenseMe</v>
      </c>
      <c r="AS175" s="6" t="s">
        <v>422</v>
      </c>
      <c r="AU175" s="6" t="s">
        <v>553</v>
      </c>
      <c r="AV175" s="6" t="s">
        <v>450</v>
      </c>
      <c r="AW175" s="6" t="s">
        <v>560</v>
      </c>
      <c r="AZ175" s="6" t="str">
        <f>IF(AND(ISBLANK(AV175), ISBLANK(AW175)), "", _xlfn.CONCAT("[", IF(ISBLANK(AV175), "", _xlfn.CONCAT("[""mac"", """, AV175, """]")), IF(ISBLANK(AW175), "", _xlfn.CONCAT(", [""ip"", """, AW175, """]")), "]"))</f>
        <v>[["mac", "20:f8:5e:1e:ea:a0"], ["ip", "10.0.6.64"]]</v>
      </c>
    </row>
    <row r="176" spans="1:52" ht="16" customHeight="1">
      <c r="A176" s="6">
        <v>1508</v>
      </c>
      <c r="B176" s="6" t="s">
        <v>26</v>
      </c>
      <c r="C176" s="6" t="s">
        <v>133</v>
      </c>
      <c r="D176" s="6" t="s">
        <v>129</v>
      </c>
      <c r="E176" s="6" t="s">
        <v>569</v>
      </c>
      <c r="F176" s="6" t="str">
        <f>IF(ISBLANK(E176), "", Table2[[#This Row],[unique_id]])</f>
        <v>deck_west_fan</v>
      </c>
      <c r="G176" s="6" t="s">
        <v>224</v>
      </c>
      <c r="H176" s="6" t="s">
        <v>131</v>
      </c>
      <c r="I176" s="6" t="s">
        <v>132</v>
      </c>
      <c r="O176" s="8" t="s">
        <v>1157</v>
      </c>
      <c r="P176" s="6" t="s">
        <v>172</v>
      </c>
      <c r="Q176" s="6" t="s">
        <v>1107</v>
      </c>
      <c r="R176" s="6" t="str">
        <f>Table2[[#This Row],[entity_domain]]</f>
        <v>Fans</v>
      </c>
      <c r="S176" s="6" t="str">
        <f>_xlfn.CONCAT( Table2[[#This Row],[device_suggested_area]], " ",Table2[[#This Row],[powercalc_group_3]])</f>
        <v>Deck Fans</v>
      </c>
      <c r="T176" s="9" t="s">
        <v>1102</v>
      </c>
      <c r="V176" s="8"/>
      <c r="W176" s="8"/>
      <c r="X176" s="8"/>
      <c r="Y176" s="8"/>
      <c r="AD176" s="6" t="s">
        <v>261</v>
      </c>
      <c r="AF176" s="8"/>
      <c r="AH176" s="6" t="str">
        <f>IF(ISBLANK(AG176),  "", _xlfn.CONCAT("haas/entity/sensor/", LOWER(C176), "/", E176, "/config"))</f>
        <v/>
      </c>
      <c r="AI176" s="6" t="str">
        <f>IF(ISBLANK(AG176),  "", _xlfn.CONCAT(LOWER(C176), "/", E176))</f>
        <v/>
      </c>
      <c r="AK176" s="6"/>
      <c r="AL176" s="31"/>
      <c r="AM176" s="6" t="str">
        <f>IF(OR(ISBLANK(AV176), ISBLANK(AW176)), "", LOWER(_xlfn.CONCAT(Table2[[#This Row],[device_manufacturer]], "-",Table2[[#This Row],[device_suggested_area]], "-", Table2[[#This Row],[device_identifiers]])))</f>
        <v>senseme-deck-west-fan</v>
      </c>
      <c r="AN176" s="8" t="s">
        <v>446</v>
      </c>
      <c r="AO176" s="6" t="s">
        <v>456</v>
      </c>
      <c r="AP176" s="6" t="s">
        <v>447</v>
      </c>
      <c r="AQ176" s="6" t="str">
        <f>IF(OR(ISBLANK(AV176), ISBLANK(AW176)), "", Table2[[#This Row],[device_via_device]])</f>
        <v>SenseMe</v>
      </c>
      <c r="AS176" s="6" t="s">
        <v>422</v>
      </c>
      <c r="AU176" s="6" t="s">
        <v>553</v>
      </c>
      <c r="AV176" s="6" t="s">
        <v>451</v>
      </c>
      <c r="AW176" s="12" t="s">
        <v>561</v>
      </c>
      <c r="AX176" s="12"/>
      <c r="AY176" s="12"/>
      <c r="AZ176" s="6" t="str">
        <f>IF(AND(ISBLANK(AV176), ISBLANK(AW176)), "", _xlfn.CONCAT("[", IF(ISBLANK(AV176), "", _xlfn.CONCAT("[""mac"", """, AV176, """]")), IF(ISBLANK(AW176), "", _xlfn.CONCAT(", [""ip"", """, AW176, """]")), "]"))</f>
        <v>[["mac", "20:f8:5e:1e:da:35"], ["ip", "10.0.6.65"]]</v>
      </c>
    </row>
    <row r="177" spans="1:52" ht="16" customHeight="1">
      <c r="A177" s="6">
        <v>1509</v>
      </c>
      <c r="B177" s="6" t="s">
        <v>26</v>
      </c>
      <c r="C177" s="6" t="s">
        <v>613</v>
      </c>
      <c r="D177" s="6" t="s">
        <v>395</v>
      </c>
      <c r="E177" s="6" t="s">
        <v>394</v>
      </c>
      <c r="F177" s="6" t="str">
        <f>IF(ISBLANK(E177), "", Table2[[#This Row],[unique_id]])</f>
        <v>column_break</v>
      </c>
      <c r="G177" s="6" t="s">
        <v>391</v>
      </c>
      <c r="H177" s="6" t="s">
        <v>131</v>
      </c>
      <c r="I177" s="6" t="s">
        <v>132</v>
      </c>
      <c r="M177" s="6" t="s">
        <v>392</v>
      </c>
      <c r="N177" s="6" t="s">
        <v>393</v>
      </c>
      <c r="T177" s="6"/>
      <c r="V177" s="8"/>
      <c r="W177" s="8"/>
      <c r="X177" s="8"/>
      <c r="Y177" s="8"/>
      <c r="AF177" s="8"/>
      <c r="AH177" s="6" t="str">
        <f>IF(ISBLANK(AG177),  "", _xlfn.CONCAT("haas/entity/sensor/", LOWER(C177), "/", E177, "/config"))</f>
        <v/>
      </c>
      <c r="AI177" s="6" t="str">
        <f>IF(ISBLANK(AG177),  "", _xlfn.CONCAT(LOWER(C177), "/", E177))</f>
        <v/>
      </c>
      <c r="AK177" s="6"/>
      <c r="AL177" s="31"/>
      <c r="AM177" s="6"/>
      <c r="AN177" s="8"/>
      <c r="AV177" s="6"/>
      <c r="AW177" s="12"/>
      <c r="AX177" s="12"/>
      <c r="AY177" s="12"/>
      <c r="AZ177" s="6" t="str">
        <f>IF(AND(ISBLANK(AV177), ISBLANK(AW177)), "", _xlfn.CONCAT("[", IF(ISBLANK(AV177), "", _xlfn.CONCAT("[""mac"", """, AV177, """]")), IF(ISBLANK(AW177), "", _xlfn.CONCAT(", [""ip"", """, AW177, """]")), "]"))</f>
        <v/>
      </c>
    </row>
    <row r="178" spans="1:52" s="53" customFormat="1" ht="16" customHeight="1">
      <c r="A178" s="6">
        <v>1600</v>
      </c>
      <c r="B178" s="6" t="s">
        <v>26</v>
      </c>
      <c r="C178" s="6" t="s">
        <v>133</v>
      </c>
      <c r="D178" s="6" t="s">
        <v>137</v>
      </c>
      <c r="E178" s="6" t="s">
        <v>563</v>
      </c>
      <c r="F178" s="6" t="str">
        <f>IF(ISBLANK(E178), "", Table2[[#This Row],[unique_id]])</f>
        <v>ada_fan</v>
      </c>
      <c r="G178" s="6" t="s">
        <v>140</v>
      </c>
      <c r="H178" s="6" t="s">
        <v>139</v>
      </c>
      <c r="I178" s="6" t="s">
        <v>132</v>
      </c>
      <c r="J178" s="6" t="s">
        <v>1067</v>
      </c>
      <c r="K178" s="6"/>
      <c r="L178" s="6"/>
      <c r="M178" s="6" t="s">
        <v>136</v>
      </c>
      <c r="N178" s="6"/>
      <c r="O178" s="8" t="s">
        <v>1157</v>
      </c>
      <c r="P178" s="6" t="s">
        <v>172</v>
      </c>
      <c r="Q178" s="6" t="s">
        <v>1107</v>
      </c>
      <c r="R178" s="6" t="str">
        <f>Table2[[#This Row],[entity_domain]]</f>
        <v>Lights</v>
      </c>
      <c r="S178" s="6" t="str">
        <f>_xlfn.CONCAT( Table2[[#This Row],[device_suggested_area]], " ",Table2[[#This Row],[powercalc_group_3]])</f>
        <v>Ada Lights</v>
      </c>
      <c r="T178" s="9" t="s">
        <v>1120</v>
      </c>
      <c r="U178" s="6"/>
      <c r="V178" s="8"/>
      <c r="W178" s="8"/>
      <c r="X178" s="8"/>
      <c r="Y178" s="8"/>
      <c r="Z178" s="8"/>
      <c r="AA178" s="6"/>
      <c r="AB178" s="6"/>
      <c r="AC178" s="6"/>
      <c r="AD178" s="6" t="s">
        <v>322</v>
      </c>
      <c r="AE178" s="6"/>
      <c r="AF178" s="8"/>
      <c r="AG178" s="6"/>
      <c r="AH178" s="6" t="str">
        <f>IF(ISBLANK(AG178),  "", _xlfn.CONCAT("haas/entity/sensor/", LOWER(C178), "/", E178, "/config"))</f>
        <v/>
      </c>
      <c r="AI178" s="6" t="str">
        <f>IF(ISBLANK(AG178),  "", _xlfn.CONCAT(LOWER(C178), "/", E178))</f>
        <v/>
      </c>
      <c r="AJ178" s="6"/>
      <c r="AK178" s="6"/>
      <c r="AL178" s="31"/>
      <c r="AM178" s="6"/>
      <c r="AN178" s="8"/>
      <c r="AO178" s="6"/>
      <c r="AP178" s="6"/>
      <c r="AQ178" s="6"/>
      <c r="AR178" s="6"/>
      <c r="AS178" s="6" t="s">
        <v>130</v>
      </c>
      <c r="AT178" s="6"/>
      <c r="AU178" s="6"/>
      <c r="AV178" s="6"/>
      <c r="AW178" s="6"/>
      <c r="AX178" s="6"/>
      <c r="AY178" s="6"/>
      <c r="AZ178" s="6" t="str">
        <f>IF(AND(ISBLANK(AV178), ISBLANK(AW178)), "", _xlfn.CONCAT("[", IF(ISBLANK(AV178), "", _xlfn.CONCAT("[""mac"", """, AV178, """]")), IF(ISBLANK(AW178), "", _xlfn.CONCAT(", [""ip"", """, AW178, """]")), "]"))</f>
        <v/>
      </c>
    </row>
    <row r="179" spans="1:52" s="53" customFormat="1" ht="16" customHeight="1">
      <c r="A179" s="6">
        <v>1605</v>
      </c>
      <c r="B179" s="6" t="s">
        <v>26</v>
      </c>
      <c r="C179" s="6" t="s">
        <v>133</v>
      </c>
      <c r="D179" s="6" t="s">
        <v>137</v>
      </c>
      <c r="E179" s="6" t="s">
        <v>564</v>
      </c>
      <c r="F179" s="6" t="str">
        <f>IF(ISBLANK(E179), "", Table2[[#This Row],[unique_id]])</f>
        <v>edwin_fan</v>
      </c>
      <c r="G179" s="6" t="s">
        <v>199</v>
      </c>
      <c r="H179" s="6" t="s">
        <v>139</v>
      </c>
      <c r="I179" s="6" t="s">
        <v>132</v>
      </c>
      <c r="J179" s="6" t="s">
        <v>1067</v>
      </c>
      <c r="K179" s="6"/>
      <c r="L179" s="6"/>
      <c r="M179" s="6" t="s">
        <v>136</v>
      </c>
      <c r="N179" s="6"/>
      <c r="O179" s="8" t="s">
        <v>1157</v>
      </c>
      <c r="P179" s="6" t="s">
        <v>172</v>
      </c>
      <c r="Q179" s="6" t="s">
        <v>1107</v>
      </c>
      <c r="R179" s="6" t="str">
        <f>Table2[[#This Row],[entity_domain]]</f>
        <v>Lights</v>
      </c>
      <c r="S179" s="6" t="str">
        <f>_xlfn.CONCAT( Table2[[#This Row],[device_suggested_area]], " ",Table2[[#This Row],[powercalc_group_3]])</f>
        <v>Edwin Lights</v>
      </c>
      <c r="T179" s="9" t="s">
        <v>1121</v>
      </c>
      <c r="U179" s="6"/>
      <c r="V179" s="8"/>
      <c r="W179" s="8"/>
      <c r="X179" s="8"/>
      <c r="Y179" s="8"/>
      <c r="Z179" s="8"/>
      <c r="AA179" s="6"/>
      <c r="AB179" s="6"/>
      <c r="AC179" s="6"/>
      <c r="AD179" s="6" t="s">
        <v>322</v>
      </c>
      <c r="AE179" s="6"/>
      <c r="AF179" s="8"/>
      <c r="AG179" s="6"/>
      <c r="AH179" s="6" t="str">
        <f>IF(ISBLANK(AG179),  "", _xlfn.CONCAT("haas/entity/sensor/", LOWER(C179), "/", E179, "/config"))</f>
        <v/>
      </c>
      <c r="AI179" s="6" t="str">
        <f>IF(ISBLANK(AG179),  "", _xlfn.CONCAT(LOWER(C179), "/", E179))</f>
        <v/>
      </c>
      <c r="AJ179" s="6"/>
      <c r="AK179" s="6"/>
      <c r="AL179" s="31"/>
      <c r="AM179" s="6"/>
      <c r="AN179" s="8"/>
      <c r="AO179" s="6"/>
      <c r="AP179" s="6"/>
      <c r="AQ179" s="6"/>
      <c r="AR179" s="6"/>
      <c r="AS179" s="6" t="s">
        <v>127</v>
      </c>
      <c r="AT179" s="6"/>
      <c r="AU179" s="6"/>
      <c r="AV179" s="6"/>
      <c r="AW179" s="6"/>
      <c r="AX179" s="6"/>
      <c r="AY179" s="6"/>
      <c r="AZ179" s="6" t="str">
        <f>IF(AND(ISBLANK(AV179), ISBLANK(AW179)), "", _xlfn.CONCAT("[", IF(ISBLANK(AV179), "", _xlfn.CONCAT("[""mac"", """, AV179, """]")), IF(ISBLANK(AW179), "", _xlfn.CONCAT(", [""ip"", """, AW179, """]")), "]"))</f>
        <v/>
      </c>
    </row>
    <row r="180" spans="1:52" s="53" customFormat="1" ht="16" customHeight="1">
      <c r="A180" s="6">
        <v>1627</v>
      </c>
      <c r="B180" s="6" t="s">
        <v>26</v>
      </c>
      <c r="C180" s="6" t="s">
        <v>133</v>
      </c>
      <c r="D180" s="6" t="s">
        <v>137</v>
      </c>
      <c r="E180" s="6" t="s">
        <v>566</v>
      </c>
      <c r="F180" s="6" t="str">
        <f>IF(ISBLANK(E180), "", Table2[[#This Row],[unique_id]])</f>
        <v>lounge_fan</v>
      </c>
      <c r="G180" s="6" t="s">
        <v>200</v>
      </c>
      <c r="H180" s="6" t="s">
        <v>139</v>
      </c>
      <c r="I180" s="6" t="s">
        <v>132</v>
      </c>
      <c r="J180" s="6" t="s">
        <v>1070</v>
      </c>
      <c r="K180" s="6"/>
      <c r="L180" s="6"/>
      <c r="M180" s="6" t="s">
        <v>136</v>
      </c>
      <c r="N180" s="6"/>
      <c r="O180" s="8" t="s">
        <v>1157</v>
      </c>
      <c r="P180" s="6" t="s">
        <v>172</v>
      </c>
      <c r="Q180" s="6" t="s">
        <v>1107</v>
      </c>
      <c r="R180" s="6" t="str">
        <f>Table2[[#This Row],[entity_domain]]</f>
        <v>Lights</v>
      </c>
      <c r="S180" s="6" t="str">
        <f>_xlfn.CONCAT( Table2[[#This Row],[device_suggested_area]], " ",Table2[[#This Row],[powercalc_group_3]])</f>
        <v>Lounge Lights</v>
      </c>
      <c r="T180" s="9" t="s">
        <v>1122</v>
      </c>
      <c r="U180" s="6"/>
      <c r="V180" s="8"/>
      <c r="W180" s="8"/>
      <c r="X180" s="8"/>
      <c r="Y180" s="8"/>
      <c r="Z180" s="8"/>
      <c r="AA180" s="6"/>
      <c r="AB180" s="6"/>
      <c r="AC180" s="6"/>
      <c r="AD180" s="6" t="s">
        <v>322</v>
      </c>
      <c r="AE180" s="6"/>
      <c r="AF180" s="8"/>
      <c r="AG180" s="6"/>
      <c r="AH180" s="6" t="str">
        <f>IF(ISBLANK(AG180),  "", _xlfn.CONCAT("haas/entity/sensor/", LOWER(C180), "/", E180, "/config"))</f>
        <v/>
      </c>
      <c r="AI180" s="6" t="str">
        <f>IF(ISBLANK(AG180),  "", _xlfn.CONCAT(LOWER(C180), "/", E180))</f>
        <v/>
      </c>
      <c r="AJ180" s="6"/>
      <c r="AK180" s="6"/>
      <c r="AL180" s="31"/>
      <c r="AM180" s="6"/>
      <c r="AN180" s="8"/>
      <c r="AO180" s="6"/>
      <c r="AP180" s="6"/>
      <c r="AQ180" s="6"/>
      <c r="AR180" s="6"/>
      <c r="AS180" s="6" t="s">
        <v>203</v>
      </c>
      <c r="AT180" s="6" t="s">
        <v>1004</v>
      </c>
      <c r="AU180" s="6"/>
      <c r="AV180" s="6"/>
      <c r="AW180" s="6"/>
      <c r="AX180" s="6"/>
      <c r="AY180" s="6"/>
      <c r="AZ180" s="6" t="str">
        <f>IF(AND(ISBLANK(AV180), ISBLANK(AW180)), "", _xlfn.CONCAT("[", IF(ISBLANK(AV180), "", _xlfn.CONCAT("[""mac"", """, AV180, """]")), IF(ISBLANK(AW180), "", _xlfn.CONCAT(", [""ip"", """, AW180, """]")), "]"))</f>
        <v/>
      </c>
    </row>
    <row r="181" spans="1:52" s="53" customFormat="1" ht="16" customHeight="1">
      <c r="A181" s="6">
        <v>1644</v>
      </c>
      <c r="B181" s="6" t="s">
        <v>26</v>
      </c>
      <c r="C181" s="6" t="s">
        <v>1187</v>
      </c>
      <c r="D181" s="6" t="s">
        <v>149</v>
      </c>
      <c r="E181" s="9" t="str">
        <f>_xlfn.CONCAT("template_", E182, "_proxy")</f>
        <v>template_kitchen_downlights_plug_proxy</v>
      </c>
      <c r="F181" s="6" t="str">
        <f>IF(ISBLANK(E181), "", Table2[[#This Row],[unique_id]])</f>
        <v>template_kitchen_downlights_plug_proxy</v>
      </c>
      <c r="G181" s="6" t="s">
        <v>804</v>
      </c>
      <c r="H181" s="6" t="s">
        <v>139</v>
      </c>
      <c r="I181" s="6" t="s">
        <v>132</v>
      </c>
      <c r="J181" s="6"/>
      <c r="K181" s="6"/>
      <c r="L181" s="6"/>
      <c r="M181" s="6"/>
      <c r="N181" s="6"/>
      <c r="O181" s="8" t="s">
        <v>1157</v>
      </c>
      <c r="P181" s="6" t="s">
        <v>172</v>
      </c>
      <c r="Q181" s="6" t="s">
        <v>1107</v>
      </c>
      <c r="R181" s="6" t="str">
        <f>Table2[[#This Row],[entity_domain]]</f>
        <v>Lights</v>
      </c>
      <c r="S181" s="6" t="str">
        <f>S182</f>
        <v>Kitchen Lights</v>
      </c>
      <c r="T181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U181" s="6"/>
      <c r="V181" s="8"/>
      <c r="W181" s="8"/>
      <c r="X181" s="8"/>
      <c r="Y181" s="8"/>
      <c r="Z181" s="8"/>
      <c r="AA181" s="6"/>
      <c r="AB181" s="6"/>
      <c r="AC181" s="6"/>
      <c r="AD181" s="6"/>
      <c r="AE181" s="6"/>
      <c r="AF181" s="8"/>
      <c r="AG181" s="6"/>
      <c r="AH181" s="6" t="str">
        <f>IF(ISBLANK(AG181),  "", _xlfn.CONCAT("haas/entity/sensor/", LOWER(C181), "/", E181, "/config"))</f>
        <v/>
      </c>
      <c r="AI181" s="6" t="str">
        <f>IF(ISBLANK(AG181),  "", _xlfn.CONCAT(LOWER(C181), "/", E181))</f>
        <v/>
      </c>
      <c r="AJ181" s="6"/>
      <c r="AK181" s="6"/>
      <c r="AL181" s="31"/>
      <c r="AM181" s="6"/>
      <c r="AN181" s="8"/>
      <c r="AO181" s="6" t="s">
        <v>134</v>
      </c>
      <c r="AP181" s="6" t="s">
        <v>424</v>
      </c>
      <c r="AQ181" s="6" t="s">
        <v>244</v>
      </c>
      <c r="AR181" s="6"/>
      <c r="AS181" s="6" t="s">
        <v>215</v>
      </c>
      <c r="AT181" s="6"/>
      <c r="AU181" s="6"/>
      <c r="AV181" s="6"/>
      <c r="AW181" s="6"/>
      <c r="AX181" s="6"/>
      <c r="AY181" s="6"/>
      <c r="AZ181" s="6" t="str">
        <f>IF(AND(ISBLANK(AV181), ISBLANK(AW181)), "", _xlfn.CONCAT("[", IF(ISBLANK(AV181), "", _xlfn.CONCAT("[""mac"", """, AV181, """]")), IF(ISBLANK(AW181), "", _xlfn.CONCAT(", [""ip"", """, AW181, """]")), "]"))</f>
        <v/>
      </c>
    </row>
    <row r="182" spans="1:52" s="53" customFormat="1" ht="16" customHeight="1">
      <c r="A182" s="6">
        <v>1645</v>
      </c>
      <c r="B182" s="6" t="s">
        <v>26</v>
      </c>
      <c r="C182" s="6" t="s">
        <v>244</v>
      </c>
      <c r="D182" s="6" t="s">
        <v>134</v>
      </c>
      <c r="E182" s="6" t="s">
        <v>1221</v>
      </c>
      <c r="F182" s="6" t="str">
        <f>IF(ISBLANK(E182), "", Table2[[#This Row],[unique_id]])</f>
        <v>kitchen_downlights_plug</v>
      </c>
      <c r="G182" s="6" t="s">
        <v>804</v>
      </c>
      <c r="H182" s="6" t="s">
        <v>139</v>
      </c>
      <c r="I182" s="6" t="s">
        <v>132</v>
      </c>
      <c r="J182" s="6" t="s">
        <v>1071</v>
      </c>
      <c r="K182" s="6"/>
      <c r="L182" s="6"/>
      <c r="M182" s="6" t="s">
        <v>136</v>
      </c>
      <c r="N182" s="6"/>
      <c r="O182" s="8" t="s">
        <v>1157</v>
      </c>
      <c r="P182" s="6" t="s">
        <v>172</v>
      </c>
      <c r="Q182" s="6" t="s">
        <v>1107</v>
      </c>
      <c r="R182" s="6" t="str">
        <f>Table2[[#This Row],[entity_domain]]</f>
        <v>Lights</v>
      </c>
      <c r="S182" s="6" t="str">
        <f>_xlfn.CONCAT( Table2[[#This Row],[device_suggested_area]], " ",Table2[[#This Row],[powercalc_group_3]])</f>
        <v>Kitchen Lights</v>
      </c>
      <c r="T182" s="9" t="str">
        <f>_xlfn.CONCAT("power_sensor_id: sensor.", Table2[[#This Row],[unique_id]], "_current_consumption", CHAR(10), "force_energy_sensor_creation: true", CHAR(10))</f>
        <v xml:space="preserve">power_sensor_id: sensor.kitchen_downlights_plug_current_consumption
force_energy_sensor_creation: true
</v>
      </c>
      <c r="U182" s="6"/>
      <c r="V182" s="8"/>
      <c r="W182" s="8"/>
      <c r="X182" s="8"/>
      <c r="Y182" s="8"/>
      <c r="Z182" s="8"/>
      <c r="AA182" s="6"/>
      <c r="AB182" s="6"/>
      <c r="AC182" s="6"/>
      <c r="AD182" s="6" t="s">
        <v>322</v>
      </c>
      <c r="AE182" s="6"/>
      <c r="AF182" s="8"/>
      <c r="AG182" s="6"/>
      <c r="AH182" s="6" t="str">
        <f>IF(ISBLANK(AG182),  "", _xlfn.CONCAT("haas/entity/sensor/", LOWER(C182), "/", E182, "/config"))</f>
        <v/>
      </c>
      <c r="AI182" s="6" t="str">
        <f>IF(ISBLANK(AG182),  "", _xlfn.CONCAT(LOWER(C182), "/", E182))</f>
        <v/>
      </c>
      <c r="AJ182" s="6"/>
      <c r="AK182" s="6"/>
      <c r="AL182" s="31"/>
      <c r="AM182" s="6" t="str">
        <f>IF(OR(ISBLANK(AV182), ISBLANK(AW182)), "", LOWER(_xlfn.CONCAT(Table2[[#This Row],[device_manufacturer]], "-",Table2[[#This Row],[device_suggested_area]], "-", Table2[[#This Row],[device_identifiers]])))</f>
        <v>tplink-kitchen-downlights</v>
      </c>
      <c r="AN182" s="8" t="s">
        <v>427</v>
      </c>
      <c r="AO182" s="6" t="s">
        <v>805</v>
      </c>
      <c r="AP182" s="6" t="s">
        <v>424</v>
      </c>
      <c r="AQ182" s="6" t="str">
        <f>IF(OR(ISBLANK(AV182), ISBLANK(AW182)), "", Table2[[#This Row],[device_via_device]])</f>
        <v>TPLink</v>
      </c>
      <c r="AR182" s="6" t="s">
        <v>1172</v>
      </c>
      <c r="AS182" s="6" t="s">
        <v>215</v>
      </c>
      <c r="AT182" s="6"/>
      <c r="AU182" s="6" t="s">
        <v>553</v>
      </c>
      <c r="AV182" s="6" t="s">
        <v>413</v>
      </c>
      <c r="AW182" s="6" t="s">
        <v>544</v>
      </c>
      <c r="AX182" s="6"/>
      <c r="AY182" s="6"/>
      <c r="AZ182" s="6" t="str">
        <f>IF(AND(ISBLANK(AV182), ISBLANK(AW182)), "", _xlfn.CONCAT("[", IF(ISBLANK(AV182), "", _xlfn.CONCAT("[""mac"", """, AV182, """]")), IF(ISBLANK(AW182), "", _xlfn.CONCAT(", [""ip"", """, AW182, """]")), "]"))</f>
        <v>[["mac", "ac:84:c6:54:a3:96"], ["ip", "10.0.6.79"]]</v>
      </c>
    </row>
    <row r="183" spans="1:52" s="53" customFormat="1" ht="16" customHeight="1">
      <c r="A183" s="6">
        <v>1662</v>
      </c>
      <c r="B183" s="6" t="s">
        <v>26</v>
      </c>
      <c r="C183" s="6" t="s">
        <v>1187</v>
      </c>
      <c r="D183" s="6" t="s">
        <v>149</v>
      </c>
      <c r="E183" s="9" t="str">
        <f>_xlfn.CONCAT("template_", E184, "_proxy")</f>
        <v>template_deck_festoons_plug_proxy</v>
      </c>
      <c r="F183" s="6" t="str">
        <f>IF(ISBLANK(E183), "", Table2[[#This Row],[unique_id]])</f>
        <v>template_deck_festoons_plug_proxy</v>
      </c>
      <c r="G183" s="6" t="s">
        <v>335</v>
      </c>
      <c r="H183" s="6" t="s">
        <v>139</v>
      </c>
      <c r="I183" s="6" t="s">
        <v>132</v>
      </c>
      <c r="J183" s="6"/>
      <c r="K183" s="6"/>
      <c r="L183" s="6"/>
      <c r="M183" s="6"/>
      <c r="N183" s="6"/>
      <c r="O183" s="8" t="s">
        <v>1157</v>
      </c>
      <c r="P183" s="6" t="s">
        <v>172</v>
      </c>
      <c r="Q183" s="6" t="s">
        <v>1107</v>
      </c>
      <c r="R183" s="6" t="str">
        <f>Table2[[#This Row],[entity_domain]]</f>
        <v>Lights</v>
      </c>
      <c r="S183" s="6" t="str">
        <f>S184</f>
        <v>Deck Lights</v>
      </c>
      <c r="T183" s="9" t="str">
        <f>_xlfn.CONCAT("standby_power: 0.5", CHAR(10), "unavailable_power: 0", CHAR(10), "fixed:", CHAR(10), "  power: 0.9", CHAR(10))</f>
        <v xml:space="preserve">standby_power: 0.5
unavailable_power: 0
fixed:
  power: 0.9
</v>
      </c>
      <c r="U183" s="6"/>
      <c r="V183" s="8"/>
      <c r="W183" s="8"/>
      <c r="X183" s="8"/>
      <c r="Y183" s="8"/>
      <c r="Z183" s="8"/>
      <c r="AA183" s="6"/>
      <c r="AB183" s="6"/>
      <c r="AC183" s="6"/>
      <c r="AD183" s="6"/>
      <c r="AE183" s="6"/>
      <c r="AF183" s="8"/>
      <c r="AG183" s="6"/>
      <c r="AH183" s="6" t="str">
        <f>IF(ISBLANK(AG183),  "", _xlfn.CONCAT("haas/entity/sensor/", LOWER(C183), "/", E183, "/config"))</f>
        <v/>
      </c>
      <c r="AI183" s="6" t="str">
        <f>IF(ISBLANK(AG183),  "", _xlfn.CONCAT(LOWER(C183), "/", E183))</f>
        <v/>
      </c>
      <c r="AJ183" s="6"/>
      <c r="AK183" s="6"/>
      <c r="AL183" s="31"/>
      <c r="AM183" s="6"/>
      <c r="AN183" s="8"/>
      <c r="AO183" s="6" t="s">
        <v>134</v>
      </c>
      <c r="AP183" s="6" t="s">
        <v>425</v>
      </c>
      <c r="AQ183" s="6" t="s">
        <v>244</v>
      </c>
      <c r="AR183" s="6"/>
      <c r="AS183" s="6" t="s">
        <v>422</v>
      </c>
      <c r="AT183" s="6"/>
      <c r="AU183" s="6"/>
      <c r="AV183" s="6"/>
      <c r="AW183" s="6"/>
      <c r="AX183" s="6"/>
      <c r="AY183" s="6"/>
      <c r="AZ183" s="6" t="str">
        <f>IF(AND(ISBLANK(AV183), ISBLANK(AW183)), "", _xlfn.CONCAT("[", IF(ISBLANK(AV183), "", _xlfn.CONCAT("[""mac"", """, AV183, """]")), IF(ISBLANK(AW183), "", _xlfn.CONCAT(", [""ip"", """, AW183, """]")), "]"))</f>
        <v/>
      </c>
    </row>
    <row r="184" spans="1:52" s="53" customFormat="1" ht="16" customHeight="1">
      <c r="A184" s="6">
        <v>1663</v>
      </c>
      <c r="B184" s="6" t="s">
        <v>26</v>
      </c>
      <c r="C184" s="6" t="s">
        <v>244</v>
      </c>
      <c r="D184" s="6" t="s">
        <v>134</v>
      </c>
      <c r="E184" s="6" t="s">
        <v>1222</v>
      </c>
      <c r="F184" s="6" t="str">
        <f>IF(ISBLANK(E184), "", Table2[[#This Row],[unique_id]])</f>
        <v>deck_festoons_plug</v>
      </c>
      <c r="G184" s="6" t="s">
        <v>335</v>
      </c>
      <c r="H184" s="6" t="s">
        <v>139</v>
      </c>
      <c r="I184" s="6" t="s">
        <v>132</v>
      </c>
      <c r="J184" s="6" t="s">
        <v>1073</v>
      </c>
      <c r="K184" s="6"/>
      <c r="L184" s="6"/>
      <c r="M184" s="6" t="s">
        <v>136</v>
      </c>
      <c r="N184" s="6"/>
      <c r="O184" s="8" t="s">
        <v>1157</v>
      </c>
      <c r="P184" s="6" t="s">
        <v>172</v>
      </c>
      <c r="Q184" s="6" t="s">
        <v>1107</v>
      </c>
      <c r="R184" s="6" t="str">
        <f>Table2[[#This Row],[entity_domain]]</f>
        <v>Lights</v>
      </c>
      <c r="S184" s="6" t="str">
        <f>_xlfn.CONCAT( Table2[[#This Row],[device_suggested_area]], " ",Table2[[#This Row],[powercalc_group_3]])</f>
        <v>Deck Lights</v>
      </c>
      <c r="T184" s="9" t="str">
        <f>_xlfn.CONCAT("power_sensor_id: sensor.", Table2[[#This Row],[unique_id]], "_current_consumption", CHAR(10), "force_energy_sensor_creation: true", CHAR(10))</f>
        <v xml:space="preserve">power_sensor_id: sensor.deck_festoons_plug_current_consumption
force_energy_sensor_creation: true
</v>
      </c>
      <c r="U184" s="6"/>
      <c r="V184" s="8"/>
      <c r="W184" s="8"/>
      <c r="X184" s="8"/>
      <c r="Y184" s="8"/>
      <c r="Z184" s="8"/>
      <c r="AA184" s="6"/>
      <c r="AB184" s="6"/>
      <c r="AC184" s="6"/>
      <c r="AD184" s="6" t="s">
        <v>322</v>
      </c>
      <c r="AE184" s="6"/>
      <c r="AF184" s="8"/>
      <c r="AG184" s="6"/>
      <c r="AH184" s="6" t="str">
        <f>IF(ISBLANK(AG184),  "", _xlfn.CONCAT("haas/entity/sensor/", LOWER(C184), "/", E184, "/config"))</f>
        <v/>
      </c>
      <c r="AI184" s="6" t="str">
        <f>IF(ISBLANK(AG184),  "", _xlfn.CONCAT(LOWER(C184), "/", E184))</f>
        <v/>
      </c>
      <c r="AJ184" s="6"/>
      <c r="AK184" s="6"/>
      <c r="AL184" s="31"/>
      <c r="AM184" s="6" t="str">
        <f>IF(OR(ISBLANK(AV184), ISBLANK(AW184)), "", LOWER(_xlfn.CONCAT(Table2[[#This Row],[device_manufacturer]], "-",Table2[[#This Row],[device_suggested_area]], "-", Table2[[#This Row],[device_identifiers]])))</f>
        <v>tplink-deck-festoons</v>
      </c>
      <c r="AN184" s="8" t="s">
        <v>426</v>
      </c>
      <c r="AO184" s="6" t="s">
        <v>433</v>
      </c>
      <c r="AP184" s="6" t="s">
        <v>425</v>
      </c>
      <c r="AQ184" s="6" t="str">
        <f>IF(OR(ISBLANK(AV184), ISBLANK(AW184)), "", Table2[[#This Row],[device_via_device]])</f>
        <v>TPLink</v>
      </c>
      <c r="AR184" s="6" t="s">
        <v>1172</v>
      </c>
      <c r="AS184" s="6" t="s">
        <v>422</v>
      </c>
      <c r="AT184" s="6"/>
      <c r="AU184" s="6" t="s">
        <v>553</v>
      </c>
      <c r="AV184" s="6" t="s">
        <v>779</v>
      </c>
      <c r="AW184" s="6" t="s">
        <v>778</v>
      </c>
      <c r="AX184" s="6"/>
      <c r="AY184" s="6"/>
      <c r="AZ184" s="6" t="str">
        <f>IF(AND(ISBLANK(AV184), ISBLANK(AW184)), "", _xlfn.CONCAT("[", IF(ISBLANK(AV184), "", _xlfn.CONCAT("[""mac"", """, AV184, """]")), IF(ISBLANK(AW184), "", _xlfn.CONCAT(", [""ip"", """, AW184, """]")), "]"))</f>
        <v>[["mac", "5c:a6:e6:25:58:f1"], ["ip", "10.0.6.88"]]</v>
      </c>
    </row>
    <row r="185" spans="1:52" s="53" customFormat="1" ht="16" customHeight="1">
      <c r="A185" s="6">
        <v>1664</v>
      </c>
      <c r="B185" s="6" t="s">
        <v>26</v>
      </c>
      <c r="C185" s="6" t="s">
        <v>1187</v>
      </c>
      <c r="D185" s="6" t="s">
        <v>149</v>
      </c>
      <c r="E185" s="9" t="str">
        <f>_xlfn.CONCAT("template_", E186, "_proxy")</f>
        <v>template_landing_festoons_plug_proxy</v>
      </c>
      <c r="F185" s="6" t="str">
        <f>IF(ISBLANK(E185), "", Table2[[#This Row],[unique_id]])</f>
        <v>template_landing_festoons_plug_proxy</v>
      </c>
      <c r="G185" s="6" t="s">
        <v>774</v>
      </c>
      <c r="H185" s="6" t="s">
        <v>139</v>
      </c>
      <c r="I185" s="6" t="s">
        <v>132</v>
      </c>
      <c r="J185" s="6"/>
      <c r="K185" s="6"/>
      <c r="L185" s="6"/>
      <c r="M185" s="6"/>
      <c r="N185" s="6"/>
      <c r="O185" s="8" t="s">
        <v>1157</v>
      </c>
      <c r="P185" s="6" t="s">
        <v>172</v>
      </c>
      <c r="Q185" s="6" t="s">
        <v>1107</v>
      </c>
      <c r="R185" s="6" t="str">
        <f>Table2[[#This Row],[entity_domain]]</f>
        <v>Lights</v>
      </c>
      <c r="S185" s="6" t="str">
        <f>S186</f>
        <v>Landing Lights</v>
      </c>
      <c r="T185" s="9" t="str">
        <f>_xlfn.CONCAT("standby_power: 0.5", CHAR(10), "unavailable_power: 0", CHAR(10), "fixed:", CHAR(10), "  power: 0.9", CHAR(10))</f>
        <v xml:space="preserve">standby_power: 0.5
unavailable_power: 0
fixed:
  power: 0.9
</v>
      </c>
      <c r="U185" s="6"/>
      <c r="V185" s="8"/>
      <c r="W185" s="8"/>
      <c r="X185" s="8"/>
      <c r="Y185" s="8"/>
      <c r="Z185" s="8"/>
      <c r="AA185" s="6"/>
      <c r="AB185" s="6"/>
      <c r="AC185" s="6"/>
      <c r="AD185" s="6"/>
      <c r="AE185" s="6"/>
      <c r="AF185" s="8"/>
      <c r="AG185" s="6"/>
      <c r="AH185" s="6" t="str">
        <f>IF(ISBLANK(AG185),  "", _xlfn.CONCAT("haas/entity/sensor/", LOWER(C185), "/", E185, "/config"))</f>
        <v/>
      </c>
      <c r="AI185" s="6" t="str">
        <f>IF(ISBLANK(AG185),  "", _xlfn.CONCAT(LOWER(C185), "/", E185))</f>
        <v/>
      </c>
      <c r="AJ185" s="6"/>
      <c r="AK185" s="6"/>
      <c r="AL185" s="31"/>
      <c r="AM185" s="6"/>
      <c r="AN185" s="8"/>
      <c r="AO185" s="6" t="s">
        <v>134</v>
      </c>
      <c r="AP185" s="6" t="s">
        <v>425</v>
      </c>
      <c r="AQ185" s="6" t="s">
        <v>244</v>
      </c>
      <c r="AR185" s="6"/>
      <c r="AS185" s="6" t="s">
        <v>775</v>
      </c>
      <c r="AT185" s="6"/>
      <c r="AU185" s="6"/>
      <c r="AV185" s="6"/>
      <c r="AW185" s="6"/>
      <c r="AX185" s="6"/>
      <c r="AY185" s="6"/>
      <c r="AZ185" s="6" t="str">
        <f>IF(AND(ISBLANK(AV185), ISBLANK(AW185)), "", _xlfn.CONCAT("[", IF(ISBLANK(AV185), "", _xlfn.CONCAT("[""mac"", """, AV185, """]")), IF(ISBLANK(AW185), "", _xlfn.CONCAT(", [""ip"", """, AW185, """]")), "]"))</f>
        <v/>
      </c>
    </row>
    <row r="186" spans="1:52" s="53" customFormat="1" ht="16" customHeight="1">
      <c r="A186" s="6">
        <v>1665</v>
      </c>
      <c r="B186" s="6" t="s">
        <v>26</v>
      </c>
      <c r="C186" s="6" t="s">
        <v>244</v>
      </c>
      <c r="D186" s="6" t="s">
        <v>134</v>
      </c>
      <c r="E186" s="6" t="s">
        <v>1223</v>
      </c>
      <c r="F186" s="6" t="str">
        <f>IF(ISBLANK(E186), "", Table2[[#This Row],[unique_id]])</f>
        <v>landing_festoons_plug</v>
      </c>
      <c r="G186" s="6" t="s">
        <v>774</v>
      </c>
      <c r="H186" s="6" t="s">
        <v>139</v>
      </c>
      <c r="I186" s="6" t="s">
        <v>132</v>
      </c>
      <c r="J186" s="6" t="s">
        <v>1073</v>
      </c>
      <c r="K186" s="6"/>
      <c r="L186" s="6"/>
      <c r="M186" s="6" t="s">
        <v>136</v>
      </c>
      <c r="N186" s="6"/>
      <c r="O186" s="8" t="s">
        <v>1157</v>
      </c>
      <c r="P186" s="6" t="s">
        <v>172</v>
      </c>
      <c r="Q186" s="6" t="s">
        <v>1107</v>
      </c>
      <c r="R186" s="6" t="str">
        <f>Table2[[#This Row],[entity_domain]]</f>
        <v>Lights</v>
      </c>
      <c r="S186" s="6" t="str">
        <f>_xlfn.CONCAT( Table2[[#This Row],[device_suggested_area]], " ",Table2[[#This Row],[powercalc_group_3]])</f>
        <v>Landing Lights</v>
      </c>
      <c r="T186" s="9" t="str">
        <f>_xlfn.CONCAT("power_sensor_id: sensor.", Table2[[#This Row],[unique_id]], "_current_consumption", CHAR(10), "force_energy_sensor_creation: true", CHAR(10))</f>
        <v xml:space="preserve">power_sensor_id: sensor.landing_festoons_plug_current_consumption
force_energy_sensor_creation: true
</v>
      </c>
      <c r="U186" s="6"/>
      <c r="V186" s="8"/>
      <c r="W186" s="8"/>
      <c r="X186" s="8"/>
      <c r="Y186" s="8"/>
      <c r="Z186" s="8"/>
      <c r="AA186" s="6"/>
      <c r="AB186" s="6"/>
      <c r="AC186" s="6"/>
      <c r="AD186" s="6" t="s">
        <v>322</v>
      </c>
      <c r="AE186" s="6"/>
      <c r="AF186" s="8"/>
      <c r="AG186" s="6"/>
      <c r="AH186" s="6" t="str">
        <f>IF(ISBLANK(AG186),  "", _xlfn.CONCAT("haas/entity/sensor/", LOWER(C186), "/", E186, "/config"))</f>
        <v/>
      </c>
      <c r="AI186" s="6" t="str">
        <f>IF(ISBLANK(AG186),  "", _xlfn.CONCAT(LOWER(C186), "/", E186))</f>
        <v/>
      </c>
      <c r="AJ186" s="6"/>
      <c r="AK186" s="6"/>
      <c r="AL186" s="31"/>
      <c r="AM186" s="6" t="str">
        <f>IF(OR(ISBLANK(AV186), ISBLANK(AW186)), "", LOWER(_xlfn.CONCAT(Table2[[#This Row],[device_manufacturer]], "-",Table2[[#This Row],[device_suggested_area]], "-", Table2[[#This Row],[device_identifiers]])))</f>
        <v>tplink-landing-festoons</v>
      </c>
      <c r="AN186" s="8" t="s">
        <v>426</v>
      </c>
      <c r="AO186" s="6" t="s">
        <v>433</v>
      </c>
      <c r="AP186" s="6" t="s">
        <v>425</v>
      </c>
      <c r="AQ186" s="6" t="str">
        <f>IF(OR(ISBLANK(AV186), ISBLANK(AW186)), "", Table2[[#This Row],[device_via_device]])</f>
        <v>TPLink</v>
      </c>
      <c r="AR186" s="6" t="s">
        <v>1172</v>
      </c>
      <c r="AS186" s="6" t="s">
        <v>775</v>
      </c>
      <c r="AT186" s="6"/>
      <c r="AU186" s="6" t="s">
        <v>553</v>
      </c>
      <c r="AV186" s="6" t="s">
        <v>776</v>
      </c>
      <c r="AW186" s="6" t="s">
        <v>777</v>
      </c>
      <c r="AX186" s="6"/>
      <c r="AY186" s="6"/>
      <c r="AZ186" s="6" t="str">
        <f>IF(AND(ISBLANK(AV186), ISBLANK(AW186)), "", _xlfn.CONCAT("[", IF(ISBLANK(AV186), "", _xlfn.CONCAT("[""mac"", """, AV186, """]")), IF(ISBLANK(AW186), "", _xlfn.CONCAT(", [""ip"", """, AW186, """]")), "]"))</f>
        <v>[["mac", "5c:a6:e6:25:5a:0c"], ["ip", "10.0.6.89"]]</v>
      </c>
    </row>
    <row r="187" spans="1:52" s="53" customFormat="1" ht="16" customHeight="1">
      <c r="A187" s="53">
        <v>1700</v>
      </c>
      <c r="B187" s="53" t="s">
        <v>26</v>
      </c>
      <c r="C187" s="53" t="s">
        <v>613</v>
      </c>
      <c r="D187" s="53" t="s">
        <v>395</v>
      </c>
      <c r="E187" s="53" t="s">
        <v>394</v>
      </c>
      <c r="F187" s="53" t="str">
        <f>IF(ISBLANK(E187), "", Table2[[#This Row],[unique_id]])</f>
        <v>column_break</v>
      </c>
      <c r="G187" s="53" t="s">
        <v>391</v>
      </c>
      <c r="H187" s="53" t="s">
        <v>964</v>
      </c>
      <c r="I187" s="53" t="s">
        <v>132</v>
      </c>
      <c r="M187" s="53" t="s">
        <v>392</v>
      </c>
      <c r="N187" s="53" t="s">
        <v>393</v>
      </c>
      <c r="O187" s="54"/>
      <c r="V187" s="54"/>
      <c r="W187" s="54"/>
      <c r="X187" s="54"/>
      <c r="Y187" s="54"/>
      <c r="Z187" s="54"/>
      <c r="AF187" s="54"/>
      <c r="AH187" s="53" t="str">
        <f>IF(ISBLANK(AG187),  "", _xlfn.CONCAT("haas/entity/sensor/", LOWER(C187), "/", E187, "/config"))</f>
        <v/>
      </c>
      <c r="AI187" s="53" t="str">
        <f>IF(ISBLANK(AG187),  "", _xlfn.CONCAT(LOWER(C187), "/", E187))</f>
        <v/>
      </c>
      <c r="AL187" s="55"/>
      <c r="AN187" s="54"/>
      <c r="AZ187" s="53" t="str">
        <f>IF(AND(ISBLANK(AV187), ISBLANK(AW187)), "", _xlfn.CONCAT("[", IF(ISBLANK(AV187), "", _xlfn.CONCAT("[""mac"", """, AV187, """]")), IF(ISBLANK(AW187), "", _xlfn.CONCAT(", [""ip"", """, AW187, """]")), "]"))</f>
        <v/>
      </c>
    </row>
    <row r="188" spans="1:52" s="53" customFormat="1" ht="16" customHeight="1">
      <c r="A188" s="53">
        <v>1701</v>
      </c>
      <c r="B188" s="53" t="s">
        <v>26</v>
      </c>
      <c r="C188" s="53" t="s">
        <v>1187</v>
      </c>
      <c r="D188" s="53" t="s">
        <v>149</v>
      </c>
      <c r="E188" s="62" t="str">
        <f>_xlfn.CONCAT("template_", E189, "_proxy")</f>
        <v>template_bathroom_rails_plug_proxy</v>
      </c>
      <c r="F188" s="53" t="str">
        <f>IF(ISBLANK(E188), "", Table2[[#This Row],[unique_id]])</f>
        <v>template_bathroom_rails_plug_proxy</v>
      </c>
      <c r="G188" s="53" t="s">
        <v>629</v>
      </c>
      <c r="H188" s="53" t="s">
        <v>964</v>
      </c>
      <c r="I188" s="53" t="s">
        <v>132</v>
      </c>
      <c r="O188" s="54" t="s">
        <v>1157</v>
      </c>
      <c r="P188" s="53" t="s">
        <v>172</v>
      </c>
      <c r="Q188" s="63" t="s">
        <v>1108</v>
      </c>
      <c r="R188" s="53" t="str">
        <f>Table2[[#This Row],[entity_domain]]</f>
        <v>Heating &amp; Cooling</v>
      </c>
      <c r="S188" s="53" t="str">
        <f>S189</f>
        <v>Bathroom Towel Rails</v>
      </c>
      <c r="T188" s="62" t="str">
        <f>_xlfn.CONCAT("standby_power: 1.54", CHAR(10), "unavailable_power: 0", CHAR(10), "fixed:", CHAR(10), "  power: 2.19", CHAR(10))</f>
        <v xml:space="preserve">standby_power: 1.54
unavailable_power: 0
fixed:
  power: 2.19
</v>
      </c>
      <c r="V188" s="54"/>
      <c r="W188" s="54"/>
      <c r="X188" s="54"/>
      <c r="Y188" s="54"/>
      <c r="Z188" s="54"/>
      <c r="AF188" s="54"/>
      <c r="AH188" s="53" t="str">
        <f>IF(ISBLANK(AG188),  "", _xlfn.CONCAT("haas/entity/sensor/", LOWER(C188), "/", E188, "/config"))</f>
        <v/>
      </c>
      <c r="AI188" s="53" t="str">
        <f>IF(ISBLANK(AG188),  "", _xlfn.CONCAT(LOWER(C188), "/", E188))</f>
        <v/>
      </c>
      <c r="AL188" s="55"/>
      <c r="AN188" s="54"/>
      <c r="AO188" s="53" t="s">
        <v>134</v>
      </c>
      <c r="AP188" s="53" t="s">
        <v>424</v>
      </c>
      <c r="AQ188" s="53" t="s">
        <v>244</v>
      </c>
      <c r="AS188" s="53" t="s">
        <v>423</v>
      </c>
      <c r="AZ188" s="53" t="str">
        <f>IF(AND(ISBLANK(AV188), ISBLANK(AW188)), "", _xlfn.CONCAT("[", IF(ISBLANK(AV188), "", _xlfn.CONCAT("[""mac"", """, AV188, """]")), IF(ISBLANK(AW188), "", _xlfn.CONCAT(", [""ip"", """, AW188, """]")), "]"))</f>
        <v/>
      </c>
    </row>
    <row r="189" spans="1:52" ht="16" customHeight="1">
      <c r="A189" s="6">
        <v>1702</v>
      </c>
      <c r="B189" s="6" t="s">
        <v>26</v>
      </c>
      <c r="C189" s="6" t="s">
        <v>244</v>
      </c>
      <c r="D189" s="6" t="s">
        <v>134</v>
      </c>
      <c r="E189" s="6" t="s">
        <v>1224</v>
      </c>
      <c r="F189" s="6" t="str">
        <f>IF(ISBLANK(E189), "", Table2[[#This Row],[unique_id]])</f>
        <v>bathroom_rails_plug</v>
      </c>
      <c r="G189" s="6" t="s">
        <v>629</v>
      </c>
      <c r="H189" s="6" t="s">
        <v>964</v>
      </c>
      <c r="I189" s="6" t="s">
        <v>132</v>
      </c>
      <c r="J189" s="6" t="s">
        <v>629</v>
      </c>
      <c r="M189" s="6" t="s">
        <v>275</v>
      </c>
      <c r="O189" s="8" t="s">
        <v>1157</v>
      </c>
      <c r="P189" s="6" t="s">
        <v>172</v>
      </c>
      <c r="Q189" s="11" t="s">
        <v>1108</v>
      </c>
      <c r="R189" s="6" t="str">
        <f>Table2[[#This Row],[entity_domain]]</f>
        <v>Heating &amp; Cooling</v>
      </c>
      <c r="S189" s="6" t="str">
        <f>_xlfn.CONCAT( Table2[[#This Row],[device_suggested_area]], " ",Table2[[#This Row],[friendly_name]])</f>
        <v>Bathroom Towel Rails</v>
      </c>
      <c r="T189" s="9" t="str">
        <f>_xlfn.CONCAT("power_sensor_id: sensor.", Table2[[#This Row],[unique_id]], "_current_consumption", CHAR(10), "force_energy_sensor_creation: true", CHAR(10))</f>
        <v xml:space="preserve">power_sensor_id: sensor.bathroom_rails_plug_current_consumption
force_energy_sensor_creation: true
</v>
      </c>
      <c r="V189" s="8"/>
      <c r="W189" s="8"/>
      <c r="X189" s="8"/>
      <c r="Y189" s="8"/>
      <c r="AD189" s="6" t="s">
        <v>274</v>
      </c>
      <c r="AF189" s="8"/>
      <c r="AH189" s="6" t="str">
        <f>IF(ISBLANK(AG189),  "", _xlfn.CONCAT("haas/entity/sensor/", LOWER(C189), "/", E189, "/config"))</f>
        <v/>
      </c>
      <c r="AI189" s="6" t="str">
        <f>IF(ISBLANK(AG189),  "", _xlfn.CONCAT(LOWER(C189), "/", E189))</f>
        <v/>
      </c>
      <c r="AK189" s="6"/>
      <c r="AL189" s="31"/>
      <c r="AM189" s="6" t="str">
        <f>IF(OR(ISBLANK(AV189), ISBLANK(AW189)), "", LOWER(_xlfn.CONCAT(Table2[[#This Row],[device_manufacturer]], "-",Table2[[#This Row],[device_suggested_area]], "-", Table2[[#This Row],[device_identifiers]])))</f>
        <v>tplink-bathroom-rails</v>
      </c>
      <c r="AN189" s="8" t="s">
        <v>427</v>
      </c>
      <c r="AO189" s="6" t="s">
        <v>435</v>
      </c>
      <c r="AP189" s="6" t="s">
        <v>424</v>
      </c>
      <c r="AQ189" s="6" t="str">
        <f>IF(OR(ISBLANK(AV189), ISBLANK(AW189)), "", Table2[[#This Row],[device_via_device]])</f>
        <v>TPLink</v>
      </c>
      <c r="AR189" s="6" t="s">
        <v>1172</v>
      </c>
      <c r="AS189" s="6" t="s">
        <v>423</v>
      </c>
      <c r="AU189" s="6" t="s">
        <v>553</v>
      </c>
      <c r="AV189" s="6" t="s">
        <v>415</v>
      </c>
      <c r="AW189" s="6" t="s">
        <v>546</v>
      </c>
      <c r="AZ189" s="6" t="str">
        <f>IF(AND(ISBLANK(AV189), ISBLANK(AW189)), "", _xlfn.CONCAT("[", IF(ISBLANK(AV189), "", _xlfn.CONCAT("[""mac"", """, AV189, """]")), IF(ISBLANK(AW189), "", _xlfn.CONCAT(", [""ip"", """, AW189, """]")), "]"))</f>
        <v>[["mac", "ac:84:c6:54:9d:98"], ["ip", "10.0.6.81"]]</v>
      </c>
    </row>
    <row r="190" spans="1:52" ht="16" customHeight="1">
      <c r="A190" s="6">
        <v>1703</v>
      </c>
      <c r="B190" s="6" t="s">
        <v>808</v>
      </c>
      <c r="C190" s="6" t="s">
        <v>1022</v>
      </c>
      <c r="D190" s="6" t="s">
        <v>134</v>
      </c>
      <c r="E190" s="6" t="s">
        <v>397</v>
      </c>
      <c r="F190" s="6" t="str">
        <f>IF(ISBLANK(E190), "", Table2[[#This Row],[unique_id]])</f>
        <v>roof_water_heater_booster</v>
      </c>
      <c r="G190" s="6" t="s">
        <v>626</v>
      </c>
      <c r="H190" s="6" t="s">
        <v>964</v>
      </c>
      <c r="I190" s="6" t="s">
        <v>132</v>
      </c>
      <c r="J190" s="6" t="str">
        <f>Table2[[#This Row],[friendly_name]]</f>
        <v>Water Booster</v>
      </c>
      <c r="M190" s="6" t="s">
        <v>275</v>
      </c>
      <c r="T190" s="6"/>
      <c r="V190" s="8"/>
      <c r="W190" s="8"/>
      <c r="X190" s="8"/>
      <c r="Y190" s="8"/>
      <c r="AD190" s="6" t="s">
        <v>619</v>
      </c>
      <c r="AF190" s="8"/>
      <c r="AH190" s="6" t="str">
        <f>IF(ISBLANK(AG190),  "", _xlfn.CONCAT("haas/entity/sensor/", LOWER(C190), "/", E190, "/config"))</f>
        <v/>
      </c>
      <c r="AI190" s="6" t="str">
        <f>IF(ISBLANK(AG190),  "", _xlfn.CONCAT(LOWER(C190), "/", E190))</f>
        <v/>
      </c>
      <c r="AK190" s="6"/>
      <c r="AL190" s="31"/>
      <c r="AM190" s="6" t="str">
        <f>IF(OR(ISBLANK(AV190), ISBLANK(AW190)), "", LOWER(_xlfn.CONCAT(Table2[[#This Row],[device_manufacturer]], "-",Table2[[#This Row],[device_suggested_area]], "-", Table2[[#This Row],[device_identifiers]])))</f>
        <v>sonoff-roof-water-heater-booster</v>
      </c>
      <c r="AN190" s="8" t="s">
        <v>617</v>
      </c>
      <c r="AO190" s="6" t="s">
        <v>616</v>
      </c>
      <c r="AP190" s="6" t="s">
        <v>618</v>
      </c>
      <c r="AQ190" s="6" t="s">
        <v>396</v>
      </c>
      <c r="AS190" s="6" t="s">
        <v>38</v>
      </c>
      <c r="AU190" s="6" t="s">
        <v>553</v>
      </c>
      <c r="AV190" s="6" t="s">
        <v>615</v>
      </c>
      <c r="AW190" s="6" t="s">
        <v>1182</v>
      </c>
      <c r="AX190" s="7"/>
      <c r="AY190" s="7"/>
      <c r="AZ190" s="6" t="str">
        <f>IF(AND(ISBLANK(AV190), ISBLANK(AW190)), "", _xlfn.CONCAT("[", IF(ISBLANK(AV190), "", _xlfn.CONCAT("[""mac"", """, AV190, """]")), IF(ISBLANK(AW190), "", _xlfn.CONCAT(", [""ip"", """, AW190, """]")), "]"))</f>
        <v>[["mac", "ec:fa:bc:50:3e:02"], ["ip", "10.0.6.94"]]</v>
      </c>
    </row>
    <row r="191" spans="1:52" ht="16" customHeight="1">
      <c r="A191" s="6">
        <v>1704</v>
      </c>
      <c r="B191" s="6" t="s">
        <v>228</v>
      </c>
      <c r="C191" s="6" t="s">
        <v>1022</v>
      </c>
      <c r="D191" s="6" t="s">
        <v>134</v>
      </c>
      <c r="E191" s="6" t="s">
        <v>620</v>
      </c>
      <c r="F191" s="6" t="str">
        <f>IF(ISBLANK(E191), "", Table2[[#This Row],[unique_id]])</f>
        <v>outdoor_pool_filter</v>
      </c>
      <c r="G191" s="6" t="s">
        <v>375</v>
      </c>
      <c r="H191" s="6" t="s">
        <v>964</v>
      </c>
      <c r="I191" s="6" t="s">
        <v>132</v>
      </c>
      <c r="J191" s="6" t="str">
        <f>Table2[[#This Row],[friendly_name]]</f>
        <v>Pool Filter</v>
      </c>
      <c r="M191" s="6" t="s">
        <v>275</v>
      </c>
      <c r="O191" s="8" t="s">
        <v>1157</v>
      </c>
      <c r="P191" s="6" t="s">
        <v>172</v>
      </c>
      <c r="Q191" s="6" t="s">
        <v>1108</v>
      </c>
      <c r="R191" s="6" t="str">
        <f>Table2[[#This Row],[entity_domain]]</f>
        <v>Heating &amp; Cooling</v>
      </c>
      <c r="S191" s="6" t="str">
        <f>_xlfn.CONCAT( Table2[[#This Row],[device_suggested_area]], " ",Table2[[#This Row],[powercalc_group_3]])</f>
        <v>Outdoor Heating &amp; Cooling</v>
      </c>
      <c r="T191" s="6"/>
      <c r="V191" s="8"/>
      <c r="W191" s="8"/>
      <c r="X191" s="8"/>
      <c r="Y191" s="8"/>
      <c r="AF191" s="8"/>
      <c r="AH191" s="6" t="str">
        <f>IF(ISBLANK(AG191),  "", _xlfn.CONCAT("haas/entity/sensor/", LOWER(C191), "/", E191, "/config"))</f>
        <v/>
      </c>
      <c r="AI191" s="6" t="str">
        <f>IF(ISBLANK(AG191),  "", _xlfn.CONCAT(LOWER(C191), "/", E191))</f>
        <v/>
      </c>
      <c r="AK191" s="6"/>
      <c r="AL191" s="31"/>
      <c r="AM191" s="6" t="str">
        <f>IF(OR(ISBLANK(AV191), ISBLANK(AW191)), "", LOWER(_xlfn.CONCAT(Table2[[#This Row],[device_manufacturer]], "-",Table2[[#This Row],[device_suggested_area]], "-", Table2[[#This Row],[device_identifiers]])))</f>
        <v/>
      </c>
      <c r="AN191" s="8"/>
      <c r="AS191" s="6" t="s">
        <v>621</v>
      </c>
      <c r="AV191" s="6"/>
      <c r="AW191" s="7"/>
      <c r="AX191" s="7"/>
      <c r="AY191" s="7"/>
      <c r="AZ191" s="6" t="str">
        <f>IF(AND(ISBLANK(AV191), ISBLANK(AW191)), "", _xlfn.CONCAT("[", IF(ISBLANK(AV191), "", _xlfn.CONCAT("[""mac"", """, AV191, """]")), IF(ISBLANK(AW191), "", _xlfn.CONCAT(", [""ip"", """, AW191, """]")), "]"))</f>
        <v/>
      </c>
    </row>
    <row r="192" spans="1:52" ht="16" customHeight="1">
      <c r="A192" s="6">
        <v>2000</v>
      </c>
      <c r="B192" s="6" t="s">
        <v>26</v>
      </c>
      <c r="C192" s="6" t="s">
        <v>631</v>
      </c>
      <c r="D192" s="6" t="s">
        <v>129</v>
      </c>
      <c r="E192" s="51" t="s">
        <v>636</v>
      </c>
      <c r="F192" s="6" t="str">
        <f>IF(ISBLANK(E192), "", Table2[[#This Row],[unique_id]])</f>
        <v>lounge_air_purifier</v>
      </c>
      <c r="G192" s="6" t="s">
        <v>203</v>
      </c>
      <c r="H192" s="6" t="s">
        <v>632</v>
      </c>
      <c r="I192" s="6" t="s">
        <v>132</v>
      </c>
      <c r="J192" s="6" t="s">
        <v>659</v>
      </c>
      <c r="M192" s="6" t="s">
        <v>136</v>
      </c>
      <c r="T192" s="9"/>
      <c r="V192" s="8"/>
      <c r="W192" s="8" t="s">
        <v>685</v>
      </c>
      <c r="X192" s="8"/>
      <c r="Y192" s="14" t="s">
        <v>1103</v>
      </c>
      <c r="Z192" s="14"/>
      <c r="AD192" s="6" t="s">
        <v>633</v>
      </c>
      <c r="AF192" s="8"/>
      <c r="AH192" s="6" t="str">
        <f>IF(ISBLANK(AG192),  "", _xlfn.CONCAT("haas/entity/sensor/", LOWER(C192), "/", E192, "/config"))</f>
        <v/>
      </c>
      <c r="AI192" s="6" t="str">
        <f>IF(ISBLANK(AG192),  "", _xlfn.CONCAT(LOWER(C192), "/", E192))</f>
        <v/>
      </c>
      <c r="AK192" s="6"/>
      <c r="AL192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M192" s="6" t="s">
        <v>648</v>
      </c>
      <c r="AN192" s="8" t="s">
        <v>649</v>
      </c>
      <c r="AO192" s="6" t="s">
        <v>647</v>
      </c>
      <c r="AP192" s="6" t="s">
        <v>650</v>
      </c>
      <c r="AQ192" s="6" t="s">
        <v>631</v>
      </c>
      <c r="AS192" s="6" t="s">
        <v>203</v>
      </c>
      <c r="AV192" s="6" t="s">
        <v>671</v>
      </c>
      <c r="AW192" s="6"/>
      <c r="AZ192" s="6" t="str">
        <f>IF(AND(ISBLANK(AV192), ISBLANK(AW192)), "", _xlfn.CONCAT("[", IF(ISBLANK(AV192), "", _xlfn.CONCAT("[""mac"", """, AV192, """]")), IF(ISBLANK(AW192), "", _xlfn.CONCAT(", [""ip"", """, AW192, """]")), "]"))</f>
        <v>[["mac", "0x9035eafffe404425"]]</v>
      </c>
    </row>
    <row r="193" spans="1:52" ht="16" customHeight="1">
      <c r="A193" s="6">
        <v>2001</v>
      </c>
      <c r="B193" s="6" t="s">
        <v>26</v>
      </c>
      <c r="C193" s="6" t="s">
        <v>1187</v>
      </c>
      <c r="D193" s="6" t="s">
        <v>149</v>
      </c>
      <c r="E193" s="51" t="s">
        <v>1185</v>
      </c>
      <c r="F193" s="6" t="str">
        <f>IF(ISBLANK(E193), "", Table2[[#This Row],[unique_id]])</f>
        <v>template_lounge_air_purifier_proxy</v>
      </c>
      <c r="G193" s="6" t="s">
        <v>203</v>
      </c>
      <c r="H193" s="6" t="s">
        <v>632</v>
      </c>
      <c r="I193" s="6" t="s">
        <v>132</v>
      </c>
      <c r="O193" s="8" t="s">
        <v>1157</v>
      </c>
      <c r="P193" s="6" t="s">
        <v>172</v>
      </c>
      <c r="Q193" s="6" t="s">
        <v>1107</v>
      </c>
      <c r="R193" s="6" t="s">
        <v>131</v>
      </c>
      <c r="S193" s="6" t="str">
        <f>_xlfn.CONCAT( Table2[[#This Row],[device_suggested_area]], " ",Table2[[#This Row],[powercalc_group_3]])</f>
        <v>Lounge Fans</v>
      </c>
      <c r="T193" s="9" t="s">
        <v>1188</v>
      </c>
      <c r="V193" s="8"/>
      <c r="W193" s="8"/>
      <c r="X193" s="8"/>
      <c r="Y193" s="14"/>
      <c r="Z193" s="14"/>
      <c r="AF193" s="8"/>
      <c r="AK193" s="6"/>
      <c r="AL193" s="32"/>
      <c r="AM193" s="6"/>
      <c r="AN193" s="8"/>
      <c r="AO193" s="6" t="s">
        <v>129</v>
      </c>
      <c r="AP193" s="6" t="s">
        <v>650</v>
      </c>
      <c r="AQ193" s="6" t="s">
        <v>631</v>
      </c>
      <c r="AS193" s="6" t="s">
        <v>203</v>
      </c>
      <c r="AV193" s="6"/>
      <c r="AW193" s="6"/>
    </row>
    <row r="194" spans="1:52" ht="16" customHeight="1">
      <c r="A194" s="6">
        <v>2002</v>
      </c>
      <c r="B194" s="6" t="s">
        <v>26</v>
      </c>
      <c r="C194" s="6" t="s">
        <v>631</v>
      </c>
      <c r="D194" s="6" t="s">
        <v>129</v>
      </c>
      <c r="E194" s="51" t="s">
        <v>733</v>
      </c>
      <c r="F194" s="6" t="str">
        <f>IF(ISBLANK(E194), "", Table2[[#This Row],[unique_id]])</f>
        <v>dining_air_purifier</v>
      </c>
      <c r="G194" s="6" t="s">
        <v>202</v>
      </c>
      <c r="H194" s="6" t="s">
        <v>632</v>
      </c>
      <c r="I194" s="6" t="s">
        <v>132</v>
      </c>
      <c r="J194" s="6" t="s">
        <v>659</v>
      </c>
      <c r="M194" s="6" t="s">
        <v>136</v>
      </c>
      <c r="T194" s="9"/>
      <c r="V194" s="8"/>
      <c r="W194" s="8" t="s">
        <v>685</v>
      </c>
      <c r="X194" s="8"/>
      <c r="Y194" s="14" t="s">
        <v>1103</v>
      </c>
      <c r="Z194" s="14"/>
      <c r="AD194" s="6" t="s">
        <v>633</v>
      </c>
      <c r="AF194" s="8"/>
      <c r="AH194" s="6" t="str">
        <f>IF(ISBLANK(AG194),  "", _xlfn.CONCAT("haas/entity/sensor/", LOWER(C194), "/", E194, "/config"))</f>
        <v/>
      </c>
      <c r="AI194" s="6" t="str">
        <f>IF(ISBLANK(AG194),  "", _xlfn.CONCAT(LOWER(C194), "/", E194))</f>
        <v/>
      </c>
      <c r="AK194" s="6"/>
      <c r="AL194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M194" s="6" t="s">
        <v>735</v>
      </c>
      <c r="AN194" s="8" t="s">
        <v>649</v>
      </c>
      <c r="AO194" s="6" t="s">
        <v>647</v>
      </c>
      <c r="AP194" s="6" t="s">
        <v>650</v>
      </c>
      <c r="AQ194" s="6" t="s">
        <v>631</v>
      </c>
      <c r="AS194" s="6" t="s">
        <v>202</v>
      </c>
      <c r="AV194" s="6" t="s">
        <v>734</v>
      </c>
      <c r="AW194" s="6"/>
      <c r="AZ194" s="6" t="str">
        <f>IF(AND(ISBLANK(AV194), ISBLANK(AW194)), "", _xlfn.CONCAT("[", IF(ISBLANK(AV194), "", _xlfn.CONCAT("[""mac"", """, AV194, """]")), IF(ISBLANK(AW194), "", _xlfn.CONCAT(", [""ip"", """, AW194, """]")), "]"))</f>
        <v>[["mac", "0x9035eafffe82fef8"]]</v>
      </c>
    </row>
    <row r="195" spans="1:52" ht="16" customHeight="1">
      <c r="A195" s="6">
        <v>2003</v>
      </c>
      <c r="B195" s="6" t="s">
        <v>26</v>
      </c>
      <c r="C195" s="6" t="s">
        <v>1187</v>
      </c>
      <c r="D195" s="6" t="s">
        <v>149</v>
      </c>
      <c r="E195" s="51" t="s">
        <v>1186</v>
      </c>
      <c r="F195" s="6" t="str">
        <f>IF(ISBLANK(E195), "", Table2[[#This Row],[unique_id]])</f>
        <v>template_dining_air_purifier_proxy</v>
      </c>
      <c r="G195" s="6" t="s">
        <v>202</v>
      </c>
      <c r="H195" s="6" t="s">
        <v>632</v>
      </c>
      <c r="I195" s="6" t="s">
        <v>132</v>
      </c>
      <c r="O195" s="8" t="s">
        <v>1157</v>
      </c>
      <c r="P195" s="6" t="s">
        <v>172</v>
      </c>
      <c r="Q195" s="6" t="s">
        <v>1107</v>
      </c>
      <c r="R195" s="6" t="s">
        <v>131</v>
      </c>
      <c r="S195" s="6" t="str">
        <f>_xlfn.CONCAT( Table2[[#This Row],[device_suggested_area]], " ",Table2[[#This Row],[powercalc_group_3]])</f>
        <v>Dining Fans</v>
      </c>
      <c r="T195" s="9" t="s">
        <v>1188</v>
      </c>
      <c r="V195" s="8"/>
      <c r="W195" s="8"/>
      <c r="X195" s="8"/>
      <c r="Y195" s="14"/>
      <c r="Z195" s="14"/>
      <c r="AF195" s="8"/>
      <c r="AK195" s="6"/>
      <c r="AL195" s="32"/>
      <c r="AM195" s="6"/>
      <c r="AN195" s="8"/>
      <c r="AO195" s="6" t="s">
        <v>129</v>
      </c>
      <c r="AP195" s="6" t="s">
        <v>650</v>
      </c>
      <c r="AQ195" s="6" t="s">
        <v>631</v>
      </c>
      <c r="AS195" s="6" t="s">
        <v>202</v>
      </c>
      <c r="AV195" s="6"/>
      <c r="AW195" s="6"/>
    </row>
    <row r="196" spans="1:52" ht="16" customHeight="1">
      <c r="A196" s="6">
        <v>2100</v>
      </c>
      <c r="B196" s="6" t="s">
        <v>26</v>
      </c>
      <c r="C196" s="6" t="s">
        <v>1128</v>
      </c>
      <c r="D196" s="6" t="s">
        <v>27</v>
      </c>
      <c r="E196" s="6" t="s">
        <v>243</v>
      </c>
      <c r="F196" s="6" t="str">
        <f>IF(ISBLANK(E196), "", Table2[[#This Row],[unique_id]])</f>
        <v>home_power</v>
      </c>
      <c r="G196" s="6" t="s">
        <v>380</v>
      </c>
      <c r="H196" s="6" t="s">
        <v>257</v>
      </c>
      <c r="I196" s="6" t="s">
        <v>141</v>
      </c>
      <c r="M196" s="6" t="s">
        <v>90</v>
      </c>
      <c r="T196" s="6"/>
      <c r="U196" s="6" t="s">
        <v>610</v>
      </c>
      <c r="V196" s="8"/>
      <c r="W196" s="8"/>
      <c r="X196" s="8"/>
      <c r="Y196" s="8"/>
      <c r="AB196" s="6" t="s">
        <v>389</v>
      </c>
      <c r="AD196" s="6" t="s">
        <v>258</v>
      </c>
      <c r="AF196" s="8"/>
      <c r="AH196" s="6" t="str">
        <f>IF(ISBLANK(AG196),  "", _xlfn.CONCAT("haas/entity/sensor/", LOWER(C196), "/", E196, "/config"))</f>
        <v/>
      </c>
      <c r="AI196" s="6" t="str">
        <f>IF(ISBLANK(AG196),  "", _xlfn.CONCAT(LOWER(C196), "/", E196))</f>
        <v/>
      </c>
      <c r="AK196" s="6"/>
      <c r="AL196" s="31"/>
      <c r="AM196" s="6"/>
      <c r="AN196" s="8"/>
      <c r="AV196" s="6"/>
      <c r="AW196" s="6"/>
      <c r="AZ196" s="6" t="str">
        <f>IF(AND(ISBLANK(AV196), ISBLANK(AW196)), "", _xlfn.CONCAT("[", IF(ISBLANK(AV196), "", _xlfn.CONCAT("[""mac"", """, AV196, """]")), IF(ISBLANK(AW196), "", _xlfn.CONCAT(", [""ip"", """, AW196, """]")), "]"))</f>
        <v/>
      </c>
    </row>
    <row r="197" spans="1:52" ht="16" customHeight="1">
      <c r="A197" s="6">
        <v>2101</v>
      </c>
      <c r="B197" s="6" t="s">
        <v>26</v>
      </c>
      <c r="C197" s="6" t="s">
        <v>1128</v>
      </c>
      <c r="D197" s="6" t="s">
        <v>27</v>
      </c>
      <c r="E197" s="6" t="s">
        <v>377</v>
      </c>
      <c r="F197" s="6" t="str">
        <f>IF(ISBLANK(E197), "", Table2[[#This Row],[unique_id]])</f>
        <v>home_base_power</v>
      </c>
      <c r="G197" s="6" t="s">
        <v>378</v>
      </c>
      <c r="H197" s="6" t="s">
        <v>257</v>
      </c>
      <c r="I197" s="6" t="s">
        <v>141</v>
      </c>
      <c r="M197" s="6" t="s">
        <v>90</v>
      </c>
      <c r="T197" s="6"/>
      <c r="U197" s="6" t="s">
        <v>610</v>
      </c>
      <c r="V197" s="8"/>
      <c r="W197" s="8"/>
      <c r="X197" s="8"/>
      <c r="Y197" s="8"/>
      <c r="AB197" s="6" t="s">
        <v>389</v>
      </c>
      <c r="AD197" s="6" t="s">
        <v>258</v>
      </c>
      <c r="AF197" s="8"/>
      <c r="AH197" s="6" t="str">
        <f>IF(ISBLANK(AG197),  "", _xlfn.CONCAT("haas/entity/sensor/", LOWER(C197), "/", E197, "/config"))</f>
        <v/>
      </c>
      <c r="AI197" s="6" t="str">
        <f>IF(ISBLANK(AG197),  "", _xlfn.CONCAT(LOWER(C197), "/", E197))</f>
        <v/>
      </c>
      <c r="AK197" s="6"/>
      <c r="AL197" s="31"/>
      <c r="AM197" s="6"/>
      <c r="AN197" s="8"/>
      <c r="AV197" s="6"/>
      <c r="AW197" s="6"/>
      <c r="AZ197" s="6" t="str">
        <f>IF(AND(ISBLANK(AV197), ISBLANK(AW197)), "", _xlfn.CONCAT("[", IF(ISBLANK(AV197), "", _xlfn.CONCAT("[""mac"", """, AV197, """]")), IF(ISBLANK(AW197), "", _xlfn.CONCAT(", [""ip"", """, AW197, """]")), "]"))</f>
        <v/>
      </c>
    </row>
    <row r="198" spans="1:52" ht="16" customHeight="1">
      <c r="A198" s="6">
        <v>2102</v>
      </c>
      <c r="B198" s="6" t="s">
        <v>26</v>
      </c>
      <c r="C198" s="6" t="s">
        <v>1128</v>
      </c>
      <c r="D198" s="6" t="s">
        <v>27</v>
      </c>
      <c r="E198" s="6" t="s">
        <v>376</v>
      </c>
      <c r="F198" s="6" t="str">
        <f>IF(ISBLANK(E198), "", Table2[[#This Row],[unique_id]])</f>
        <v>home_peak_power</v>
      </c>
      <c r="G198" s="6" t="s">
        <v>379</v>
      </c>
      <c r="H198" s="6" t="s">
        <v>257</v>
      </c>
      <c r="I198" s="6" t="s">
        <v>141</v>
      </c>
      <c r="M198" s="6" t="s">
        <v>90</v>
      </c>
      <c r="T198" s="6"/>
      <c r="U198" s="6" t="s">
        <v>610</v>
      </c>
      <c r="V198" s="8"/>
      <c r="W198" s="8"/>
      <c r="X198" s="8"/>
      <c r="Y198" s="8"/>
      <c r="AB198" s="6" t="s">
        <v>389</v>
      </c>
      <c r="AD198" s="6" t="s">
        <v>258</v>
      </c>
      <c r="AF198" s="8"/>
      <c r="AH198" s="6" t="str">
        <f>IF(ISBLANK(AG198),  "", _xlfn.CONCAT("haas/entity/sensor/", LOWER(C198), "/", E198, "/config"))</f>
        <v/>
      </c>
      <c r="AI198" s="6" t="str">
        <f>IF(ISBLANK(AG198),  "", _xlfn.CONCAT(LOWER(C198), "/", E198))</f>
        <v/>
      </c>
      <c r="AK198" s="6"/>
      <c r="AL198" s="31"/>
      <c r="AM198" s="6"/>
      <c r="AN198" s="8"/>
      <c r="AV198" s="6"/>
      <c r="AW198" s="6"/>
      <c r="AZ198" s="6" t="str">
        <f>IF(AND(ISBLANK(AV198), ISBLANK(AW198)), "", _xlfn.CONCAT("[", IF(ISBLANK(AV198), "", _xlfn.CONCAT("[""mac"", """, AV198, """]")), IF(ISBLANK(AW198), "", _xlfn.CONCAT(", [""ip"", """, AW198, """]")), "]"))</f>
        <v/>
      </c>
    </row>
    <row r="199" spans="1:52" ht="16" customHeight="1">
      <c r="A199" s="6">
        <v>2103</v>
      </c>
      <c r="B199" s="6" t="s">
        <v>26</v>
      </c>
      <c r="C199" s="6" t="s">
        <v>613</v>
      </c>
      <c r="D199" s="6" t="s">
        <v>395</v>
      </c>
      <c r="E199" s="6" t="s">
        <v>611</v>
      </c>
      <c r="F199" s="6" t="str">
        <f>IF(ISBLANK(E199), "", Table2[[#This Row],[unique_id]])</f>
        <v>graph_break</v>
      </c>
      <c r="G199" s="6" t="s">
        <v>612</v>
      </c>
      <c r="H199" s="6" t="s">
        <v>257</v>
      </c>
      <c r="I199" s="6" t="s">
        <v>141</v>
      </c>
      <c r="T199" s="6"/>
      <c r="U199" s="6" t="s">
        <v>610</v>
      </c>
      <c r="V199" s="8"/>
      <c r="W199" s="8"/>
      <c r="X199" s="8"/>
      <c r="Y199" s="8"/>
      <c r="AF199" s="8"/>
      <c r="AH199" s="6" t="str">
        <f>IF(ISBLANK(AG199),  "", _xlfn.CONCAT("haas/entity/sensor/", LOWER(C199), "/", E199, "/config"))</f>
        <v/>
      </c>
      <c r="AI199" s="6" t="str">
        <f>IF(ISBLANK(AG199),  "", _xlfn.CONCAT(LOWER(C199), "/", E199))</f>
        <v/>
      </c>
      <c r="AK199" s="6"/>
      <c r="AL199" s="31"/>
      <c r="AM199" s="6"/>
      <c r="AN199" s="8"/>
      <c r="AV199" s="6"/>
      <c r="AW199" s="6"/>
      <c r="AZ199" s="6" t="str">
        <f>IF(AND(ISBLANK(AV199), ISBLANK(AW199)), "", _xlfn.CONCAT("[", IF(ISBLANK(AV199), "", _xlfn.CONCAT("[""mac"", """, AV199, """]")), IF(ISBLANK(AW199), "", _xlfn.CONCAT(", [""ip"", """, AW199, """]")), "]"))</f>
        <v/>
      </c>
    </row>
    <row r="200" spans="1:52" ht="16" customHeight="1">
      <c r="A200" s="6">
        <v>2104</v>
      </c>
      <c r="B200" s="6" t="s">
        <v>26</v>
      </c>
      <c r="C200" s="6" t="s">
        <v>1128</v>
      </c>
      <c r="D200" s="6" t="s">
        <v>27</v>
      </c>
      <c r="E200" s="6" t="s">
        <v>1110</v>
      </c>
      <c r="F200" s="6" t="str">
        <f>IF(ISBLANK(E200), "", Table2[[#This Row],[unique_id]])</f>
        <v>lights_power</v>
      </c>
      <c r="G200" s="6" t="s">
        <v>1161</v>
      </c>
      <c r="H200" s="6" t="s">
        <v>257</v>
      </c>
      <c r="I200" s="6" t="s">
        <v>141</v>
      </c>
      <c r="M200" s="6" t="s">
        <v>136</v>
      </c>
      <c r="T200" s="6"/>
      <c r="U200" s="6" t="s">
        <v>610</v>
      </c>
      <c r="V200" s="8"/>
      <c r="W200" s="8"/>
      <c r="X200" s="8"/>
      <c r="Y200" s="8"/>
      <c r="AB200" s="6" t="s">
        <v>389</v>
      </c>
      <c r="AD200" s="6" t="s">
        <v>258</v>
      </c>
      <c r="AF200" s="8"/>
      <c r="AH200" s="6" t="str">
        <f>IF(ISBLANK(AG200),  "", _xlfn.CONCAT("haas/entity/sensor/", LOWER(C200), "/", E200, "/config"))</f>
        <v/>
      </c>
      <c r="AI200" s="6" t="str">
        <f>IF(ISBLANK(AG200),  "", _xlfn.CONCAT(LOWER(C200), "/", E200))</f>
        <v/>
      </c>
      <c r="AK200" s="6"/>
      <c r="AL200" s="31"/>
      <c r="AM200" s="6"/>
      <c r="AN200" s="8"/>
      <c r="AV200" s="6"/>
      <c r="AW200" s="6"/>
      <c r="AZ200" s="6" t="str">
        <f>IF(AND(ISBLANK(AV200), ISBLANK(AW200)), "", _xlfn.CONCAT("[", IF(ISBLANK(AV200), "", _xlfn.CONCAT("[""mac"", """, AV200, """]")), IF(ISBLANK(AW200), "", _xlfn.CONCAT(", [""ip"", """, AW200, """]")), "]"))</f>
        <v/>
      </c>
    </row>
    <row r="201" spans="1:52" ht="16" customHeight="1">
      <c r="A201" s="6">
        <v>2105</v>
      </c>
      <c r="B201" s="10" t="s">
        <v>26</v>
      </c>
      <c r="C201" s="6" t="s">
        <v>1128</v>
      </c>
      <c r="D201" s="10" t="s">
        <v>27</v>
      </c>
      <c r="E201" s="10" t="s">
        <v>1111</v>
      </c>
      <c r="F201" s="6" t="str">
        <f>IF(ISBLANK(E201), "", Table2[[#This Row],[unique_id]])</f>
        <v>fans_power</v>
      </c>
      <c r="G201" s="10" t="s">
        <v>1160</v>
      </c>
      <c r="H201" s="10" t="s">
        <v>257</v>
      </c>
      <c r="I201" s="10" t="s">
        <v>141</v>
      </c>
      <c r="K201" s="10"/>
      <c r="L201" s="10"/>
      <c r="M201" s="10" t="s">
        <v>136</v>
      </c>
      <c r="T201" s="6"/>
      <c r="U201" s="6" t="s">
        <v>610</v>
      </c>
      <c r="V201" s="8"/>
      <c r="W201" s="8"/>
      <c r="X201" s="8"/>
      <c r="Y201" s="8"/>
      <c r="AB201" s="6" t="s">
        <v>389</v>
      </c>
      <c r="AD201" s="6" t="s">
        <v>258</v>
      </c>
      <c r="AF201" s="8"/>
      <c r="AH201" s="6" t="str">
        <f>IF(ISBLANK(AG201),  "", _xlfn.CONCAT("haas/entity/sensor/", LOWER(C201), "/", E201, "/config"))</f>
        <v/>
      </c>
      <c r="AI201" s="6" t="str">
        <f>IF(ISBLANK(AG201),  "", _xlfn.CONCAT(LOWER(C201), "/", E201))</f>
        <v/>
      </c>
      <c r="AK201" s="6"/>
      <c r="AL201" s="31"/>
      <c r="AM201" s="6"/>
      <c r="AN201" s="8"/>
      <c r="AV201" s="6"/>
      <c r="AW201" s="6"/>
      <c r="AZ201" s="6" t="str">
        <f>IF(AND(ISBLANK(AV201), ISBLANK(AW201)), "", _xlfn.CONCAT("[", IF(ISBLANK(AV201), "", _xlfn.CONCAT("[""mac"", """, AV201, """]")), IF(ISBLANK(AW201), "", _xlfn.CONCAT(", [""ip"", """, AW201, """]")), "]"))</f>
        <v/>
      </c>
    </row>
    <row r="202" spans="1:52" ht="16" customHeight="1">
      <c r="A202" s="6">
        <v>2106</v>
      </c>
      <c r="B202" s="10" t="s">
        <v>26</v>
      </c>
      <c r="C202" s="6" t="s">
        <v>1128</v>
      </c>
      <c r="D202" s="10" t="s">
        <v>27</v>
      </c>
      <c r="E202" s="10" t="s">
        <v>1214</v>
      </c>
      <c r="F202" s="6" t="str">
        <f>IF(ISBLANK(E202), "", Table2[[#This Row],[unique_id]])</f>
        <v>all_standby_power</v>
      </c>
      <c r="G202" s="10" t="s">
        <v>1243</v>
      </c>
      <c r="H202" s="10" t="s">
        <v>257</v>
      </c>
      <c r="I202" s="10" t="s">
        <v>141</v>
      </c>
      <c r="K202" s="10"/>
      <c r="L202" s="10"/>
      <c r="M202" s="6" t="s">
        <v>136</v>
      </c>
      <c r="T202" s="6"/>
      <c r="U202" s="6" t="s">
        <v>610</v>
      </c>
      <c r="V202" s="8"/>
      <c r="W202" s="8"/>
      <c r="X202" s="8"/>
      <c r="Y202" s="8"/>
      <c r="AB202" s="6" t="s">
        <v>389</v>
      </c>
      <c r="AD202" s="6" t="s">
        <v>258</v>
      </c>
      <c r="AF202" s="8"/>
      <c r="AH202" s="6" t="str">
        <f>IF(ISBLANK(AG202),  "", _xlfn.CONCAT("haas/entity/sensor/", LOWER(C202), "/", E202, "/config"))</f>
        <v/>
      </c>
      <c r="AI202" s="6" t="str">
        <f>IF(ISBLANK(AG202),  "", _xlfn.CONCAT(LOWER(C202), "/", E202))</f>
        <v/>
      </c>
      <c r="AK202" s="6"/>
      <c r="AL202" s="31"/>
      <c r="AM202" s="6"/>
      <c r="AN202" s="8"/>
      <c r="AV202" s="6"/>
      <c r="AW202" s="6"/>
      <c r="AZ202" s="6" t="str">
        <f>IF(AND(ISBLANK(AV202), ISBLANK(AW202)), "", _xlfn.CONCAT("[", IF(ISBLANK(AV202), "", _xlfn.CONCAT("[""mac"", """, AV202, """]")), IF(ISBLANK(AW202), "", _xlfn.CONCAT(", [""ip"", """, AW202, """]")), "]"))</f>
        <v/>
      </c>
    </row>
    <row r="203" spans="1:52" ht="16" customHeight="1">
      <c r="A203" s="6">
        <v>2107</v>
      </c>
      <c r="B203" s="6" t="s">
        <v>26</v>
      </c>
      <c r="C203" s="6" t="s">
        <v>1128</v>
      </c>
      <c r="D203" s="6" t="s">
        <v>27</v>
      </c>
      <c r="E203" s="6" t="s">
        <v>1158</v>
      </c>
      <c r="F203" s="6" t="str">
        <f>IF(ISBLANK(E203), "", Table2[[#This Row],[unique_id]])</f>
        <v>kitchen_coffee_machine_power</v>
      </c>
      <c r="G203" s="6" t="s">
        <v>135</v>
      </c>
      <c r="H203" s="6" t="s">
        <v>257</v>
      </c>
      <c r="I203" s="6" t="s">
        <v>141</v>
      </c>
      <c r="M203" s="6" t="s">
        <v>136</v>
      </c>
      <c r="T203" s="6"/>
      <c r="U203" s="6" t="s">
        <v>610</v>
      </c>
      <c r="V203" s="8"/>
      <c r="W203" s="8"/>
      <c r="X203" s="8"/>
      <c r="Y203" s="8"/>
      <c r="AB203" s="6" t="s">
        <v>389</v>
      </c>
      <c r="AD203" s="6" t="s">
        <v>258</v>
      </c>
      <c r="AF203" s="8"/>
      <c r="AH203" s="6" t="str">
        <f>IF(ISBLANK(AG203),  "", _xlfn.CONCAT("haas/entity/sensor/", LOWER(C203), "/", E203, "/config"))</f>
        <v/>
      </c>
      <c r="AI203" s="6" t="str">
        <f>IF(ISBLANK(AG203),  "", _xlfn.CONCAT(LOWER(C203), "/", E203))</f>
        <v/>
      </c>
      <c r="AK203" s="6"/>
      <c r="AL203" s="31"/>
      <c r="AM203" s="6"/>
      <c r="AN203" s="8"/>
      <c r="AV203" s="6"/>
      <c r="AW203" s="6"/>
      <c r="AZ203" s="6" t="str">
        <f>IF(AND(ISBLANK(AV203), ISBLANK(AW203)), "", _xlfn.CONCAT("[", IF(ISBLANK(AV203), "", _xlfn.CONCAT("[""mac"", """, AV203, """]")), IF(ISBLANK(AW203), "", _xlfn.CONCAT(", [""ip"", """, AW203, """]")), "]"))</f>
        <v/>
      </c>
    </row>
    <row r="204" spans="1:52" ht="16" customHeight="1">
      <c r="A204" s="6">
        <v>2108</v>
      </c>
      <c r="B204" s="6" t="s">
        <v>26</v>
      </c>
      <c r="C204" s="6" t="s">
        <v>1128</v>
      </c>
      <c r="D204" s="6" t="s">
        <v>27</v>
      </c>
      <c r="E204" s="6" t="s">
        <v>1129</v>
      </c>
      <c r="F204" s="6" t="str">
        <f>IF(ISBLANK(E204), "", Table2[[#This Row],[unique_id]])</f>
        <v>study_battery_charger_power</v>
      </c>
      <c r="G204" s="6" t="s">
        <v>242</v>
      </c>
      <c r="H204" s="6" t="s">
        <v>257</v>
      </c>
      <c r="I204" s="6" t="s">
        <v>141</v>
      </c>
      <c r="M204" s="6" t="s">
        <v>136</v>
      </c>
      <c r="T204" s="6"/>
      <c r="U204" s="6" t="s">
        <v>610</v>
      </c>
      <c r="V204" s="8"/>
      <c r="W204" s="8"/>
      <c r="X204" s="8"/>
      <c r="Y204" s="8"/>
      <c r="AB204" s="6" t="s">
        <v>389</v>
      </c>
      <c r="AD204" s="6" t="s">
        <v>258</v>
      </c>
      <c r="AF204" s="8"/>
      <c r="AH204" s="6" t="str">
        <f>IF(ISBLANK(AG204),  "", _xlfn.CONCAT("haas/entity/sensor/", LOWER(C204), "/", E204, "/config"))</f>
        <v/>
      </c>
      <c r="AI204" s="6" t="str">
        <f>IF(ISBLANK(AG204),  "", _xlfn.CONCAT(LOWER(C204), "/", E204))</f>
        <v/>
      </c>
      <c r="AK204" s="6"/>
      <c r="AL204" s="31"/>
      <c r="AM204" s="6"/>
      <c r="AN204" s="8"/>
      <c r="AV204" s="6"/>
      <c r="AW204" s="6"/>
      <c r="AZ204" s="6" t="str">
        <f>IF(AND(ISBLANK(AV204), ISBLANK(AW204)), "", _xlfn.CONCAT("[", IF(ISBLANK(AV204), "", _xlfn.CONCAT("[""mac"", """, AV204, """]")), IF(ISBLANK(AW204), "", _xlfn.CONCAT(", [""ip"", """, AW204, """]")), "]"))</f>
        <v/>
      </c>
    </row>
    <row r="205" spans="1:52" ht="16" customHeight="1">
      <c r="A205" s="6">
        <v>2109</v>
      </c>
      <c r="B205" s="6" t="s">
        <v>26</v>
      </c>
      <c r="C205" s="6" t="s">
        <v>1128</v>
      </c>
      <c r="D205" s="6" t="s">
        <v>27</v>
      </c>
      <c r="E205" s="6" t="s">
        <v>1130</v>
      </c>
      <c r="F205" s="6" t="str">
        <f>IF(ISBLANK(E205), "", Table2[[#This Row],[unique_id]])</f>
        <v>laundry_vacuum_charger_power</v>
      </c>
      <c r="G205" s="6" t="s">
        <v>241</v>
      </c>
      <c r="H205" s="6" t="s">
        <v>257</v>
      </c>
      <c r="I205" s="6" t="s">
        <v>141</v>
      </c>
      <c r="M205" s="6" t="s">
        <v>136</v>
      </c>
      <c r="T205" s="6"/>
      <c r="U205" s="6" t="s">
        <v>610</v>
      </c>
      <c r="V205" s="8"/>
      <c r="W205" s="8"/>
      <c r="X205" s="8"/>
      <c r="Y205" s="8"/>
      <c r="AB205" s="6" t="s">
        <v>389</v>
      </c>
      <c r="AD205" s="6" t="s">
        <v>258</v>
      </c>
      <c r="AF205" s="8"/>
      <c r="AH205" s="6" t="str">
        <f>IF(ISBLANK(AG205),  "", _xlfn.CONCAT("haas/entity/sensor/", LOWER(C205), "/", E205, "/config"))</f>
        <v/>
      </c>
      <c r="AI205" s="6" t="str">
        <f>IF(ISBLANK(AG205),  "", _xlfn.CONCAT(LOWER(C205), "/", E205))</f>
        <v/>
      </c>
      <c r="AK205" s="6"/>
      <c r="AL205" s="31"/>
      <c r="AM205" s="6"/>
      <c r="AN205" s="8"/>
      <c r="AV205" s="6"/>
      <c r="AW205" s="6"/>
      <c r="AZ205" s="6" t="str">
        <f>IF(AND(ISBLANK(AV205), ISBLANK(AW205)), "", _xlfn.CONCAT("[", IF(ISBLANK(AV205), "", _xlfn.CONCAT("[""mac"", """, AV205, """]")), IF(ISBLANK(AW205), "", _xlfn.CONCAT(", [""ip"", """, AW205, """]")), "]"))</f>
        <v/>
      </c>
    </row>
    <row r="206" spans="1:52" ht="16" customHeight="1">
      <c r="A206" s="6">
        <v>2110</v>
      </c>
      <c r="B206" s="10" t="s">
        <v>228</v>
      </c>
      <c r="C206" s="6" t="s">
        <v>1022</v>
      </c>
      <c r="D206" s="10" t="s">
        <v>27</v>
      </c>
      <c r="E206" s="10" t="s">
        <v>622</v>
      </c>
      <c r="F206" s="6" t="str">
        <f>IF(ISBLANK(E206), "", Table2[[#This Row],[unique_id]])</f>
        <v>outdoor_pool_filter_power</v>
      </c>
      <c r="G206" s="10" t="s">
        <v>375</v>
      </c>
      <c r="H206" s="10" t="s">
        <v>257</v>
      </c>
      <c r="I206" s="10" t="s">
        <v>141</v>
      </c>
      <c r="K206" s="10"/>
      <c r="L206" s="10"/>
      <c r="M206" s="10" t="s">
        <v>136</v>
      </c>
      <c r="T206" s="6"/>
      <c r="U206" s="6" t="s">
        <v>610</v>
      </c>
      <c r="V206" s="8"/>
      <c r="W206" s="8"/>
      <c r="X206" s="8"/>
      <c r="Y206" s="8"/>
      <c r="AB206" s="6" t="s">
        <v>389</v>
      </c>
      <c r="AD206" s="6" t="s">
        <v>258</v>
      </c>
      <c r="AF206" s="8"/>
      <c r="AH206" s="6" t="str">
        <f>IF(ISBLANK(AG206),  "", _xlfn.CONCAT("haas/entity/sensor/", LOWER(C206), "/", E206, "/config"))</f>
        <v/>
      </c>
      <c r="AI206" s="6" t="str">
        <f>IF(ISBLANK(AG206),  "", _xlfn.CONCAT(LOWER(C206), "/", E206))</f>
        <v/>
      </c>
      <c r="AK206" s="6"/>
      <c r="AL206" s="31"/>
      <c r="AM206" s="6"/>
      <c r="AN206" s="8"/>
      <c r="AV206" s="6"/>
      <c r="AW206" s="6"/>
      <c r="AZ206" s="6" t="str">
        <f>IF(AND(ISBLANK(AV206), ISBLANK(AW206)), "", _xlfn.CONCAT("[", IF(ISBLANK(AV206), "", _xlfn.CONCAT("[""mac"", """, AV206, """]")), IF(ISBLANK(AW206), "", _xlfn.CONCAT(", [""ip"", """, AW206, """]")), "]"))</f>
        <v/>
      </c>
    </row>
    <row r="207" spans="1:52" ht="16" customHeight="1">
      <c r="A207" s="6">
        <v>2111</v>
      </c>
      <c r="B207" s="6" t="s">
        <v>808</v>
      </c>
      <c r="C207" s="6" t="s">
        <v>1022</v>
      </c>
      <c r="D207" s="10" t="s">
        <v>27</v>
      </c>
      <c r="E207" s="10" t="s">
        <v>624</v>
      </c>
      <c r="F207" s="6" t="str">
        <f>IF(ISBLANK(E207), "", Table2[[#This Row],[unique_id]])</f>
        <v>roof_water_heater_booster_energy_power</v>
      </c>
      <c r="G207" s="10" t="s">
        <v>626</v>
      </c>
      <c r="H207" s="10" t="s">
        <v>257</v>
      </c>
      <c r="I207" s="10" t="s">
        <v>141</v>
      </c>
      <c r="K207" s="10"/>
      <c r="L207" s="10"/>
      <c r="M207" s="10" t="s">
        <v>136</v>
      </c>
      <c r="T207" s="6"/>
      <c r="U207" s="6" t="s">
        <v>610</v>
      </c>
      <c r="V207" s="8"/>
      <c r="W207" s="8"/>
      <c r="X207" s="8"/>
      <c r="Y207" s="8"/>
      <c r="AB207" s="6" t="s">
        <v>389</v>
      </c>
      <c r="AD207" s="6" t="s">
        <v>258</v>
      </c>
      <c r="AF207" s="8"/>
      <c r="AH207" s="6" t="str">
        <f>IF(ISBLANK(AG207),  "", _xlfn.CONCAT("haas/entity/sensor/", LOWER(C207), "/", E207, "/config"))</f>
        <v/>
      </c>
      <c r="AI207" s="6" t="str">
        <f>IF(ISBLANK(AG207),  "", _xlfn.CONCAT(LOWER(C207), "/", E207))</f>
        <v/>
      </c>
      <c r="AK207" s="6"/>
      <c r="AL207" s="31"/>
      <c r="AM207" s="6"/>
      <c r="AN207" s="8"/>
      <c r="AV207" s="6"/>
      <c r="AW207" s="6"/>
      <c r="AZ207" s="6" t="str">
        <f>IF(AND(ISBLANK(AV207), ISBLANK(AW207)), "", _xlfn.CONCAT("[", IF(ISBLANK(AV207), "", _xlfn.CONCAT("[""mac"", """, AV207, """]")), IF(ISBLANK(AW207), "", _xlfn.CONCAT(", [""ip"", """, AW207, """]")), "]"))</f>
        <v/>
      </c>
    </row>
    <row r="208" spans="1:52" ht="16" customHeight="1">
      <c r="A208" s="6">
        <v>2112</v>
      </c>
      <c r="B208" s="6" t="s">
        <v>26</v>
      </c>
      <c r="C208" s="6" t="s">
        <v>1128</v>
      </c>
      <c r="D208" s="6" t="s">
        <v>27</v>
      </c>
      <c r="E208" s="6" t="s">
        <v>1131</v>
      </c>
      <c r="F208" s="6" t="str">
        <f>IF(ISBLANK(E208), "", Table2[[#This Row],[unique_id]])</f>
        <v>kitchen_dish_washer_power</v>
      </c>
      <c r="G208" s="6" t="s">
        <v>239</v>
      </c>
      <c r="H208" s="6" t="s">
        <v>257</v>
      </c>
      <c r="I208" s="6" t="s">
        <v>141</v>
      </c>
      <c r="M208" s="6" t="s">
        <v>136</v>
      </c>
      <c r="T208" s="6"/>
      <c r="U208" s="6" t="s">
        <v>610</v>
      </c>
      <c r="V208" s="8"/>
      <c r="W208" s="8"/>
      <c r="X208" s="8"/>
      <c r="Y208" s="8"/>
      <c r="AB208" s="6" t="s">
        <v>389</v>
      </c>
      <c r="AD208" s="6" t="s">
        <v>258</v>
      </c>
      <c r="AF208" s="8"/>
      <c r="AH208" s="6" t="str">
        <f>IF(ISBLANK(AG208),  "", _xlfn.CONCAT("haas/entity/sensor/", LOWER(C208), "/", E208, "/config"))</f>
        <v/>
      </c>
      <c r="AI208" s="6" t="str">
        <f>IF(ISBLANK(AG208),  "", _xlfn.CONCAT(LOWER(C208), "/", E208))</f>
        <v/>
      </c>
      <c r="AK208" s="6"/>
      <c r="AL208" s="31"/>
      <c r="AM208" s="6"/>
      <c r="AN208" s="8"/>
      <c r="AV208" s="6"/>
      <c r="AW208" s="6"/>
      <c r="AZ208" s="6" t="str">
        <f>IF(AND(ISBLANK(AV208), ISBLANK(AW208)), "", _xlfn.CONCAT("[", IF(ISBLANK(AV208), "", _xlfn.CONCAT("[""mac"", """, AV208, """]")), IF(ISBLANK(AW208), "", _xlfn.CONCAT(", [""ip"", """, AW208, """]")), "]"))</f>
        <v/>
      </c>
    </row>
    <row r="209" spans="1:52" ht="16" customHeight="1">
      <c r="A209" s="6">
        <v>2113</v>
      </c>
      <c r="B209" s="6" t="s">
        <v>26</v>
      </c>
      <c r="C209" s="6" t="s">
        <v>1128</v>
      </c>
      <c r="D209" s="6" t="s">
        <v>27</v>
      </c>
      <c r="E209" s="6" t="s">
        <v>1132</v>
      </c>
      <c r="F209" s="6" t="str">
        <f>IF(ISBLANK(E209), "", Table2[[#This Row],[unique_id]])</f>
        <v>laundry_clothes_dryer_power</v>
      </c>
      <c r="G209" s="6" t="s">
        <v>240</v>
      </c>
      <c r="H209" s="6" t="s">
        <v>257</v>
      </c>
      <c r="I209" s="6" t="s">
        <v>141</v>
      </c>
      <c r="M209" s="6" t="s">
        <v>136</v>
      </c>
      <c r="T209" s="6"/>
      <c r="U209" s="6" t="s">
        <v>610</v>
      </c>
      <c r="V209" s="8"/>
      <c r="W209" s="8"/>
      <c r="X209" s="8"/>
      <c r="Y209" s="8"/>
      <c r="AB209" s="6" t="s">
        <v>389</v>
      </c>
      <c r="AD209" s="6" t="s">
        <v>258</v>
      </c>
      <c r="AF209" s="8"/>
      <c r="AH209" s="6" t="str">
        <f>IF(ISBLANK(AG209),  "", _xlfn.CONCAT("haas/entity/sensor/", LOWER(C209), "/", E209, "/config"))</f>
        <v/>
      </c>
      <c r="AI209" s="6" t="str">
        <f>IF(ISBLANK(AG209),  "", _xlfn.CONCAT(LOWER(C209), "/", E209))</f>
        <v/>
      </c>
      <c r="AK209" s="6"/>
      <c r="AL209" s="31"/>
      <c r="AM209" s="6"/>
      <c r="AN209" s="8"/>
      <c r="AV209" s="6"/>
      <c r="AW209" s="6"/>
      <c r="AZ209" s="6" t="str">
        <f>IF(AND(ISBLANK(AV209), ISBLANK(AW209)), "", _xlfn.CONCAT("[", IF(ISBLANK(AV209), "", _xlfn.CONCAT("[""mac"", """, AV209, """]")), IF(ISBLANK(AW209), "", _xlfn.CONCAT(", [""ip"", """, AW209, """]")), "]"))</f>
        <v/>
      </c>
    </row>
    <row r="210" spans="1:52" ht="16" customHeight="1">
      <c r="A210" s="6">
        <v>2114</v>
      </c>
      <c r="B210" s="6" t="s">
        <v>26</v>
      </c>
      <c r="C210" s="6" t="s">
        <v>1128</v>
      </c>
      <c r="D210" s="6" t="s">
        <v>27</v>
      </c>
      <c r="E210" s="6" t="s">
        <v>1126</v>
      </c>
      <c r="F210" s="6" t="str">
        <f>IF(ISBLANK(E210), "", Table2[[#This Row],[unique_id]])</f>
        <v>laundry_washing_machine_power</v>
      </c>
      <c r="G210" s="6" t="s">
        <v>238</v>
      </c>
      <c r="H210" s="6" t="s">
        <v>257</v>
      </c>
      <c r="I210" s="6" t="s">
        <v>141</v>
      </c>
      <c r="M210" s="6" t="s">
        <v>136</v>
      </c>
      <c r="T210" s="6"/>
      <c r="U210" s="6" t="s">
        <v>610</v>
      </c>
      <c r="V210" s="8"/>
      <c r="W210" s="8"/>
      <c r="X210" s="8"/>
      <c r="Y210" s="8"/>
      <c r="AB210" s="6" t="s">
        <v>389</v>
      </c>
      <c r="AD210" s="6" t="s">
        <v>258</v>
      </c>
      <c r="AF210" s="8"/>
      <c r="AH210" s="6" t="str">
        <f>IF(ISBLANK(AG210),  "", _xlfn.CONCAT("haas/entity/sensor/", LOWER(C210), "/", E210, "/config"))</f>
        <v/>
      </c>
      <c r="AI210" s="6" t="str">
        <f>IF(ISBLANK(AG210),  "", _xlfn.CONCAT(LOWER(C210), "/", E210))</f>
        <v/>
      </c>
      <c r="AK210" s="6"/>
      <c r="AL210" s="31"/>
      <c r="AM210" s="6"/>
      <c r="AN210" s="8"/>
      <c r="AV210" s="6"/>
      <c r="AW210" s="6"/>
      <c r="AZ210" s="6" t="str">
        <f>IF(AND(ISBLANK(AV210), ISBLANK(AW210)), "", _xlfn.CONCAT("[", IF(ISBLANK(AV210), "", _xlfn.CONCAT("[""mac"", """, AV210, """]")), IF(ISBLANK(AW210), "", _xlfn.CONCAT(", [""ip"", """, AW210, """]")), "]"))</f>
        <v/>
      </c>
    </row>
    <row r="211" spans="1:52" ht="16" customHeight="1">
      <c r="A211" s="6">
        <v>2115</v>
      </c>
      <c r="B211" s="6" t="s">
        <v>26</v>
      </c>
      <c r="C211" s="6" t="s">
        <v>1128</v>
      </c>
      <c r="D211" s="6" t="s">
        <v>27</v>
      </c>
      <c r="E211" s="6" t="s">
        <v>1133</v>
      </c>
      <c r="F211" s="6" t="str">
        <f>IF(ISBLANK(E211), "", Table2[[#This Row],[unique_id]])</f>
        <v>kitchen_fridge_power</v>
      </c>
      <c r="G211" s="6" t="s">
        <v>234</v>
      </c>
      <c r="H211" s="6" t="s">
        <v>257</v>
      </c>
      <c r="I211" s="6" t="s">
        <v>141</v>
      </c>
      <c r="M211" s="6" t="s">
        <v>136</v>
      </c>
      <c r="T211" s="6"/>
      <c r="U211" s="6" t="s">
        <v>610</v>
      </c>
      <c r="V211" s="8"/>
      <c r="W211" s="8"/>
      <c r="X211" s="8"/>
      <c r="Y211" s="8"/>
      <c r="AB211" s="6" t="s">
        <v>389</v>
      </c>
      <c r="AD211" s="6" t="s">
        <v>258</v>
      </c>
      <c r="AF211" s="8"/>
      <c r="AH211" s="6" t="str">
        <f>IF(ISBLANK(AG211),  "", _xlfn.CONCAT("haas/entity/sensor/", LOWER(C211), "/", E211, "/config"))</f>
        <v/>
      </c>
      <c r="AI211" s="6" t="str">
        <f>IF(ISBLANK(AG211),  "", _xlfn.CONCAT(LOWER(C211), "/", E211))</f>
        <v/>
      </c>
      <c r="AK211" s="6"/>
      <c r="AL211" s="31"/>
      <c r="AM211" s="6"/>
      <c r="AN211" s="8"/>
      <c r="AV211" s="6"/>
      <c r="AW211" s="6"/>
      <c r="AZ211" s="6" t="str">
        <f>IF(AND(ISBLANK(AV211), ISBLANK(AW211)), "", _xlfn.CONCAT("[", IF(ISBLANK(AV211), "", _xlfn.CONCAT("[""mac"", """, AV211, """]")), IF(ISBLANK(AW211), "", _xlfn.CONCAT(", [""ip"", """, AW211, """]")), "]"))</f>
        <v/>
      </c>
    </row>
    <row r="212" spans="1:52" ht="16" customHeight="1">
      <c r="A212" s="6">
        <v>2116</v>
      </c>
      <c r="B212" s="6" t="s">
        <v>26</v>
      </c>
      <c r="C212" s="6" t="s">
        <v>1128</v>
      </c>
      <c r="D212" s="6" t="s">
        <v>27</v>
      </c>
      <c r="E212" s="6" t="s">
        <v>1134</v>
      </c>
      <c r="F212" s="6" t="str">
        <f>IF(ISBLANK(E212), "", Table2[[#This Row],[unique_id]])</f>
        <v>deck_freezer_power</v>
      </c>
      <c r="G212" s="6" t="s">
        <v>235</v>
      </c>
      <c r="H212" s="6" t="s">
        <v>257</v>
      </c>
      <c r="I212" s="6" t="s">
        <v>141</v>
      </c>
      <c r="M212" s="6" t="s">
        <v>136</v>
      </c>
      <c r="T212" s="6"/>
      <c r="U212" s="6" t="s">
        <v>610</v>
      </c>
      <c r="V212" s="8"/>
      <c r="W212" s="8"/>
      <c r="X212" s="8"/>
      <c r="Y212" s="8"/>
      <c r="AB212" s="6" t="s">
        <v>389</v>
      </c>
      <c r="AD212" s="6" t="s">
        <v>258</v>
      </c>
      <c r="AF212" s="8"/>
      <c r="AH212" s="6" t="str">
        <f>IF(ISBLANK(AG212),  "", _xlfn.CONCAT("haas/entity/sensor/", LOWER(C212), "/", E212, "/config"))</f>
        <v/>
      </c>
      <c r="AI212" s="6" t="str">
        <f>IF(ISBLANK(AG212),  "", _xlfn.CONCAT(LOWER(C212), "/", E212))</f>
        <v/>
      </c>
      <c r="AK212" s="6"/>
      <c r="AL212" s="31"/>
      <c r="AM212" s="6"/>
      <c r="AN212" s="8"/>
      <c r="AV212" s="6"/>
      <c r="AW212" s="6"/>
      <c r="AZ212" s="6" t="str">
        <f>IF(AND(ISBLANK(AV212), ISBLANK(AW212)), "", _xlfn.CONCAT("[", IF(ISBLANK(AV212), "", _xlfn.CONCAT("[""mac"", """, AV212, """]")), IF(ISBLANK(AW212), "", _xlfn.CONCAT(", [""ip"", """, AW212, """]")), "]"))</f>
        <v/>
      </c>
    </row>
    <row r="213" spans="1:52" ht="16" customHeight="1">
      <c r="A213" s="6">
        <v>2117</v>
      </c>
      <c r="B213" s="6" t="s">
        <v>26</v>
      </c>
      <c r="C213" s="6" t="s">
        <v>1128</v>
      </c>
      <c r="D213" s="6" t="s">
        <v>27</v>
      </c>
      <c r="E213" s="6" t="s">
        <v>1154</v>
      </c>
      <c r="F213" s="6" t="str">
        <f>IF(ISBLANK(E213), "", Table2[[#This Row],[unique_id]])</f>
        <v>bathroom_towel_rails_power</v>
      </c>
      <c r="G213" s="6" t="s">
        <v>629</v>
      </c>
      <c r="H213" s="6" t="s">
        <v>257</v>
      </c>
      <c r="I213" s="6" t="s">
        <v>141</v>
      </c>
      <c r="M213" s="6" t="s">
        <v>136</v>
      </c>
      <c r="T213" s="6"/>
      <c r="U213" s="6" t="s">
        <v>610</v>
      </c>
      <c r="V213" s="8"/>
      <c r="W213" s="8"/>
      <c r="X213" s="8"/>
      <c r="Y213" s="8"/>
      <c r="AB213" s="6" t="s">
        <v>389</v>
      </c>
      <c r="AD213" s="6" t="s">
        <v>258</v>
      </c>
      <c r="AF213" s="8"/>
      <c r="AH213" s="6" t="str">
        <f>IF(ISBLANK(AG213),  "", _xlfn.CONCAT("haas/entity/sensor/", LOWER(C213), "/", E213, "/config"))</f>
        <v/>
      </c>
      <c r="AI213" s="6" t="str">
        <f>IF(ISBLANK(AG213),  "", _xlfn.CONCAT(LOWER(C213), "/", E213))</f>
        <v/>
      </c>
      <c r="AK213" s="6"/>
      <c r="AL213" s="31"/>
      <c r="AM213" s="6"/>
      <c r="AN213" s="8"/>
      <c r="AV213" s="6"/>
      <c r="AW213" s="6"/>
      <c r="AZ213" s="6" t="str">
        <f>IF(AND(ISBLANK(AV213), ISBLANK(AW213)), "", _xlfn.CONCAT("[", IF(ISBLANK(AV213), "", _xlfn.CONCAT("[""mac"", """, AV213, """]")), IF(ISBLANK(AW213), "", _xlfn.CONCAT(", [""ip"", """, AW213, """]")), "]"))</f>
        <v/>
      </c>
    </row>
    <row r="214" spans="1:52" ht="16" customHeight="1">
      <c r="A214" s="6">
        <v>2118</v>
      </c>
      <c r="B214" s="6" t="s">
        <v>26</v>
      </c>
      <c r="C214" s="6" t="s">
        <v>1128</v>
      </c>
      <c r="D214" s="6" t="s">
        <v>27</v>
      </c>
      <c r="E214" s="6" t="s">
        <v>1135</v>
      </c>
      <c r="F214" s="6" t="str">
        <f>IF(ISBLANK(E214), "", Table2[[#This Row],[unique_id]])</f>
        <v>study_outlet_power</v>
      </c>
      <c r="G214" s="6" t="s">
        <v>237</v>
      </c>
      <c r="H214" s="6" t="s">
        <v>257</v>
      </c>
      <c r="I214" s="6" t="s">
        <v>141</v>
      </c>
      <c r="M214" s="6" t="s">
        <v>136</v>
      </c>
      <c r="T214" s="6"/>
      <c r="U214" s="6" t="s">
        <v>610</v>
      </c>
      <c r="V214" s="8"/>
      <c r="W214" s="8"/>
      <c r="X214" s="8"/>
      <c r="Y214" s="8"/>
      <c r="AB214" s="6" t="s">
        <v>389</v>
      </c>
      <c r="AD214" s="6" t="s">
        <v>258</v>
      </c>
      <c r="AF214" s="8"/>
      <c r="AH214" s="6" t="str">
        <f>IF(ISBLANK(AG214),  "", _xlfn.CONCAT("haas/entity/sensor/", LOWER(C214), "/", E214, "/config"))</f>
        <v/>
      </c>
      <c r="AI214" s="6" t="str">
        <f>IF(ISBLANK(AG214),  "", _xlfn.CONCAT(LOWER(C214), "/", E214))</f>
        <v/>
      </c>
      <c r="AK214" s="6"/>
      <c r="AL214" s="31"/>
      <c r="AM214" s="6"/>
      <c r="AN214" s="8"/>
      <c r="AV214" s="6"/>
      <c r="AW214" s="6"/>
      <c r="AZ214" s="6" t="str">
        <f>IF(AND(ISBLANK(AV214), ISBLANK(AW214)), "", _xlfn.CONCAT("[", IF(ISBLANK(AV214), "", _xlfn.CONCAT("[""mac"", """, AV214, """]")), IF(ISBLANK(AW214), "", _xlfn.CONCAT(", [""ip"", """, AW214, """]")), "]"))</f>
        <v/>
      </c>
    </row>
    <row r="215" spans="1:52" ht="16" customHeight="1">
      <c r="A215" s="6">
        <v>2119</v>
      </c>
      <c r="B215" s="6" t="s">
        <v>26</v>
      </c>
      <c r="C215" s="6" t="s">
        <v>1128</v>
      </c>
      <c r="D215" s="6" t="s">
        <v>27</v>
      </c>
      <c r="E215" s="6" t="s">
        <v>1136</v>
      </c>
      <c r="F215" s="6" t="str">
        <f>IF(ISBLANK(E215), "", Table2[[#This Row],[unique_id]])</f>
        <v>office_outlet_power</v>
      </c>
      <c r="G215" s="6" t="s">
        <v>236</v>
      </c>
      <c r="H215" s="6" t="s">
        <v>257</v>
      </c>
      <c r="I215" s="6" t="s">
        <v>141</v>
      </c>
      <c r="M215" s="6" t="s">
        <v>136</v>
      </c>
      <c r="T215" s="6"/>
      <c r="U215" s="6" t="s">
        <v>610</v>
      </c>
      <c r="V215" s="8"/>
      <c r="W215" s="8"/>
      <c r="X215" s="8"/>
      <c r="Y215" s="8"/>
      <c r="AB215" s="6" t="s">
        <v>389</v>
      </c>
      <c r="AD215" s="6" t="s">
        <v>258</v>
      </c>
      <c r="AF215" s="8"/>
      <c r="AH215" s="6" t="str">
        <f>IF(ISBLANK(AG215),  "", _xlfn.CONCAT("haas/entity/sensor/", LOWER(C215), "/", E215, "/config"))</f>
        <v/>
      </c>
      <c r="AI215" s="6" t="str">
        <f>IF(ISBLANK(AG215),  "", _xlfn.CONCAT(LOWER(C215), "/", E215))</f>
        <v/>
      </c>
      <c r="AK215" s="6"/>
      <c r="AL215" s="31"/>
      <c r="AM215" s="6"/>
      <c r="AN215" s="8"/>
      <c r="AV215" s="6"/>
      <c r="AW215" s="6"/>
      <c r="AZ215" s="6" t="str">
        <f>IF(AND(ISBLANK(AV215), ISBLANK(AW215)), "", _xlfn.CONCAT("[", IF(ISBLANK(AV215), "", _xlfn.CONCAT("[""mac"", """, AV215, """]")), IF(ISBLANK(AW215), "", _xlfn.CONCAT(", [""ip"", """, AW215, """]")), "]"))</f>
        <v/>
      </c>
    </row>
    <row r="216" spans="1:52" ht="16" customHeight="1">
      <c r="A216" s="6">
        <v>2120</v>
      </c>
      <c r="B216" s="6" t="s">
        <v>26</v>
      </c>
      <c r="C216" s="6" t="s">
        <v>1128</v>
      </c>
      <c r="D216" s="6" t="s">
        <v>27</v>
      </c>
      <c r="E216" s="6" t="s">
        <v>1166</v>
      </c>
      <c r="F216" s="6" t="str">
        <f>IF(ISBLANK(E216), "", Table2[[#This Row],[unique_id]])</f>
        <v>audio_visual_devices_power</v>
      </c>
      <c r="G216" s="6" t="s">
        <v>1167</v>
      </c>
      <c r="H216" s="6" t="s">
        <v>257</v>
      </c>
      <c r="I216" s="6" t="s">
        <v>141</v>
      </c>
      <c r="M216" s="6" t="s">
        <v>136</v>
      </c>
      <c r="T216" s="6"/>
      <c r="U216" s="6" t="s">
        <v>610</v>
      </c>
      <c r="V216" s="8"/>
      <c r="W216" s="8"/>
      <c r="X216" s="8"/>
      <c r="Y216" s="8"/>
      <c r="AB216" s="6" t="s">
        <v>389</v>
      </c>
      <c r="AD216" s="6" t="s">
        <v>258</v>
      </c>
      <c r="AF216" s="8"/>
      <c r="AH216" s="6" t="str">
        <f>IF(ISBLANK(AG216),  "", _xlfn.CONCAT("haas/entity/sensor/", LOWER(C216), "/", E216, "/config"))</f>
        <v/>
      </c>
      <c r="AI216" s="6" t="str">
        <f>IF(ISBLANK(AG216),  "", _xlfn.CONCAT(LOWER(C216), "/", E216))</f>
        <v/>
      </c>
      <c r="AK216" s="6"/>
      <c r="AL216" s="31"/>
      <c r="AM216" s="6"/>
      <c r="AN216" s="8"/>
      <c r="AV216" s="6"/>
      <c r="AW216" s="6"/>
      <c r="AZ216" s="6" t="str">
        <f>IF(AND(ISBLANK(AV216), ISBLANK(AW216)), "", _xlfn.CONCAT("[", IF(ISBLANK(AV216), "", _xlfn.CONCAT("[""mac"", """, AV216, """]")), IF(ISBLANK(AW216), "", _xlfn.CONCAT(", [""ip"", """, AW216, """]")), "]"))</f>
        <v/>
      </c>
    </row>
    <row r="217" spans="1:52" ht="16" customHeight="1">
      <c r="A217" s="6">
        <v>2121</v>
      </c>
      <c r="B217" s="6" t="s">
        <v>26</v>
      </c>
      <c r="C217" s="6" t="s">
        <v>1128</v>
      </c>
      <c r="D217" s="6" t="s">
        <v>27</v>
      </c>
      <c r="E217" s="6" t="s">
        <v>1115</v>
      </c>
      <c r="F217" s="6" t="str">
        <f>IF(ISBLANK(E217), "", Table2[[#This Row],[unique_id]])</f>
        <v>servers_network_power</v>
      </c>
      <c r="G217" s="6" t="s">
        <v>1109</v>
      </c>
      <c r="H217" s="6" t="s">
        <v>257</v>
      </c>
      <c r="I217" s="6" t="s">
        <v>141</v>
      </c>
      <c r="M217" s="6" t="s">
        <v>136</v>
      </c>
      <c r="T217" s="6"/>
      <c r="U217" s="6" t="s">
        <v>610</v>
      </c>
      <c r="V217" s="8"/>
      <c r="W217" s="8"/>
      <c r="X217" s="8"/>
      <c r="Y217" s="8"/>
      <c r="AB217" s="6" t="s">
        <v>389</v>
      </c>
      <c r="AD217" s="6" t="s">
        <v>258</v>
      </c>
      <c r="AF217" s="8"/>
      <c r="AH217" s="6" t="str">
        <f>IF(ISBLANK(AG217),  "", _xlfn.CONCAT("haas/entity/sensor/", LOWER(C217), "/", E217, "/config"))</f>
        <v/>
      </c>
      <c r="AI217" s="6" t="str">
        <f>IF(ISBLANK(AG217),  "", _xlfn.CONCAT(LOWER(C217), "/", E217))</f>
        <v/>
      </c>
      <c r="AK217" s="6"/>
      <c r="AL217" s="31"/>
      <c r="AM217" s="6"/>
      <c r="AN217" s="8"/>
      <c r="AV217" s="6"/>
      <c r="AW217" s="6"/>
      <c r="AZ217" s="6" t="str">
        <f>IF(AND(ISBLANK(AV217), ISBLANK(AW217)), "", _xlfn.CONCAT("[", IF(ISBLANK(AV217), "", _xlfn.CONCAT("[""mac"", """, AV217, """]")), IF(ISBLANK(AW217), "", _xlfn.CONCAT(", [""ip"", """, AW217, """]")), "]"))</f>
        <v/>
      </c>
    </row>
    <row r="218" spans="1:52" ht="16" customHeight="1">
      <c r="A218" s="6">
        <v>2122</v>
      </c>
      <c r="B218" s="6" t="s">
        <v>26</v>
      </c>
      <c r="C218" s="6" t="s">
        <v>613</v>
      </c>
      <c r="D218" s="6" t="s">
        <v>395</v>
      </c>
      <c r="E218" s="6" t="s">
        <v>394</v>
      </c>
      <c r="F218" s="6" t="str">
        <f>IF(ISBLANK(E218), "", Table2[[#This Row],[unique_id]])</f>
        <v>column_break</v>
      </c>
      <c r="G218" s="6" t="s">
        <v>391</v>
      </c>
      <c r="H218" s="6" t="s">
        <v>257</v>
      </c>
      <c r="I218" s="6" t="s">
        <v>141</v>
      </c>
      <c r="M218" s="6" t="s">
        <v>392</v>
      </c>
      <c r="N218" s="6" t="s">
        <v>393</v>
      </c>
      <c r="T218" s="6"/>
      <c r="V218" s="8"/>
      <c r="W218" s="8"/>
      <c r="X218" s="8"/>
      <c r="Y218" s="8"/>
      <c r="AF218" s="8"/>
      <c r="AI218" s="6" t="str">
        <f>IF(ISBLANK(AG218),  "", _xlfn.CONCAT(LOWER(C218), "/", E218))</f>
        <v/>
      </c>
      <c r="AK218" s="6"/>
      <c r="AL218" s="31"/>
      <c r="AM218" s="6"/>
      <c r="AN218" s="8"/>
      <c r="AV218" s="6"/>
      <c r="AW218" s="6"/>
      <c r="AZ218" s="6" t="str">
        <f>IF(AND(ISBLANK(AV218), ISBLANK(AW218)), "", _xlfn.CONCAT("[", IF(ISBLANK(AV218), "", _xlfn.CONCAT("[""mac"", """, AV218, """]")), IF(ISBLANK(AW218), "", _xlfn.CONCAT(", [""ip"", """, AW218, """]")), "]"))</f>
        <v/>
      </c>
    </row>
    <row r="219" spans="1:52" ht="16" customHeight="1">
      <c r="A219" s="6">
        <v>2123</v>
      </c>
      <c r="B219" s="6" t="s">
        <v>26</v>
      </c>
      <c r="C219" s="6" t="s">
        <v>1128</v>
      </c>
      <c r="D219" s="6" t="s">
        <v>27</v>
      </c>
      <c r="E219" s="6" t="s">
        <v>1137</v>
      </c>
      <c r="F219" s="6" t="str">
        <f>IF(ISBLANK(E219), "", Table2[[#This Row],[unique_id]])</f>
        <v>rack_modem_power</v>
      </c>
      <c r="G219" s="6" t="s">
        <v>232</v>
      </c>
      <c r="H219" s="6" t="s">
        <v>257</v>
      </c>
      <c r="I219" s="6" t="s">
        <v>141</v>
      </c>
      <c r="T219" s="6"/>
      <c r="U219" s="6" t="s">
        <v>610</v>
      </c>
      <c r="V219" s="8"/>
      <c r="W219" s="8"/>
      <c r="X219" s="8"/>
      <c r="Y219" s="8"/>
      <c r="AF219" s="8"/>
      <c r="AH219" s="6" t="str">
        <f>IF(ISBLANK(AG219),  "", _xlfn.CONCAT("haas/entity/sensor/", LOWER(C219), "/", E219, "/config"))</f>
        <v/>
      </c>
      <c r="AI219" s="6" t="str">
        <f>IF(ISBLANK(AG219),  "", _xlfn.CONCAT(LOWER(C219), "/", E219))</f>
        <v/>
      </c>
      <c r="AK219" s="6"/>
      <c r="AL219" s="31"/>
      <c r="AM219" s="6"/>
      <c r="AN219" s="8"/>
      <c r="AV219" s="6"/>
      <c r="AW219" s="6"/>
      <c r="AZ219" s="6" t="str">
        <f>IF(AND(ISBLANK(AV219), ISBLANK(AW219)), "", _xlfn.CONCAT("[", IF(ISBLANK(AV219), "", _xlfn.CONCAT("[""mac"", """, AV219, """]")), IF(ISBLANK(AW219), "", _xlfn.CONCAT(", [""ip"", """, AW219, """]")), "]"))</f>
        <v/>
      </c>
    </row>
    <row r="220" spans="1:52" ht="16" customHeight="1">
      <c r="A220" s="6">
        <v>2124</v>
      </c>
      <c r="B220" s="6" t="s">
        <v>26</v>
      </c>
      <c r="C220" s="6" t="s">
        <v>1128</v>
      </c>
      <c r="D220" s="6" t="s">
        <v>27</v>
      </c>
      <c r="E220" s="6" t="s">
        <v>1138</v>
      </c>
      <c r="F220" s="6" t="str">
        <f>IF(ISBLANK(E220), "", Table2[[#This Row],[unique_id]])</f>
        <v>rack_outlet_power</v>
      </c>
      <c r="G220" s="6" t="s">
        <v>403</v>
      </c>
      <c r="H220" s="6" t="s">
        <v>257</v>
      </c>
      <c r="I220" s="6" t="s">
        <v>141</v>
      </c>
      <c r="T220" s="6"/>
      <c r="U220" s="6" t="s">
        <v>610</v>
      </c>
      <c r="V220" s="8"/>
      <c r="W220" s="8"/>
      <c r="X220" s="8"/>
      <c r="Y220" s="8"/>
      <c r="AF220" s="8"/>
      <c r="AH220" s="6" t="str">
        <f>IF(ISBLANK(AG220),  "", _xlfn.CONCAT("haas/entity/sensor/", LOWER(C220), "/", E220, "/config"))</f>
        <v/>
      </c>
      <c r="AI220" s="6" t="str">
        <f>IF(ISBLANK(AG220),  "", _xlfn.CONCAT(LOWER(C220), "/", E220))</f>
        <v/>
      </c>
      <c r="AK220" s="6"/>
      <c r="AL220" s="31"/>
      <c r="AM220" s="6"/>
      <c r="AN220" s="8"/>
      <c r="AV220" s="6"/>
      <c r="AW220" s="6"/>
      <c r="AZ220" s="6" t="str">
        <f>IF(AND(ISBLANK(AV220), ISBLANK(AW220)), "", _xlfn.CONCAT("[", IF(ISBLANK(AV220), "", _xlfn.CONCAT("[""mac"", """, AV220, """]")), IF(ISBLANK(AW220), "", _xlfn.CONCAT(", [""ip"", """, AW220, """]")), "]"))</f>
        <v/>
      </c>
    </row>
    <row r="221" spans="1:52" ht="16" customHeight="1">
      <c r="A221" s="6">
        <v>2125</v>
      </c>
      <c r="B221" s="6" t="s">
        <v>26</v>
      </c>
      <c r="C221" s="6" t="s">
        <v>1128</v>
      </c>
      <c r="D221" s="6" t="s">
        <v>27</v>
      </c>
      <c r="E221" s="6" t="s">
        <v>1139</v>
      </c>
      <c r="F221" s="6" t="str">
        <f>IF(ISBLANK(E221), "", Table2[[#This Row],[unique_id]])</f>
        <v>kitchen_fan_power</v>
      </c>
      <c r="G221" s="6" t="s">
        <v>231</v>
      </c>
      <c r="H221" s="6" t="s">
        <v>257</v>
      </c>
      <c r="I221" s="6" t="s">
        <v>141</v>
      </c>
      <c r="T221" s="6"/>
      <c r="U221" s="6" t="s">
        <v>610</v>
      </c>
      <c r="V221" s="8"/>
      <c r="W221" s="8"/>
      <c r="X221" s="8"/>
      <c r="Y221" s="8"/>
      <c r="AF221" s="8"/>
      <c r="AH221" s="6" t="str">
        <f>IF(ISBLANK(AG221),  "", _xlfn.CONCAT("haas/entity/sensor/", LOWER(C221), "/", E221, "/config"))</f>
        <v/>
      </c>
      <c r="AI221" s="6" t="str">
        <f>IF(ISBLANK(AG221),  "", _xlfn.CONCAT(LOWER(C221), "/", E221))</f>
        <v/>
      </c>
      <c r="AK221" s="6"/>
      <c r="AL221" s="31"/>
      <c r="AM221" s="6"/>
      <c r="AN221" s="8"/>
      <c r="AV221" s="6"/>
      <c r="AW221" s="6"/>
      <c r="AZ221" s="6" t="str">
        <f>IF(AND(ISBLANK(AV221), ISBLANK(AW221)), "", _xlfn.CONCAT("[", IF(ISBLANK(AV221), "", _xlfn.CONCAT("[""mac"", """, AV221, """]")), IF(ISBLANK(AW221), "", _xlfn.CONCAT(", [""ip"", """, AW221, """]")), "]"))</f>
        <v/>
      </c>
    </row>
    <row r="222" spans="1:52" ht="16" customHeight="1">
      <c r="A222" s="6">
        <v>2126</v>
      </c>
      <c r="B222" s="6" t="s">
        <v>26</v>
      </c>
      <c r="C222" s="6" t="s">
        <v>1128</v>
      </c>
      <c r="D222" s="6" t="s">
        <v>27</v>
      </c>
      <c r="E222" s="6" t="s">
        <v>1140</v>
      </c>
      <c r="F222" s="6" t="str">
        <f>IF(ISBLANK(E222), "", Table2[[#This Row],[unique_id]])</f>
        <v>roof_network_switch_power</v>
      </c>
      <c r="G222" s="6" t="s">
        <v>230</v>
      </c>
      <c r="H222" s="6" t="s">
        <v>257</v>
      </c>
      <c r="I222" s="6" t="s">
        <v>141</v>
      </c>
      <c r="T222" s="6"/>
      <c r="U222" s="6" t="s">
        <v>610</v>
      </c>
      <c r="V222" s="8"/>
      <c r="W222" s="8"/>
      <c r="X222" s="8"/>
      <c r="Y222" s="8"/>
      <c r="AF222" s="8"/>
      <c r="AH222" s="6" t="str">
        <f>IF(ISBLANK(AG222),  "", _xlfn.CONCAT("haas/entity/sensor/", LOWER(C222), "/", E222, "/config"))</f>
        <v/>
      </c>
      <c r="AI222" s="6" t="str">
        <f>IF(ISBLANK(AG222),  "", _xlfn.CONCAT(LOWER(C222), "/", E222))</f>
        <v/>
      </c>
      <c r="AK222" s="6"/>
      <c r="AL222" s="31"/>
      <c r="AM222" s="6"/>
      <c r="AN222" s="8"/>
      <c r="AV222" s="6"/>
      <c r="AW222" s="6"/>
      <c r="AZ222" s="6" t="str">
        <f>IF(AND(ISBLANK(AV222), ISBLANK(AW222)), "", _xlfn.CONCAT("[", IF(ISBLANK(AV222), "", _xlfn.CONCAT("[""mac"", """, AV222, """]")), IF(ISBLANK(AW222), "", _xlfn.CONCAT(", [""ip"", """, AW222, """]")), "]"))</f>
        <v/>
      </c>
    </row>
    <row r="223" spans="1:52" ht="16" customHeight="1">
      <c r="A223" s="6">
        <v>2127</v>
      </c>
      <c r="B223" s="6" t="s">
        <v>26</v>
      </c>
      <c r="C223" s="6" t="s">
        <v>1128</v>
      </c>
      <c r="D223" s="6" t="s">
        <v>27</v>
      </c>
      <c r="E223" s="6" t="s">
        <v>250</v>
      </c>
      <c r="F223" s="6" t="str">
        <f>IF(ISBLANK(E223), "", Table2[[#This Row],[unique_id]])</f>
        <v>home_energy_daily</v>
      </c>
      <c r="G223" s="6" t="s">
        <v>380</v>
      </c>
      <c r="H223" s="6" t="s">
        <v>229</v>
      </c>
      <c r="I223" s="6" t="s">
        <v>141</v>
      </c>
      <c r="M223" s="6" t="s">
        <v>90</v>
      </c>
      <c r="T223" s="6"/>
      <c r="U223" s="6" t="s">
        <v>609</v>
      </c>
      <c r="V223" s="8"/>
      <c r="W223" s="8"/>
      <c r="X223" s="8"/>
      <c r="Y223" s="8"/>
      <c r="AB223" s="6" t="s">
        <v>390</v>
      </c>
      <c r="AD223" s="6" t="s">
        <v>259</v>
      </c>
      <c r="AF223" s="8"/>
      <c r="AH223" s="6" t="str">
        <f>IF(ISBLANK(AG223),  "", _xlfn.CONCAT("haas/entity/sensor/", LOWER(C223), "/", E223, "/config"))</f>
        <v/>
      </c>
      <c r="AI223" s="6" t="str">
        <f>IF(ISBLANK(AG223),  "", _xlfn.CONCAT(LOWER(C223), "/", E223))</f>
        <v/>
      </c>
      <c r="AK223" s="6"/>
      <c r="AL223" s="31"/>
      <c r="AM223" s="6"/>
      <c r="AN223" s="8"/>
      <c r="AV223" s="6"/>
      <c r="AW223" s="6"/>
      <c r="AZ223" s="6" t="str">
        <f>IF(AND(ISBLANK(AV223), ISBLANK(AW223)), "", _xlfn.CONCAT("[", IF(ISBLANK(AV223), "", _xlfn.CONCAT("[""mac"", """, AV223, """]")), IF(ISBLANK(AW223), "", _xlfn.CONCAT(", [""ip"", """, AW223, """]")), "]"))</f>
        <v/>
      </c>
    </row>
    <row r="224" spans="1:52" ht="16" customHeight="1">
      <c r="A224" s="6">
        <v>2128</v>
      </c>
      <c r="B224" s="6" t="s">
        <v>26</v>
      </c>
      <c r="C224" s="6" t="s">
        <v>1128</v>
      </c>
      <c r="D224" s="6" t="s">
        <v>27</v>
      </c>
      <c r="E224" s="6" t="s">
        <v>382</v>
      </c>
      <c r="F224" s="6" t="str">
        <f>IF(ISBLANK(E224), "", Table2[[#This Row],[unique_id]])</f>
        <v>home_base_energy_daily</v>
      </c>
      <c r="G224" s="6" t="s">
        <v>378</v>
      </c>
      <c r="H224" s="6" t="s">
        <v>229</v>
      </c>
      <c r="I224" s="6" t="s">
        <v>141</v>
      </c>
      <c r="M224" s="6" t="s">
        <v>90</v>
      </c>
      <c r="T224" s="6"/>
      <c r="U224" s="6" t="s">
        <v>609</v>
      </c>
      <c r="V224" s="8"/>
      <c r="W224" s="8"/>
      <c r="X224" s="8"/>
      <c r="Y224" s="8"/>
      <c r="AB224" s="6" t="s">
        <v>390</v>
      </c>
      <c r="AD224" s="6" t="s">
        <v>259</v>
      </c>
      <c r="AF224" s="8"/>
      <c r="AH224" s="6" t="str">
        <f>IF(ISBLANK(AG224),  "", _xlfn.CONCAT("haas/entity/sensor/", LOWER(C224), "/", E224, "/config"))</f>
        <v/>
      </c>
      <c r="AI224" s="6" t="str">
        <f>IF(ISBLANK(AG224),  "", _xlfn.CONCAT(LOWER(C224), "/", E224))</f>
        <v/>
      </c>
      <c r="AK224" s="6"/>
      <c r="AL224" s="31"/>
      <c r="AM224" s="6"/>
      <c r="AN224" s="8"/>
      <c r="AV224" s="6"/>
      <c r="AW224" s="6"/>
      <c r="AZ224" s="6" t="str">
        <f>IF(AND(ISBLANK(AV224), ISBLANK(AW224)), "", _xlfn.CONCAT("[", IF(ISBLANK(AV224), "", _xlfn.CONCAT("[""mac"", """, AV224, """]")), IF(ISBLANK(AW224), "", _xlfn.CONCAT(", [""ip"", """, AW224, """]")), "]"))</f>
        <v/>
      </c>
    </row>
    <row r="225" spans="1:52" ht="16" customHeight="1">
      <c r="A225" s="6">
        <v>2129</v>
      </c>
      <c r="B225" s="6" t="s">
        <v>26</v>
      </c>
      <c r="C225" s="6" t="s">
        <v>1128</v>
      </c>
      <c r="D225" s="6" t="s">
        <v>27</v>
      </c>
      <c r="E225" s="6" t="s">
        <v>381</v>
      </c>
      <c r="F225" s="6" t="str">
        <f>IF(ISBLANK(E225), "", Table2[[#This Row],[unique_id]])</f>
        <v>home_peak_energy_daily</v>
      </c>
      <c r="G225" s="6" t="s">
        <v>379</v>
      </c>
      <c r="H225" s="6" t="s">
        <v>229</v>
      </c>
      <c r="I225" s="6" t="s">
        <v>141</v>
      </c>
      <c r="M225" s="6" t="s">
        <v>90</v>
      </c>
      <c r="T225" s="6"/>
      <c r="U225" s="6" t="s">
        <v>609</v>
      </c>
      <c r="V225" s="8"/>
      <c r="W225" s="8"/>
      <c r="X225" s="8"/>
      <c r="Y225" s="8"/>
      <c r="AB225" s="6" t="s">
        <v>390</v>
      </c>
      <c r="AD225" s="6" t="s">
        <v>259</v>
      </c>
      <c r="AF225" s="8"/>
      <c r="AI225" s="6" t="str">
        <f>IF(ISBLANK(AG225),  "", _xlfn.CONCAT(LOWER(C225), "/", E225))</f>
        <v/>
      </c>
      <c r="AK225" s="6"/>
      <c r="AL225" s="31"/>
      <c r="AM225" s="6"/>
      <c r="AN225" s="8"/>
      <c r="AV225" s="6"/>
      <c r="AW225" s="6"/>
      <c r="AZ225" s="6" t="str">
        <f>IF(AND(ISBLANK(AV225), ISBLANK(AW225)), "", _xlfn.CONCAT("[", IF(ISBLANK(AV225), "", _xlfn.CONCAT("[""mac"", """, AV225, """]")), IF(ISBLANK(AW225), "", _xlfn.CONCAT(", [""ip"", """, AW225, """]")), "]"))</f>
        <v/>
      </c>
    </row>
    <row r="226" spans="1:52" ht="16" customHeight="1">
      <c r="A226" s="6">
        <v>2130</v>
      </c>
      <c r="B226" s="6" t="s">
        <v>26</v>
      </c>
      <c r="C226" s="6" t="s">
        <v>613</v>
      </c>
      <c r="D226" s="6" t="s">
        <v>395</v>
      </c>
      <c r="E226" s="6" t="s">
        <v>611</v>
      </c>
      <c r="F226" s="6" t="str">
        <f>IF(ISBLANK(E226), "", Table2[[#This Row],[unique_id]])</f>
        <v>graph_break</v>
      </c>
      <c r="G226" s="6" t="s">
        <v>612</v>
      </c>
      <c r="H226" s="6" t="s">
        <v>229</v>
      </c>
      <c r="I226" s="6" t="s">
        <v>141</v>
      </c>
      <c r="T226" s="6"/>
      <c r="U226" s="6" t="s">
        <v>609</v>
      </c>
      <c r="V226" s="8"/>
      <c r="W226" s="8"/>
      <c r="X226" s="8"/>
      <c r="Y226" s="8"/>
      <c r="AF226" s="8"/>
      <c r="AH226" s="6" t="str">
        <f>IF(ISBLANK(AG226),  "", _xlfn.CONCAT("haas/entity/sensor/", LOWER(C226), "/", E226, "/config"))</f>
        <v/>
      </c>
      <c r="AI226" s="6" t="str">
        <f>IF(ISBLANK(AG226),  "", _xlfn.CONCAT(LOWER(C226), "/", E226))</f>
        <v/>
      </c>
      <c r="AK226" s="6"/>
      <c r="AL226" s="31"/>
      <c r="AM226" s="6"/>
      <c r="AN226" s="8"/>
      <c r="AV226" s="6"/>
      <c r="AW226" s="6"/>
      <c r="AZ226" s="6" t="str">
        <f>IF(AND(ISBLANK(AV226), ISBLANK(AW226)), "", _xlfn.CONCAT("[", IF(ISBLANK(AV226), "", _xlfn.CONCAT("[""mac"", """, AV226, """]")), IF(ISBLANK(AW226), "", _xlfn.CONCAT(", [""ip"", """, AW226, """]")), "]"))</f>
        <v/>
      </c>
    </row>
    <row r="227" spans="1:52" ht="16" customHeight="1">
      <c r="A227" s="6">
        <v>2131</v>
      </c>
      <c r="B227" s="6" t="s">
        <v>26</v>
      </c>
      <c r="C227" s="6" t="s">
        <v>1128</v>
      </c>
      <c r="D227" s="6" t="s">
        <v>27</v>
      </c>
      <c r="E227" s="6" t="s">
        <v>1112</v>
      </c>
      <c r="F227" s="6" t="str">
        <f>IF(ISBLANK(E227), "", Table2[[#This Row],[unique_id]])</f>
        <v>lights_energy_daily</v>
      </c>
      <c r="G227" s="6" t="s">
        <v>1161</v>
      </c>
      <c r="H227" s="6" t="s">
        <v>229</v>
      </c>
      <c r="I227" s="6" t="s">
        <v>141</v>
      </c>
      <c r="M227" s="6" t="s">
        <v>136</v>
      </c>
      <c r="T227" s="6"/>
      <c r="U227" s="6" t="s">
        <v>609</v>
      </c>
      <c r="V227" s="8"/>
      <c r="W227" s="8"/>
      <c r="X227" s="8"/>
      <c r="Y227" s="8"/>
      <c r="AB227" s="6" t="s">
        <v>390</v>
      </c>
      <c r="AD227" s="6" t="s">
        <v>259</v>
      </c>
      <c r="AF227" s="8"/>
      <c r="AH227" s="6" t="str">
        <f>IF(ISBLANK(AG227),  "", _xlfn.CONCAT("haas/entity/sensor/", LOWER(C227), "/", E227, "/config"))</f>
        <v/>
      </c>
      <c r="AI227" s="6" t="str">
        <f>IF(ISBLANK(AG227),  "", _xlfn.CONCAT(LOWER(C227), "/", E227))</f>
        <v/>
      </c>
      <c r="AK227" s="6"/>
      <c r="AL227" s="31"/>
      <c r="AM227" s="6"/>
      <c r="AN227" s="8"/>
      <c r="AV227" s="6"/>
      <c r="AW227" s="6"/>
      <c r="AZ227" s="6" t="str">
        <f>IF(AND(ISBLANK(AV227), ISBLANK(AW227)), "", _xlfn.CONCAT("[", IF(ISBLANK(AV227), "", _xlfn.CONCAT("[""mac"", """, AV227, """]")), IF(ISBLANK(AW227), "", _xlfn.CONCAT(", [""ip"", """, AW227, """]")), "]"))</f>
        <v/>
      </c>
    </row>
    <row r="228" spans="1:52" ht="16" customHeight="1">
      <c r="A228" s="6">
        <v>2132</v>
      </c>
      <c r="B228" s="6" t="s">
        <v>26</v>
      </c>
      <c r="C228" s="6" t="s">
        <v>1128</v>
      </c>
      <c r="D228" s="6" t="s">
        <v>27</v>
      </c>
      <c r="E228" s="6" t="s">
        <v>1113</v>
      </c>
      <c r="F228" s="6" t="str">
        <f>IF(ISBLANK(E228), "", Table2[[#This Row],[unique_id]])</f>
        <v>fans_energy_daily</v>
      </c>
      <c r="G228" s="10" t="s">
        <v>1160</v>
      </c>
      <c r="H228" s="6" t="s">
        <v>229</v>
      </c>
      <c r="I228" s="6" t="s">
        <v>141</v>
      </c>
      <c r="M228" s="6" t="s">
        <v>136</v>
      </c>
      <c r="T228" s="6"/>
      <c r="U228" s="6" t="s">
        <v>609</v>
      </c>
      <c r="V228" s="8"/>
      <c r="W228" s="8"/>
      <c r="X228" s="8"/>
      <c r="Y228" s="8"/>
      <c r="AB228" s="6" t="s">
        <v>390</v>
      </c>
      <c r="AD228" s="6" t="s">
        <v>259</v>
      </c>
      <c r="AF228" s="8"/>
      <c r="AH228" s="6" t="str">
        <f>IF(ISBLANK(AG228),  "", _xlfn.CONCAT("haas/entity/sensor/", LOWER(C228), "/", E228, "/config"))</f>
        <v/>
      </c>
      <c r="AI228" s="6" t="str">
        <f>IF(ISBLANK(AG228),  "", _xlfn.CONCAT(LOWER(C228), "/", E228))</f>
        <v/>
      </c>
      <c r="AK228" s="6"/>
      <c r="AL228" s="31"/>
      <c r="AM228" s="6"/>
      <c r="AN228" s="8"/>
      <c r="AV228" s="6"/>
      <c r="AW228" s="6"/>
      <c r="AZ228" s="6" t="str">
        <f>IF(AND(ISBLANK(AV228), ISBLANK(AW228)), "", _xlfn.CONCAT("[", IF(ISBLANK(AV228), "", _xlfn.CONCAT("[""mac"", """, AV228, """]")), IF(ISBLANK(AW228), "", _xlfn.CONCAT(", [""ip"", """, AW228, """]")), "]"))</f>
        <v/>
      </c>
    </row>
    <row r="229" spans="1:52" ht="16" customHeight="1">
      <c r="A229" s="6">
        <v>2133</v>
      </c>
      <c r="B229" s="6" t="s">
        <v>26</v>
      </c>
      <c r="C229" s="6" t="s">
        <v>1128</v>
      </c>
      <c r="D229" s="6" t="s">
        <v>27</v>
      </c>
      <c r="E229" s="6" t="s">
        <v>1218</v>
      </c>
      <c r="F229" s="6" t="str">
        <f>IF(ISBLANK(E229), "", Table2[[#This Row],[unique_id]])</f>
        <v>all_standby_energy_daily</v>
      </c>
      <c r="G229" s="10" t="s">
        <v>1243</v>
      </c>
      <c r="H229" s="6" t="s">
        <v>229</v>
      </c>
      <c r="I229" s="6" t="s">
        <v>141</v>
      </c>
      <c r="M229" s="6" t="s">
        <v>136</v>
      </c>
      <c r="T229" s="6"/>
      <c r="U229" s="6" t="s">
        <v>609</v>
      </c>
      <c r="V229" s="8"/>
      <c r="W229" s="8"/>
      <c r="X229" s="8"/>
      <c r="Y229" s="8"/>
      <c r="AB229" s="6" t="s">
        <v>390</v>
      </c>
      <c r="AD229" s="6" t="s">
        <v>259</v>
      </c>
      <c r="AF229" s="8"/>
      <c r="AI229" s="6" t="str">
        <f>IF(ISBLANK(AG229),  "", _xlfn.CONCAT(LOWER(C229), "/", E229))</f>
        <v/>
      </c>
      <c r="AK229" s="6"/>
      <c r="AL229" s="31"/>
      <c r="AM229" s="6"/>
      <c r="AN229" s="8"/>
      <c r="AV229" s="6"/>
      <c r="AW229" s="6"/>
      <c r="AZ229" s="6" t="str">
        <f>IF(AND(ISBLANK(AV229), ISBLANK(AW229)), "", _xlfn.CONCAT("[", IF(ISBLANK(AV229), "", _xlfn.CONCAT("[""mac"", """, AV229, """]")), IF(ISBLANK(AW229), "", _xlfn.CONCAT(", [""ip"", """, AW229, """]")), "]"))</f>
        <v/>
      </c>
    </row>
    <row r="230" spans="1:52" ht="16" customHeight="1">
      <c r="A230" s="6">
        <v>2134</v>
      </c>
      <c r="B230" s="6" t="s">
        <v>26</v>
      </c>
      <c r="C230" s="6" t="s">
        <v>1128</v>
      </c>
      <c r="D230" s="6" t="s">
        <v>27</v>
      </c>
      <c r="E230" s="6" t="s">
        <v>1159</v>
      </c>
      <c r="F230" s="6" t="str">
        <f>IF(ISBLANK(E230), "", Table2[[#This Row],[unique_id]])</f>
        <v>kitchen_coffee_machine_energy_daily</v>
      </c>
      <c r="G230" s="6" t="s">
        <v>135</v>
      </c>
      <c r="H230" s="6" t="s">
        <v>229</v>
      </c>
      <c r="I230" s="6" t="s">
        <v>141</v>
      </c>
      <c r="M230" s="6" t="s">
        <v>136</v>
      </c>
      <c r="T230" s="6"/>
      <c r="U230" s="6" t="s">
        <v>609</v>
      </c>
      <c r="V230" s="8"/>
      <c r="W230" s="8"/>
      <c r="X230" s="8"/>
      <c r="Y230" s="8"/>
      <c r="AB230" s="6" t="s">
        <v>390</v>
      </c>
      <c r="AD230" s="6" t="s">
        <v>259</v>
      </c>
      <c r="AF230" s="8"/>
      <c r="AH230" s="6" t="str">
        <f>IF(ISBLANK(AG230),  "", _xlfn.CONCAT("haas/entity/sensor/", LOWER(C230), "/", E230, "/config"))</f>
        <v/>
      </c>
      <c r="AI230" s="6" t="str">
        <f>IF(ISBLANK(AG230),  "", _xlfn.CONCAT(LOWER(C230), "/", E230))</f>
        <v/>
      </c>
      <c r="AK230" s="6"/>
      <c r="AL230" s="31"/>
      <c r="AM230" s="6"/>
      <c r="AN230" s="8"/>
      <c r="AV230" s="6"/>
      <c r="AW230" s="6"/>
      <c r="AZ230" s="6" t="str">
        <f>IF(AND(ISBLANK(AV230), ISBLANK(AW230)), "", _xlfn.CONCAT("[", IF(ISBLANK(AV230), "", _xlfn.CONCAT("[""mac"", """, AV230, """]")), IF(ISBLANK(AW230), "", _xlfn.CONCAT(", [""ip"", """, AW230, """]")), "]"))</f>
        <v/>
      </c>
    </row>
    <row r="231" spans="1:52" ht="16" customHeight="1">
      <c r="A231" s="6">
        <v>2135</v>
      </c>
      <c r="B231" s="6" t="s">
        <v>26</v>
      </c>
      <c r="C231" s="6" t="s">
        <v>1128</v>
      </c>
      <c r="D231" s="6" t="s">
        <v>27</v>
      </c>
      <c r="E231" s="6" t="s">
        <v>1141</v>
      </c>
      <c r="F231" s="6" t="str">
        <f>IF(ISBLANK(E231), "", Table2[[#This Row],[unique_id]])</f>
        <v>study_battery_charger_energy_daily</v>
      </c>
      <c r="G231" s="6" t="s">
        <v>242</v>
      </c>
      <c r="H231" s="6" t="s">
        <v>229</v>
      </c>
      <c r="I231" s="6" t="s">
        <v>141</v>
      </c>
      <c r="M231" s="6" t="s">
        <v>136</v>
      </c>
      <c r="T231" s="6"/>
      <c r="U231" s="6" t="s">
        <v>609</v>
      </c>
      <c r="V231" s="8"/>
      <c r="W231" s="8"/>
      <c r="X231" s="8"/>
      <c r="Y231" s="8"/>
      <c r="AB231" s="6" t="s">
        <v>390</v>
      </c>
      <c r="AD231" s="6" t="s">
        <v>259</v>
      </c>
      <c r="AF231" s="8"/>
      <c r="AH231" s="6" t="str">
        <f>IF(ISBLANK(AG231),  "", _xlfn.CONCAT("haas/entity/sensor/", LOWER(C231), "/", E231, "/config"))</f>
        <v/>
      </c>
      <c r="AI231" s="6" t="str">
        <f>IF(ISBLANK(AG231),  "", _xlfn.CONCAT(LOWER(C231), "/", E231))</f>
        <v/>
      </c>
      <c r="AK231" s="6"/>
      <c r="AL231" s="31"/>
      <c r="AM231" s="6"/>
      <c r="AN231" s="8"/>
      <c r="AV231" s="6"/>
      <c r="AW231" s="6"/>
      <c r="AZ231" s="6" t="str">
        <f>IF(AND(ISBLANK(AV231), ISBLANK(AW231)), "", _xlfn.CONCAT("[", IF(ISBLANK(AV231), "", _xlfn.CONCAT("[""mac"", """, AV231, """]")), IF(ISBLANK(AW231), "", _xlfn.CONCAT(", [""ip"", """, AW231, """]")), "]"))</f>
        <v/>
      </c>
    </row>
    <row r="232" spans="1:52" ht="16" customHeight="1">
      <c r="A232" s="6">
        <v>2136</v>
      </c>
      <c r="B232" s="6" t="s">
        <v>26</v>
      </c>
      <c r="C232" s="6" t="s">
        <v>1128</v>
      </c>
      <c r="D232" s="6" t="s">
        <v>27</v>
      </c>
      <c r="E232" s="6" t="s">
        <v>1142</v>
      </c>
      <c r="F232" s="6" t="str">
        <f>IF(ISBLANK(E232), "", Table2[[#This Row],[unique_id]])</f>
        <v>laundry_vacuum_charger_energy_daily</v>
      </c>
      <c r="G232" s="6" t="s">
        <v>241</v>
      </c>
      <c r="H232" s="6" t="s">
        <v>229</v>
      </c>
      <c r="I232" s="6" t="s">
        <v>141</v>
      </c>
      <c r="M232" s="6" t="s">
        <v>136</v>
      </c>
      <c r="T232" s="6"/>
      <c r="U232" s="6" t="s">
        <v>609</v>
      </c>
      <c r="V232" s="8"/>
      <c r="W232" s="8"/>
      <c r="X232" s="8"/>
      <c r="Y232" s="8"/>
      <c r="AB232" s="6" t="s">
        <v>390</v>
      </c>
      <c r="AD232" s="6" t="s">
        <v>259</v>
      </c>
      <c r="AF232" s="8"/>
      <c r="AH232" s="6" t="str">
        <f>IF(ISBLANK(AG232),  "", _xlfn.CONCAT("haas/entity/sensor/", LOWER(C232), "/", E232, "/config"))</f>
        <v/>
      </c>
      <c r="AI232" s="6" t="str">
        <f>IF(ISBLANK(AG232),  "", _xlfn.CONCAT(LOWER(C232), "/", E232))</f>
        <v/>
      </c>
      <c r="AK232" s="6"/>
      <c r="AL232" s="31"/>
      <c r="AM232" s="6"/>
      <c r="AN232" s="8"/>
      <c r="AV232" s="6"/>
      <c r="AW232" s="6"/>
      <c r="AZ232" s="6" t="str">
        <f>IF(AND(ISBLANK(AV232), ISBLANK(AW232)), "", _xlfn.CONCAT("[", IF(ISBLANK(AV232), "", _xlfn.CONCAT("[""mac"", """, AV232, """]")), IF(ISBLANK(AW232), "", _xlfn.CONCAT(", [""ip"", """, AW232, """]")), "]"))</f>
        <v/>
      </c>
    </row>
    <row r="233" spans="1:52" ht="16" customHeight="1">
      <c r="A233" s="6">
        <v>2137</v>
      </c>
      <c r="B233" s="6" t="s">
        <v>228</v>
      </c>
      <c r="C233" s="6" t="s">
        <v>1022</v>
      </c>
      <c r="D233" s="6" t="s">
        <v>27</v>
      </c>
      <c r="E233" s="6" t="s">
        <v>623</v>
      </c>
      <c r="F233" s="6" t="str">
        <f>IF(ISBLANK(E233), "", Table2[[#This Row],[unique_id]])</f>
        <v>outdoor_pool_filter_energy_daily</v>
      </c>
      <c r="G233" s="6" t="s">
        <v>375</v>
      </c>
      <c r="H233" s="6" t="s">
        <v>229</v>
      </c>
      <c r="I233" s="6" t="s">
        <v>141</v>
      </c>
      <c r="M233" s="6" t="s">
        <v>136</v>
      </c>
      <c r="T233" s="6"/>
      <c r="U233" s="6" t="s">
        <v>609</v>
      </c>
      <c r="V233" s="8"/>
      <c r="W233" s="8"/>
      <c r="X233" s="8"/>
      <c r="Y233" s="8"/>
      <c r="AB233" s="6" t="s">
        <v>390</v>
      </c>
      <c r="AD233" s="6" t="s">
        <v>259</v>
      </c>
      <c r="AF233" s="8"/>
      <c r="AH233" s="6" t="str">
        <f>IF(ISBLANK(AG233),  "", _xlfn.CONCAT("haas/entity/sensor/", LOWER(C233), "/", E233, "/config"))</f>
        <v/>
      </c>
      <c r="AI233" s="6" t="str">
        <f>IF(ISBLANK(AG233),  "", _xlfn.CONCAT(LOWER(C233), "/", E233))</f>
        <v/>
      </c>
      <c r="AK233" s="6"/>
      <c r="AL233" s="31"/>
      <c r="AM233" s="6"/>
      <c r="AN233" s="8"/>
      <c r="AV233" s="6"/>
      <c r="AW233" s="6"/>
      <c r="AZ233" s="6" t="str">
        <f>IF(AND(ISBLANK(AV233), ISBLANK(AW233)), "", _xlfn.CONCAT("[", IF(ISBLANK(AV233), "", _xlfn.CONCAT("[""mac"", """, AV233, """]")), IF(ISBLANK(AW233), "", _xlfn.CONCAT(", [""ip"", """, AW233, """]")), "]"))</f>
        <v/>
      </c>
    </row>
    <row r="234" spans="1:52" ht="16" customHeight="1">
      <c r="A234" s="6">
        <v>2138</v>
      </c>
      <c r="B234" s="6" t="s">
        <v>808</v>
      </c>
      <c r="C234" s="6" t="s">
        <v>1022</v>
      </c>
      <c r="D234" s="6" t="s">
        <v>27</v>
      </c>
      <c r="E234" s="6" t="s">
        <v>625</v>
      </c>
      <c r="F234" s="6" t="str">
        <f>IF(ISBLANK(E234), "", Table2[[#This Row],[unique_id]])</f>
        <v>roof_water_heater_booster_energy_today</v>
      </c>
      <c r="G234" s="6" t="s">
        <v>626</v>
      </c>
      <c r="H234" s="6" t="s">
        <v>229</v>
      </c>
      <c r="I234" s="6" t="s">
        <v>141</v>
      </c>
      <c r="M234" s="6" t="s">
        <v>136</v>
      </c>
      <c r="T234" s="6"/>
      <c r="U234" s="6" t="s">
        <v>609</v>
      </c>
      <c r="V234" s="8"/>
      <c r="W234" s="8"/>
      <c r="X234" s="8"/>
      <c r="Y234" s="8"/>
      <c r="AB234" s="6" t="s">
        <v>390</v>
      </c>
      <c r="AD234" s="6" t="s">
        <v>259</v>
      </c>
      <c r="AF234" s="8"/>
      <c r="AH234" s="6" t="str">
        <f>IF(ISBLANK(AG234),  "", _xlfn.CONCAT("haas/entity/sensor/", LOWER(C234), "/", E234, "/config"))</f>
        <v/>
      </c>
      <c r="AI234" s="6" t="str">
        <f>IF(ISBLANK(AG234),  "", _xlfn.CONCAT(LOWER(C234), "/", E234))</f>
        <v/>
      </c>
      <c r="AK234" s="6"/>
      <c r="AL234" s="31"/>
      <c r="AM234" s="6"/>
      <c r="AN234" s="8"/>
      <c r="AV234" s="6"/>
      <c r="AW234" s="6"/>
      <c r="AZ234" s="6" t="str">
        <f>IF(AND(ISBLANK(AV234), ISBLANK(AW234)), "", _xlfn.CONCAT("[", IF(ISBLANK(AV234), "", _xlfn.CONCAT("[""mac"", """, AV234, """]")), IF(ISBLANK(AW234), "", _xlfn.CONCAT(", [""ip"", """, AW234, """]")), "]"))</f>
        <v/>
      </c>
    </row>
    <row r="235" spans="1:52" ht="16" customHeight="1">
      <c r="A235" s="6">
        <v>2139</v>
      </c>
      <c r="B235" s="6" t="s">
        <v>26</v>
      </c>
      <c r="C235" s="6" t="s">
        <v>1128</v>
      </c>
      <c r="D235" s="6" t="s">
        <v>27</v>
      </c>
      <c r="E235" s="6" t="s">
        <v>1143</v>
      </c>
      <c r="F235" s="6" t="str">
        <f>IF(ISBLANK(E235), "", Table2[[#This Row],[unique_id]])</f>
        <v>kitchen_dish_washer_energy_daily</v>
      </c>
      <c r="G235" s="6" t="s">
        <v>239</v>
      </c>
      <c r="H235" s="6" t="s">
        <v>229</v>
      </c>
      <c r="I235" s="6" t="s">
        <v>141</v>
      </c>
      <c r="M235" s="6" t="s">
        <v>136</v>
      </c>
      <c r="T235" s="6"/>
      <c r="U235" s="6" t="s">
        <v>609</v>
      </c>
      <c r="V235" s="8"/>
      <c r="W235" s="8"/>
      <c r="X235" s="8"/>
      <c r="Y235" s="8"/>
      <c r="AB235" s="6" t="s">
        <v>390</v>
      </c>
      <c r="AD235" s="6" t="s">
        <v>259</v>
      </c>
      <c r="AF235" s="8"/>
      <c r="AH235" s="6" t="str">
        <f>IF(ISBLANK(AG235),  "", _xlfn.CONCAT("haas/entity/sensor/", LOWER(C235), "/", E235, "/config"))</f>
        <v/>
      </c>
      <c r="AI235" s="6" t="str">
        <f>IF(ISBLANK(AG235),  "", _xlfn.CONCAT(LOWER(C235), "/", E235))</f>
        <v/>
      </c>
      <c r="AK235" s="6"/>
      <c r="AL235" s="31"/>
      <c r="AM235" s="6"/>
      <c r="AN235" s="8"/>
      <c r="AV235" s="6"/>
      <c r="AW235" s="6"/>
      <c r="AZ235" s="6" t="str">
        <f>IF(AND(ISBLANK(AV235), ISBLANK(AW235)), "", _xlfn.CONCAT("[", IF(ISBLANK(AV235), "", _xlfn.CONCAT("[""mac"", """, AV235, """]")), IF(ISBLANK(AW235), "", _xlfn.CONCAT(", [""ip"", """, AW235, """]")), "]"))</f>
        <v/>
      </c>
    </row>
    <row r="236" spans="1:52" ht="16" customHeight="1">
      <c r="A236" s="6">
        <v>2140</v>
      </c>
      <c r="B236" s="6" t="s">
        <v>26</v>
      </c>
      <c r="C236" s="6" t="s">
        <v>1128</v>
      </c>
      <c r="D236" s="6" t="s">
        <v>27</v>
      </c>
      <c r="E236" s="6" t="s">
        <v>1144</v>
      </c>
      <c r="F236" s="6" t="str">
        <f>IF(ISBLANK(E236), "", Table2[[#This Row],[unique_id]])</f>
        <v>laundry_clothes_dryer_energy_daily</v>
      </c>
      <c r="G236" s="6" t="s">
        <v>240</v>
      </c>
      <c r="H236" s="6" t="s">
        <v>229</v>
      </c>
      <c r="I236" s="6" t="s">
        <v>141</v>
      </c>
      <c r="M236" s="6" t="s">
        <v>136</v>
      </c>
      <c r="T236" s="6"/>
      <c r="U236" s="6" t="s">
        <v>609</v>
      </c>
      <c r="V236" s="8"/>
      <c r="W236" s="8"/>
      <c r="X236" s="8"/>
      <c r="Y236" s="8"/>
      <c r="AB236" s="6" t="s">
        <v>390</v>
      </c>
      <c r="AD236" s="6" t="s">
        <v>259</v>
      </c>
      <c r="AF236" s="8"/>
      <c r="AH236" s="6" t="str">
        <f>IF(ISBLANK(AG236),  "", _xlfn.CONCAT("haas/entity/sensor/", LOWER(C236), "/", E236, "/config"))</f>
        <v/>
      </c>
      <c r="AI236" s="6" t="str">
        <f>IF(ISBLANK(AG236),  "", _xlfn.CONCAT(LOWER(C236), "/", E236))</f>
        <v/>
      </c>
      <c r="AK236" s="6"/>
      <c r="AL236" s="31"/>
      <c r="AM236" s="6"/>
      <c r="AN236" s="8"/>
      <c r="AV236" s="6"/>
      <c r="AW236" s="6"/>
      <c r="AZ236" s="6" t="str">
        <f>IF(AND(ISBLANK(AV236), ISBLANK(AW236)), "", _xlfn.CONCAT("[", IF(ISBLANK(AV236), "", _xlfn.CONCAT("[""mac"", """, AV236, """]")), IF(ISBLANK(AW236), "", _xlfn.CONCAT(", [""ip"", """, AW236, """]")), "]"))</f>
        <v/>
      </c>
    </row>
    <row r="237" spans="1:52" ht="16" customHeight="1">
      <c r="A237" s="6">
        <v>2141</v>
      </c>
      <c r="B237" s="6" t="s">
        <v>26</v>
      </c>
      <c r="C237" s="6" t="s">
        <v>1128</v>
      </c>
      <c r="D237" s="6" t="s">
        <v>27</v>
      </c>
      <c r="E237" s="6" t="s">
        <v>1127</v>
      </c>
      <c r="F237" s="6" t="str">
        <f>IF(ISBLANK(E237), "", Table2[[#This Row],[unique_id]])</f>
        <v>laundry_washing_machine_energy_daily</v>
      </c>
      <c r="G237" s="6" t="s">
        <v>238</v>
      </c>
      <c r="H237" s="6" t="s">
        <v>229</v>
      </c>
      <c r="I237" s="6" t="s">
        <v>141</v>
      </c>
      <c r="M237" s="6" t="s">
        <v>136</v>
      </c>
      <c r="T237" s="6"/>
      <c r="U237" s="6" t="s">
        <v>609</v>
      </c>
      <c r="V237" s="8"/>
      <c r="W237" s="8"/>
      <c r="X237" s="8"/>
      <c r="Y237" s="8"/>
      <c r="AB237" s="6" t="s">
        <v>390</v>
      </c>
      <c r="AD237" s="6" t="s">
        <v>259</v>
      </c>
      <c r="AF237" s="8"/>
      <c r="AH237" s="6" t="str">
        <f>IF(ISBLANK(AG237),  "", _xlfn.CONCAT("haas/entity/sensor/", LOWER(C237), "/", E237, "/config"))</f>
        <v/>
      </c>
      <c r="AI237" s="6" t="str">
        <f>IF(ISBLANK(AG237),  "", _xlfn.CONCAT(LOWER(C237), "/", E237))</f>
        <v/>
      </c>
      <c r="AK237" s="6"/>
      <c r="AL237" s="31"/>
      <c r="AM237" s="6"/>
      <c r="AN237" s="8"/>
      <c r="AV237" s="6"/>
      <c r="AW237" s="6"/>
      <c r="AZ237" s="6" t="str">
        <f>IF(AND(ISBLANK(AV237), ISBLANK(AW237)), "", _xlfn.CONCAT("[", IF(ISBLANK(AV237), "", _xlfn.CONCAT("[""mac"", """, AV237, """]")), IF(ISBLANK(AW237), "", _xlfn.CONCAT(", [""ip"", """, AW237, """]")), "]"))</f>
        <v/>
      </c>
    </row>
    <row r="238" spans="1:52" ht="16" customHeight="1">
      <c r="A238" s="6">
        <v>2142</v>
      </c>
      <c r="B238" s="6" t="s">
        <v>26</v>
      </c>
      <c r="C238" s="6" t="s">
        <v>1128</v>
      </c>
      <c r="D238" s="6" t="s">
        <v>27</v>
      </c>
      <c r="E238" s="6" t="s">
        <v>1145</v>
      </c>
      <c r="F238" s="6" t="str">
        <f>IF(ISBLANK(E238), "", Table2[[#This Row],[unique_id]])</f>
        <v>kitchen_fridge_energy_daily</v>
      </c>
      <c r="G238" s="6" t="s">
        <v>234</v>
      </c>
      <c r="H238" s="6" t="s">
        <v>229</v>
      </c>
      <c r="I238" s="6" t="s">
        <v>141</v>
      </c>
      <c r="M238" s="6" t="s">
        <v>136</v>
      </c>
      <c r="T238" s="6"/>
      <c r="U238" s="6" t="s">
        <v>609</v>
      </c>
      <c r="V238" s="8"/>
      <c r="W238" s="8"/>
      <c r="X238" s="8"/>
      <c r="Y238" s="8"/>
      <c r="AB238" s="6" t="s">
        <v>390</v>
      </c>
      <c r="AD238" s="6" t="s">
        <v>259</v>
      </c>
      <c r="AF238" s="8"/>
      <c r="AH238" s="6" t="str">
        <f>IF(ISBLANK(AG238),  "", _xlfn.CONCAT("haas/entity/sensor/", LOWER(C238), "/", E238, "/config"))</f>
        <v/>
      </c>
      <c r="AI238" s="6" t="str">
        <f>IF(ISBLANK(AG238),  "", _xlfn.CONCAT(LOWER(C238), "/", E238))</f>
        <v/>
      </c>
      <c r="AK238" s="6"/>
      <c r="AL238" s="31"/>
      <c r="AM238" s="6"/>
      <c r="AN238" s="8"/>
      <c r="AV238" s="6"/>
      <c r="AW238" s="6"/>
      <c r="AZ238" s="6" t="str">
        <f>IF(AND(ISBLANK(AV238), ISBLANK(AW238)), "", _xlfn.CONCAT("[", IF(ISBLANK(AV238), "", _xlfn.CONCAT("[""mac"", """, AV238, """]")), IF(ISBLANK(AW238), "", _xlfn.CONCAT(", [""ip"", """, AW238, """]")), "]"))</f>
        <v/>
      </c>
    </row>
    <row r="239" spans="1:52" ht="16" customHeight="1">
      <c r="A239" s="6">
        <v>2143</v>
      </c>
      <c r="B239" s="6" t="s">
        <v>26</v>
      </c>
      <c r="C239" s="6" t="s">
        <v>1128</v>
      </c>
      <c r="D239" s="6" t="s">
        <v>27</v>
      </c>
      <c r="E239" s="6" t="s">
        <v>1146</v>
      </c>
      <c r="F239" s="6" t="str">
        <f>IF(ISBLANK(E239), "", Table2[[#This Row],[unique_id]])</f>
        <v>deck_freezer_energy_daily</v>
      </c>
      <c r="G239" s="6" t="s">
        <v>235</v>
      </c>
      <c r="H239" s="6" t="s">
        <v>229</v>
      </c>
      <c r="I239" s="6" t="s">
        <v>141</v>
      </c>
      <c r="M239" s="6" t="s">
        <v>136</v>
      </c>
      <c r="T239" s="6"/>
      <c r="U239" s="6" t="s">
        <v>609</v>
      </c>
      <c r="V239" s="8"/>
      <c r="W239" s="8"/>
      <c r="X239" s="8"/>
      <c r="Y239" s="8"/>
      <c r="AB239" s="6" t="s">
        <v>390</v>
      </c>
      <c r="AD239" s="6" t="s">
        <v>259</v>
      </c>
      <c r="AF239" s="8"/>
      <c r="AH239" s="6" t="str">
        <f>IF(ISBLANK(AG239),  "", _xlfn.CONCAT("haas/entity/sensor/", LOWER(C239), "/", E239, "/config"))</f>
        <v/>
      </c>
      <c r="AI239" s="6" t="str">
        <f>IF(ISBLANK(AG239),  "", _xlfn.CONCAT(LOWER(C239), "/", E239))</f>
        <v/>
      </c>
      <c r="AK239" s="6"/>
      <c r="AL239" s="31"/>
      <c r="AM239" s="6"/>
      <c r="AN239" s="8"/>
      <c r="AV239" s="6"/>
      <c r="AW239" s="6"/>
      <c r="AZ239" s="6" t="str">
        <f>IF(AND(ISBLANK(AV239), ISBLANK(AW239)), "", _xlfn.CONCAT("[", IF(ISBLANK(AV239), "", _xlfn.CONCAT("[""mac"", """, AV239, """]")), IF(ISBLANK(AW239), "", _xlfn.CONCAT(", [""ip"", """, AW239, """]")), "]"))</f>
        <v/>
      </c>
    </row>
    <row r="240" spans="1:52" ht="16" customHeight="1">
      <c r="A240" s="6">
        <v>2144</v>
      </c>
      <c r="B240" s="6" t="s">
        <v>26</v>
      </c>
      <c r="C240" s="6" t="s">
        <v>1128</v>
      </c>
      <c r="D240" s="6" t="s">
        <v>27</v>
      </c>
      <c r="E240" s="6" t="s">
        <v>1153</v>
      </c>
      <c r="F240" s="6" t="str">
        <f>IF(ISBLANK(E240), "", Table2[[#This Row],[unique_id]])</f>
        <v>bathroom_towel_rails_energy_daily</v>
      </c>
      <c r="G240" s="6" t="s">
        <v>629</v>
      </c>
      <c r="H240" s="6" t="s">
        <v>229</v>
      </c>
      <c r="I240" s="6" t="s">
        <v>141</v>
      </c>
      <c r="M240" s="6" t="s">
        <v>136</v>
      </c>
      <c r="T240" s="6"/>
      <c r="U240" s="6" t="s">
        <v>609</v>
      </c>
      <c r="V240" s="8"/>
      <c r="W240" s="8"/>
      <c r="X240" s="8"/>
      <c r="Y240" s="8"/>
      <c r="AB240" s="6" t="s">
        <v>390</v>
      </c>
      <c r="AD240" s="6" t="s">
        <v>259</v>
      </c>
      <c r="AF240" s="8"/>
      <c r="AH240" s="6" t="str">
        <f>IF(ISBLANK(AG240),  "", _xlfn.CONCAT("haas/entity/sensor/", LOWER(C240), "/", E240, "/config"))</f>
        <v/>
      </c>
      <c r="AI240" s="6" t="str">
        <f>IF(ISBLANK(AG240),  "", _xlfn.CONCAT(LOWER(C240), "/", E240))</f>
        <v/>
      </c>
      <c r="AK240" s="6"/>
      <c r="AL240" s="31"/>
      <c r="AM240" s="6"/>
      <c r="AN240" s="8"/>
      <c r="AV240" s="6"/>
      <c r="AW240" s="6"/>
      <c r="AZ240" s="6" t="str">
        <f>IF(AND(ISBLANK(AV240), ISBLANK(AW240)), "", _xlfn.CONCAT("[", IF(ISBLANK(AV240), "", _xlfn.CONCAT("[""mac"", """, AV240, """]")), IF(ISBLANK(AW240), "", _xlfn.CONCAT(", [""ip"", """, AW240, """]")), "]"))</f>
        <v/>
      </c>
    </row>
    <row r="241" spans="1:52" ht="16" customHeight="1">
      <c r="A241" s="6">
        <v>2145</v>
      </c>
      <c r="B241" s="6" t="s">
        <v>26</v>
      </c>
      <c r="C241" s="6" t="s">
        <v>1128</v>
      </c>
      <c r="D241" s="6" t="s">
        <v>27</v>
      </c>
      <c r="E241" s="6" t="s">
        <v>1147</v>
      </c>
      <c r="F241" s="6" t="str">
        <f>IF(ISBLANK(E241), "", Table2[[#This Row],[unique_id]])</f>
        <v>study_outlet_energy_daily</v>
      </c>
      <c r="G241" s="6" t="s">
        <v>237</v>
      </c>
      <c r="H241" s="6" t="s">
        <v>229</v>
      </c>
      <c r="I241" s="6" t="s">
        <v>141</v>
      </c>
      <c r="M241" s="6" t="s">
        <v>136</v>
      </c>
      <c r="T241" s="6"/>
      <c r="U241" s="6" t="s">
        <v>609</v>
      </c>
      <c r="V241" s="8"/>
      <c r="W241" s="8"/>
      <c r="X241" s="8"/>
      <c r="Y241" s="8"/>
      <c r="AB241" s="6" t="s">
        <v>390</v>
      </c>
      <c r="AD241" s="6" t="s">
        <v>259</v>
      </c>
      <c r="AF241" s="8"/>
      <c r="AH241" s="6" t="str">
        <f>IF(ISBLANK(AG241),  "", _xlfn.CONCAT("haas/entity/sensor/", LOWER(C241), "/", E241, "/config"))</f>
        <v/>
      </c>
      <c r="AI241" s="6" t="str">
        <f>IF(ISBLANK(AG241),  "", _xlfn.CONCAT(LOWER(C241), "/", E241))</f>
        <v/>
      </c>
      <c r="AK241" s="6"/>
      <c r="AL241" s="31"/>
      <c r="AM241" s="6"/>
      <c r="AN241" s="8"/>
      <c r="AV241" s="6"/>
      <c r="AW241" s="6"/>
      <c r="AZ241" s="6" t="str">
        <f>IF(AND(ISBLANK(AV241), ISBLANK(AW241)), "", _xlfn.CONCAT("[", IF(ISBLANK(AV241), "", _xlfn.CONCAT("[""mac"", """, AV241, """]")), IF(ISBLANK(AW241), "", _xlfn.CONCAT(", [""ip"", """, AW241, """]")), "]"))</f>
        <v/>
      </c>
    </row>
    <row r="242" spans="1:52" ht="16" customHeight="1">
      <c r="A242" s="6">
        <v>2146</v>
      </c>
      <c r="B242" s="6" t="s">
        <v>26</v>
      </c>
      <c r="C242" s="6" t="s">
        <v>1128</v>
      </c>
      <c r="D242" s="6" t="s">
        <v>27</v>
      </c>
      <c r="E242" s="6" t="s">
        <v>1148</v>
      </c>
      <c r="F242" s="6" t="str">
        <f>IF(ISBLANK(E242), "", Table2[[#This Row],[unique_id]])</f>
        <v>office_outlet_energy_daily</v>
      </c>
      <c r="G242" s="6" t="s">
        <v>236</v>
      </c>
      <c r="H242" s="6" t="s">
        <v>229</v>
      </c>
      <c r="I242" s="6" t="s">
        <v>141</v>
      </c>
      <c r="M242" s="6" t="s">
        <v>136</v>
      </c>
      <c r="T242" s="6"/>
      <c r="U242" s="6" t="s">
        <v>609</v>
      </c>
      <c r="V242" s="8"/>
      <c r="W242" s="8"/>
      <c r="X242" s="8"/>
      <c r="Y242" s="8"/>
      <c r="AB242" s="6" t="s">
        <v>390</v>
      </c>
      <c r="AD242" s="6" t="s">
        <v>259</v>
      </c>
      <c r="AF242" s="8"/>
      <c r="AH242" s="6" t="str">
        <f>IF(ISBLANK(AG242),  "", _xlfn.CONCAT("haas/entity/sensor/", LOWER(C242), "/", E242, "/config"))</f>
        <v/>
      </c>
      <c r="AI242" s="6" t="str">
        <f>IF(ISBLANK(AG242),  "", _xlfn.CONCAT(LOWER(C242), "/", E242))</f>
        <v/>
      </c>
      <c r="AK242" s="6"/>
      <c r="AL242" s="31"/>
      <c r="AM242" s="6"/>
      <c r="AN242" s="8"/>
      <c r="AV242" s="6"/>
      <c r="AW242" s="6"/>
      <c r="AZ242" s="6" t="str">
        <f>IF(AND(ISBLANK(AV242), ISBLANK(AW242)), "", _xlfn.CONCAT("[", IF(ISBLANK(AV242), "", _xlfn.CONCAT("[""mac"", """, AV242, """]")), IF(ISBLANK(AW242), "", _xlfn.CONCAT(", [""ip"", """, AW242, """]")), "]"))</f>
        <v/>
      </c>
    </row>
    <row r="243" spans="1:52" ht="16" customHeight="1">
      <c r="A243" s="6">
        <v>2147</v>
      </c>
      <c r="B243" s="6" t="s">
        <v>26</v>
      </c>
      <c r="C243" s="6" t="s">
        <v>1128</v>
      </c>
      <c r="D243" s="6" t="s">
        <v>27</v>
      </c>
      <c r="E243" s="6" t="s">
        <v>1149</v>
      </c>
      <c r="F243" s="6" t="str">
        <f>IF(ISBLANK(E243), "", Table2[[#This Row],[unique_id]])</f>
        <v>roof_network_switch_energy_daily</v>
      </c>
      <c r="G243" s="6" t="s">
        <v>230</v>
      </c>
      <c r="H243" s="6" t="s">
        <v>229</v>
      </c>
      <c r="I243" s="6" t="s">
        <v>141</v>
      </c>
      <c r="T243" s="6"/>
      <c r="U243" s="6" t="s">
        <v>609</v>
      </c>
      <c r="V243" s="8"/>
      <c r="W243" s="8"/>
      <c r="X243" s="8"/>
      <c r="Y243" s="8"/>
      <c r="AF243" s="8"/>
      <c r="AH243" s="6" t="str">
        <f>IF(ISBLANK(AG243),  "", _xlfn.CONCAT("haas/entity/sensor/", LOWER(C243), "/", E243, "/config"))</f>
        <v/>
      </c>
      <c r="AI243" s="6" t="str">
        <f>IF(ISBLANK(AG243),  "", _xlfn.CONCAT(LOWER(C243), "/", E243))</f>
        <v/>
      </c>
      <c r="AK243" s="6"/>
      <c r="AL243" s="31"/>
      <c r="AM243" s="6"/>
      <c r="AN243" s="8"/>
      <c r="AV243" s="6"/>
      <c r="AW243" s="6"/>
      <c r="AZ243" s="6" t="str">
        <f>IF(AND(ISBLANK(AV243), ISBLANK(AW243)), "", _xlfn.CONCAT("[", IF(ISBLANK(AV243), "", _xlfn.CONCAT("[""mac"", """, AV243, """]")), IF(ISBLANK(AW243), "", _xlfn.CONCAT(", [""ip"", """, AW243, """]")), "]"))</f>
        <v/>
      </c>
    </row>
    <row r="244" spans="1:52" ht="16" customHeight="1">
      <c r="A244" s="6">
        <v>2148</v>
      </c>
      <c r="B244" s="6" t="s">
        <v>26</v>
      </c>
      <c r="C244" s="6" t="s">
        <v>1128</v>
      </c>
      <c r="D244" s="6" t="s">
        <v>27</v>
      </c>
      <c r="E244" s="6" t="s">
        <v>1150</v>
      </c>
      <c r="F244" s="6" t="str">
        <f>IF(ISBLANK(E244), "", Table2[[#This Row],[unique_id]])</f>
        <v>rack_modem_energy_daily</v>
      </c>
      <c r="G244" s="6" t="s">
        <v>232</v>
      </c>
      <c r="H244" s="6" t="s">
        <v>229</v>
      </c>
      <c r="I244" s="6" t="s">
        <v>141</v>
      </c>
      <c r="T244" s="6"/>
      <c r="U244" s="6" t="s">
        <v>609</v>
      </c>
      <c r="V244" s="8"/>
      <c r="W244" s="8"/>
      <c r="X244" s="8"/>
      <c r="Y244" s="8"/>
      <c r="AF244" s="8"/>
      <c r="AH244" s="6" t="str">
        <f>IF(ISBLANK(AG244),  "", _xlfn.CONCAT("haas/entity/sensor/", LOWER(C244), "/", E244, "/config"))</f>
        <v/>
      </c>
      <c r="AI244" s="6" t="str">
        <f>IF(ISBLANK(AG244),  "", _xlfn.CONCAT(LOWER(C244), "/", E244))</f>
        <v/>
      </c>
      <c r="AK244" s="6"/>
      <c r="AL244" s="31"/>
      <c r="AM244" s="6"/>
      <c r="AN244" s="8"/>
      <c r="AV244" s="6"/>
      <c r="AW244" s="6"/>
      <c r="AZ244" s="6" t="str">
        <f>IF(AND(ISBLANK(AV244), ISBLANK(AW244)), "", _xlfn.CONCAT("[", IF(ISBLANK(AV244), "", _xlfn.CONCAT("[""mac"", """, AV244, """]")), IF(ISBLANK(AW244), "", _xlfn.CONCAT(", [""ip"", """, AW244, """]")), "]"))</f>
        <v/>
      </c>
    </row>
    <row r="245" spans="1:52" ht="16" customHeight="1">
      <c r="A245" s="6">
        <v>2149</v>
      </c>
      <c r="B245" s="6" t="s">
        <v>26</v>
      </c>
      <c r="C245" s="6" t="s">
        <v>1128</v>
      </c>
      <c r="D245" s="6" t="s">
        <v>27</v>
      </c>
      <c r="E245" s="6" t="s">
        <v>1168</v>
      </c>
      <c r="F245" s="6" t="str">
        <f>IF(ISBLANK(E245), "", Table2[[#This Row],[unique_id]])</f>
        <v>audio_visual_devices_energy_daily</v>
      </c>
      <c r="G245" s="6" t="s">
        <v>1167</v>
      </c>
      <c r="H245" s="6" t="s">
        <v>229</v>
      </c>
      <c r="I245" s="6" t="s">
        <v>141</v>
      </c>
      <c r="M245" s="6" t="s">
        <v>136</v>
      </c>
      <c r="T245" s="6"/>
      <c r="U245" s="6" t="s">
        <v>609</v>
      </c>
      <c r="V245" s="8"/>
      <c r="W245" s="8"/>
      <c r="X245" s="8"/>
      <c r="Y245" s="8"/>
      <c r="AB245" s="6" t="s">
        <v>390</v>
      </c>
      <c r="AD245" s="6" t="s">
        <v>259</v>
      </c>
      <c r="AF245" s="8"/>
      <c r="AH245" s="6" t="str">
        <f>IF(ISBLANK(AG245),  "", _xlfn.CONCAT("haas/entity/sensor/", LOWER(C245), "/", E245, "/config"))</f>
        <v/>
      </c>
      <c r="AI245" s="6" t="str">
        <f>IF(ISBLANK(AG245),  "", _xlfn.CONCAT(LOWER(C245), "/", E245))</f>
        <v/>
      </c>
      <c r="AK245" s="6"/>
      <c r="AL245" s="31"/>
      <c r="AM245" s="6"/>
      <c r="AN245" s="8"/>
      <c r="AV245" s="6"/>
      <c r="AW245" s="6"/>
      <c r="AZ245" s="6" t="str">
        <f>IF(AND(ISBLANK(AV245), ISBLANK(AW245)), "", _xlfn.CONCAT("[", IF(ISBLANK(AV245), "", _xlfn.CONCAT("[""mac"", """, AV245, """]")), IF(ISBLANK(AW245), "", _xlfn.CONCAT(", [""ip"", """, AW245, """]")), "]"))</f>
        <v/>
      </c>
    </row>
    <row r="246" spans="1:52" ht="16" customHeight="1">
      <c r="A246" s="6">
        <v>2150</v>
      </c>
      <c r="B246" s="6" t="s">
        <v>26</v>
      </c>
      <c r="C246" s="6" t="s">
        <v>1128</v>
      </c>
      <c r="D246" s="6" t="s">
        <v>27</v>
      </c>
      <c r="E246" s="6" t="s">
        <v>1116</v>
      </c>
      <c r="F246" s="6" t="str">
        <f>IF(ISBLANK(E246), "", Table2[[#This Row],[unique_id]])</f>
        <v>servers_network_energy_daily</v>
      </c>
      <c r="G246" s="6" t="s">
        <v>1109</v>
      </c>
      <c r="H246" s="6" t="s">
        <v>229</v>
      </c>
      <c r="I246" s="6" t="s">
        <v>141</v>
      </c>
      <c r="M246" s="6" t="s">
        <v>136</v>
      </c>
      <c r="T246" s="6"/>
      <c r="U246" s="6" t="s">
        <v>609</v>
      </c>
      <c r="V246" s="8"/>
      <c r="W246" s="8"/>
      <c r="X246" s="8"/>
      <c r="Y246" s="8"/>
      <c r="AB246" s="6" t="s">
        <v>390</v>
      </c>
      <c r="AD246" s="6" t="s">
        <v>259</v>
      </c>
      <c r="AF246" s="8"/>
      <c r="AH246" s="6" t="str">
        <f>IF(ISBLANK(AG246),  "", _xlfn.CONCAT("haas/entity/sensor/", LOWER(C246), "/", E246, "/config"))</f>
        <v/>
      </c>
      <c r="AI246" s="6" t="str">
        <f>IF(ISBLANK(AG246),  "", _xlfn.CONCAT(LOWER(C246), "/", E246))</f>
        <v/>
      </c>
      <c r="AK246" s="6"/>
      <c r="AL246" s="31"/>
      <c r="AM246" s="6"/>
      <c r="AN246" s="8"/>
      <c r="AV246" s="6"/>
      <c r="AW246" s="6"/>
      <c r="AZ246" s="6" t="str">
        <f>IF(AND(ISBLANK(AV246), ISBLANK(AW246)), "", _xlfn.CONCAT("[", IF(ISBLANK(AV246), "", _xlfn.CONCAT("[""mac"", """, AV246, """]")), IF(ISBLANK(AW246), "", _xlfn.CONCAT(", [""ip"", """, AW246, """]")), "]"))</f>
        <v/>
      </c>
    </row>
    <row r="247" spans="1:52" ht="16" customHeight="1">
      <c r="A247" s="6">
        <v>2151</v>
      </c>
      <c r="B247" s="6" t="s">
        <v>26</v>
      </c>
      <c r="C247" s="6" t="s">
        <v>1128</v>
      </c>
      <c r="D247" s="6" t="s">
        <v>27</v>
      </c>
      <c r="E247" s="6" t="s">
        <v>1151</v>
      </c>
      <c r="F247" s="6" t="str">
        <f>IF(ISBLANK(E247), "", Table2[[#This Row],[unique_id]])</f>
        <v>rack_outlet_energy_daily</v>
      </c>
      <c r="G247" s="6" t="s">
        <v>403</v>
      </c>
      <c r="H247" s="6" t="s">
        <v>229</v>
      </c>
      <c r="I247" s="6" t="s">
        <v>141</v>
      </c>
      <c r="T247" s="6"/>
      <c r="U247" s="6" t="s">
        <v>609</v>
      </c>
      <c r="V247" s="8"/>
      <c r="W247" s="8"/>
      <c r="X247" s="8"/>
      <c r="Y247" s="8"/>
      <c r="AF247" s="8"/>
      <c r="AH247" s="6" t="str">
        <f>IF(ISBLANK(AG247),  "", _xlfn.CONCAT("haas/entity/sensor/", LOWER(C247), "/", E247, "/config"))</f>
        <v/>
      </c>
      <c r="AI247" s="6" t="str">
        <f>IF(ISBLANK(AG247),  "", _xlfn.CONCAT(LOWER(C247), "/", E247))</f>
        <v/>
      </c>
      <c r="AK247" s="6"/>
      <c r="AL247" s="31"/>
      <c r="AM247" s="6"/>
      <c r="AN247" s="8"/>
      <c r="AV247" s="6"/>
      <c r="AW247" s="6"/>
      <c r="AZ247" s="6" t="str">
        <f>IF(AND(ISBLANK(AV247), ISBLANK(AW247)), "", _xlfn.CONCAT("[", IF(ISBLANK(AV247), "", _xlfn.CONCAT("[""mac"", """, AV247, """]")), IF(ISBLANK(AW247), "", _xlfn.CONCAT(", [""ip"", """, AW247, """]")), "]"))</f>
        <v/>
      </c>
    </row>
    <row r="248" spans="1:52" ht="16" customHeight="1">
      <c r="A248" s="6">
        <v>2152</v>
      </c>
      <c r="B248" s="6" t="s">
        <v>26</v>
      </c>
      <c r="C248" s="6" t="s">
        <v>1128</v>
      </c>
      <c r="D248" s="6" t="s">
        <v>27</v>
      </c>
      <c r="E248" s="6" t="s">
        <v>1152</v>
      </c>
      <c r="F248" s="6" t="str">
        <f>IF(ISBLANK(E248), "", Table2[[#This Row],[unique_id]])</f>
        <v>kitchen_fan_energy_daily</v>
      </c>
      <c r="G248" s="6" t="s">
        <v>231</v>
      </c>
      <c r="H248" s="6" t="s">
        <v>229</v>
      </c>
      <c r="I248" s="6" t="s">
        <v>141</v>
      </c>
      <c r="T248" s="6"/>
      <c r="U248" s="6" t="s">
        <v>609</v>
      </c>
      <c r="V248" s="8"/>
      <c r="W248" s="8"/>
      <c r="X248" s="8"/>
      <c r="Y248" s="8"/>
      <c r="AF248" s="8"/>
      <c r="AH248" s="6" t="str">
        <f>IF(ISBLANK(AG248),  "", _xlfn.CONCAT("haas/entity/sensor/", LOWER(C248), "/", E248, "/config"))</f>
        <v/>
      </c>
      <c r="AI248" s="6" t="str">
        <f>IF(ISBLANK(AG248),  "", _xlfn.CONCAT(LOWER(C248), "/", E248))</f>
        <v/>
      </c>
      <c r="AK248" s="6"/>
      <c r="AL248" s="31"/>
      <c r="AM248" s="6"/>
      <c r="AN248" s="8"/>
      <c r="AV248" s="6"/>
      <c r="AW248" s="6"/>
      <c r="AZ248" s="6" t="str">
        <f>IF(AND(ISBLANK(AV248), ISBLANK(AW248)), "", _xlfn.CONCAT("[", IF(ISBLANK(AV248), "", _xlfn.CONCAT("[""mac"", """, AV248, """]")), IF(ISBLANK(AW248), "", _xlfn.CONCAT(", [""ip"", """, AW248, """]")), "]"))</f>
        <v/>
      </c>
    </row>
    <row r="249" spans="1:52" ht="16" customHeight="1">
      <c r="A249" s="6">
        <v>2153</v>
      </c>
      <c r="B249" s="6" t="s">
        <v>26</v>
      </c>
      <c r="C249" s="6" t="s">
        <v>613</v>
      </c>
      <c r="D249" s="6" t="s">
        <v>395</v>
      </c>
      <c r="E249" s="6" t="s">
        <v>394</v>
      </c>
      <c r="F249" s="6" t="str">
        <f>IF(ISBLANK(E249), "", Table2[[#This Row],[unique_id]])</f>
        <v>column_break</v>
      </c>
      <c r="G249" s="6" t="s">
        <v>391</v>
      </c>
      <c r="H249" s="6" t="s">
        <v>229</v>
      </c>
      <c r="I249" s="6" t="s">
        <v>141</v>
      </c>
      <c r="M249" s="6" t="s">
        <v>392</v>
      </c>
      <c r="N249" s="6" t="s">
        <v>393</v>
      </c>
      <c r="T249" s="6"/>
      <c r="V249" s="8"/>
      <c r="W249" s="8"/>
      <c r="X249" s="8"/>
      <c r="Y249" s="8"/>
      <c r="AF249" s="8"/>
      <c r="AI249" s="6" t="str">
        <f>IF(ISBLANK(AG249),  "", _xlfn.CONCAT(LOWER(C249), "/", E249))</f>
        <v/>
      </c>
      <c r="AK249" s="6"/>
      <c r="AL249" s="31"/>
      <c r="AM249" s="6"/>
      <c r="AN249" s="8"/>
      <c r="AV249" s="6"/>
      <c r="AW249" s="6"/>
      <c r="AZ249" s="6" t="str">
        <f>IF(AND(ISBLANK(AV249), ISBLANK(AW249)), "", _xlfn.CONCAT("[", IF(ISBLANK(AV249), "", _xlfn.CONCAT("[""mac"", """, AV249, """]")), IF(ISBLANK(AW249), "", _xlfn.CONCAT(", [""ip"", """, AW249, """]")), "]"))</f>
        <v/>
      </c>
    </row>
    <row r="250" spans="1:52" ht="16" customHeight="1">
      <c r="A250" s="6">
        <v>2154</v>
      </c>
      <c r="B250" s="6" t="s">
        <v>228</v>
      </c>
      <c r="C250" s="6" t="s">
        <v>1128</v>
      </c>
      <c r="D250" s="6" t="s">
        <v>27</v>
      </c>
      <c r="E250" s="6" t="s">
        <v>252</v>
      </c>
      <c r="F250" s="6" t="str">
        <f>IF(ISBLANK(E250), "", Table2[[#This Row],[unique_id]])</f>
        <v>home_energy_weekly</v>
      </c>
      <c r="G250" s="6" t="s">
        <v>380</v>
      </c>
      <c r="H250" s="6" t="s">
        <v>251</v>
      </c>
      <c r="I250" s="6" t="s">
        <v>141</v>
      </c>
      <c r="M250" s="6" t="s">
        <v>90</v>
      </c>
      <c r="T250" s="6"/>
      <c r="U250" s="6" t="s">
        <v>609</v>
      </c>
      <c r="V250" s="8"/>
      <c r="W250" s="8"/>
      <c r="X250" s="8"/>
      <c r="Y250" s="8"/>
      <c r="AB250" s="6" t="s">
        <v>390</v>
      </c>
      <c r="AD250" s="6" t="s">
        <v>259</v>
      </c>
      <c r="AF250" s="8"/>
      <c r="AH250" s="6" t="str">
        <f>IF(ISBLANK(AG250),  "", _xlfn.CONCAT("haas/entity/sensor/", LOWER(C250), "/", E250, "/config"))</f>
        <v/>
      </c>
      <c r="AI250" s="6" t="str">
        <f>IF(ISBLANK(AG250),  "", _xlfn.CONCAT(LOWER(C250), "/", E250))</f>
        <v/>
      </c>
      <c r="AK250" s="6"/>
      <c r="AL250" s="31"/>
      <c r="AM250" s="6"/>
      <c r="AN250" s="8"/>
      <c r="AV250" s="6"/>
      <c r="AW250" s="6"/>
      <c r="AZ250" s="6" t="str">
        <f>IF(AND(ISBLANK(AV250), ISBLANK(AW250)), "", _xlfn.CONCAT("[", IF(ISBLANK(AV250), "", _xlfn.CONCAT("[""mac"", """, AV250, """]")), IF(ISBLANK(AW250), "", _xlfn.CONCAT(", [""ip"", """, AW250, """]")), "]"))</f>
        <v/>
      </c>
    </row>
    <row r="251" spans="1:52" ht="16" customHeight="1">
      <c r="A251" s="6">
        <v>2155</v>
      </c>
      <c r="B251" s="6" t="s">
        <v>228</v>
      </c>
      <c r="C251" s="6" t="s">
        <v>1128</v>
      </c>
      <c r="D251" s="6" t="s">
        <v>27</v>
      </c>
      <c r="E251" s="6" t="s">
        <v>387</v>
      </c>
      <c r="F251" s="6" t="str">
        <f>IF(ISBLANK(E251), "", Table2[[#This Row],[unique_id]])</f>
        <v>home_base_energy_weekly</v>
      </c>
      <c r="G251" s="6" t="s">
        <v>378</v>
      </c>
      <c r="H251" s="6" t="s">
        <v>251</v>
      </c>
      <c r="I251" s="6" t="s">
        <v>141</v>
      </c>
      <c r="M251" s="6" t="s">
        <v>90</v>
      </c>
      <c r="T251" s="6"/>
      <c r="U251" s="6" t="s">
        <v>609</v>
      </c>
      <c r="V251" s="8"/>
      <c r="W251" s="8"/>
      <c r="X251" s="8"/>
      <c r="Y251" s="8"/>
      <c r="AB251" s="6" t="s">
        <v>390</v>
      </c>
      <c r="AD251" s="6" t="s">
        <v>259</v>
      </c>
      <c r="AF251" s="8"/>
      <c r="AH251" s="6" t="str">
        <f>IF(ISBLANK(AG251),  "", _xlfn.CONCAT("haas/entity/sensor/", LOWER(C251), "/", E251, "/config"))</f>
        <v/>
      </c>
      <c r="AI251" s="6" t="str">
        <f>IF(ISBLANK(AG251),  "", _xlfn.CONCAT(LOWER(C251), "/", E251))</f>
        <v/>
      </c>
      <c r="AK251" s="6"/>
      <c r="AL251" s="31"/>
      <c r="AM251" s="6"/>
      <c r="AN251" s="8"/>
      <c r="AV251" s="6"/>
      <c r="AW251" s="6"/>
      <c r="AZ251" s="6" t="str">
        <f>IF(AND(ISBLANK(AV251), ISBLANK(AW251)), "", _xlfn.CONCAT("[", IF(ISBLANK(AV251), "", _xlfn.CONCAT("[""mac"", """, AV251, """]")), IF(ISBLANK(AW251), "", _xlfn.CONCAT(", [""ip"", """, AW251, """]")), "]"))</f>
        <v/>
      </c>
    </row>
    <row r="252" spans="1:52" ht="16" customHeight="1">
      <c r="A252" s="6">
        <v>2156</v>
      </c>
      <c r="B252" s="6" t="s">
        <v>228</v>
      </c>
      <c r="C252" s="6" t="s">
        <v>1128</v>
      </c>
      <c r="D252" s="6" t="s">
        <v>27</v>
      </c>
      <c r="E252" s="6" t="s">
        <v>388</v>
      </c>
      <c r="F252" s="6" t="str">
        <f>IF(ISBLANK(E252), "", Table2[[#This Row],[unique_id]])</f>
        <v>home_peak_energy_weekly</v>
      </c>
      <c r="G252" s="6" t="s">
        <v>379</v>
      </c>
      <c r="H252" s="6" t="s">
        <v>251</v>
      </c>
      <c r="I252" s="6" t="s">
        <v>141</v>
      </c>
      <c r="M252" s="6" t="s">
        <v>90</v>
      </c>
      <c r="T252" s="6"/>
      <c r="U252" s="6" t="s">
        <v>609</v>
      </c>
      <c r="V252" s="8"/>
      <c r="W252" s="8"/>
      <c r="X252" s="8"/>
      <c r="Y252" s="8"/>
      <c r="AB252" s="6" t="s">
        <v>390</v>
      </c>
      <c r="AD252" s="6" t="s">
        <v>259</v>
      </c>
      <c r="AF252" s="8"/>
      <c r="AH252" s="6" t="str">
        <f>IF(ISBLANK(AG252),  "", _xlfn.CONCAT("haas/entity/sensor/", LOWER(C252), "/", E252, "/config"))</f>
        <v/>
      </c>
      <c r="AI252" s="6" t="str">
        <f>IF(ISBLANK(AG252),  "", _xlfn.CONCAT(LOWER(C252), "/", E252))</f>
        <v/>
      </c>
      <c r="AK252" s="6"/>
      <c r="AL252" s="31"/>
      <c r="AM252" s="6"/>
      <c r="AN252" s="8"/>
      <c r="AV252" s="6"/>
      <c r="AW252" s="6"/>
      <c r="AZ252" s="6" t="str">
        <f>IF(AND(ISBLANK(AV252), ISBLANK(AW252)), "", _xlfn.CONCAT("[", IF(ISBLANK(AV252), "", _xlfn.CONCAT("[""mac"", """, AV252, """]")), IF(ISBLANK(AW252), "", _xlfn.CONCAT(", [""ip"", """, AW252, """]")), "]"))</f>
        <v/>
      </c>
    </row>
    <row r="253" spans="1:52" ht="16" customHeight="1">
      <c r="A253" s="6">
        <v>2157</v>
      </c>
      <c r="B253" s="6" t="s">
        <v>228</v>
      </c>
      <c r="C253" s="6" t="s">
        <v>1128</v>
      </c>
      <c r="D253" s="6" t="s">
        <v>27</v>
      </c>
      <c r="E253" s="6" t="s">
        <v>253</v>
      </c>
      <c r="F253" s="6" t="str">
        <f>IF(ISBLANK(E253), "", Table2[[#This Row],[unique_id]])</f>
        <v>home_energy_monthly</v>
      </c>
      <c r="G253" s="6" t="s">
        <v>380</v>
      </c>
      <c r="H253" s="6" t="s">
        <v>254</v>
      </c>
      <c r="I253" s="6" t="s">
        <v>141</v>
      </c>
      <c r="M253" s="6" t="s">
        <v>90</v>
      </c>
      <c r="T253" s="6"/>
      <c r="U253" s="6" t="s">
        <v>609</v>
      </c>
      <c r="V253" s="8"/>
      <c r="W253" s="8"/>
      <c r="X253" s="8"/>
      <c r="Y253" s="8"/>
      <c r="AB253" s="6" t="s">
        <v>390</v>
      </c>
      <c r="AD253" s="6" t="s">
        <v>259</v>
      </c>
      <c r="AF253" s="8"/>
      <c r="AH253" s="6" t="str">
        <f>IF(ISBLANK(AG253),  "", _xlfn.CONCAT("haas/entity/sensor/", LOWER(C253), "/", E253, "/config"))</f>
        <v/>
      </c>
      <c r="AI253" s="6" t="str">
        <f>IF(ISBLANK(AG253),  "", _xlfn.CONCAT(LOWER(C253), "/", E253))</f>
        <v/>
      </c>
      <c r="AK253" s="6"/>
      <c r="AL253" s="31"/>
      <c r="AM253" s="6"/>
      <c r="AN253" s="8"/>
      <c r="AV253" s="6"/>
      <c r="AW253" s="6"/>
      <c r="AZ253" s="6" t="str">
        <f>IF(AND(ISBLANK(AV253), ISBLANK(AW253)), "", _xlfn.CONCAT("[", IF(ISBLANK(AV253), "", _xlfn.CONCAT("[""mac"", """, AV253, """]")), IF(ISBLANK(AW253), "", _xlfn.CONCAT(", [""ip"", """, AW253, """]")), "]"))</f>
        <v/>
      </c>
    </row>
    <row r="254" spans="1:52" ht="16" customHeight="1">
      <c r="A254" s="6">
        <v>2158</v>
      </c>
      <c r="B254" s="6" t="s">
        <v>228</v>
      </c>
      <c r="C254" s="6" t="s">
        <v>1128</v>
      </c>
      <c r="D254" s="6" t="s">
        <v>27</v>
      </c>
      <c r="E254" s="6" t="s">
        <v>385</v>
      </c>
      <c r="F254" s="6" t="str">
        <f>IF(ISBLANK(E254), "", Table2[[#This Row],[unique_id]])</f>
        <v>home_base_energy_monthly</v>
      </c>
      <c r="G254" s="6" t="s">
        <v>378</v>
      </c>
      <c r="H254" s="6" t="s">
        <v>254</v>
      </c>
      <c r="I254" s="6" t="s">
        <v>141</v>
      </c>
      <c r="M254" s="6" t="s">
        <v>90</v>
      </c>
      <c r="T254" s="6"/>
      <c r="U254" s="6" t="s">
        <v>609</v>
      </c>
      <c r="V254" s="8"/>
      <c r="W254" s="8"/>
      <c r="X254" s="8"/>
      <c r="Y254" s="8"/>
      <c r="AB254" s="6" t="s">
        <v>390</v>
      </c>
      <c r="AD254" s="6" t="s">
        <v>259</v>
      </c>
      <c r="AF254" s="8"/>
      <c r="AH254" s="6" t="str">
        <f>IF(ISBLANK(AG254),  "", _xlfn.CONCAT("haas/entity/sensor/", LOWER(C254), "/", E254, "/config"))</f>
        <v/>
      </c>
      <c r="AI254" s="6" t="str">
        <f>IF(ISBLANK(AG254),  "", _xlfn.CONCAT(LOWER(C254), "/", E254))</f>
        <v/>
      </c>
      <c r="AK254" s="6"/>
      <c r="AL254" s="31"/>
      <c r="AM254" s="6"/>
      <c r="AN254" s="8"/>
      <c r="AV254" s="6"/>
      <c r="AW254" s="6"/>
      <c r="AZ254" s="6" t="str">
        <f>IF(AND(ISBLANK(AV254), ISBLANK(AW254)), "", _xlfn.CONCAT("[", IF(ISBLANK(AV254), "", _xlfn.CONCAT("[""mac"", """, AV254, """]")), IF(ISBLANK(AW254), "", _xlfn.CONCAT(", [""ip"", """, AW254, """]")), "]"))</f>
        <v/>
      </c>
    </row>
    <row r="255" spans="1:52" ht="16" customHeight="1">
      <c r="A255" s="6">
        <v>2159</v>
      </c>
      <c r="B255" s="6" t="s">
        <v>228</v>
      </c>
      <c r="C255" s="6" t="s">
        <v>1128</v>
      </c>
      <c r="D255" s="6" t="s">
        <v>27</v>
      </c>
      <c r="E255" s="6" t="s">
        <v>386</v>
      </c>
      <c r="F255" s="6" t="str">
        <f>IF(ISBLANK(E255), "", Table2[[#This Row],[unique_id]])</f>
        <v>home_peak_energy_monthly</v>
      </c>
      <c r="G255" s="6" t="s">
        <v>379</v>
      </c>
      <c r="H255" s="6" t="s">
        <v>254</v>
      </c>
      <c r="I255" s="6" t="s">
        <v>141</v>
      </c>
      <c r="M255" s="6" t="s">
        <v>90</v>
      </c>
      <c r="T255" s="6"/>
      <c r="U255" s="6" t="s">
        <v>609</v>
      </c>
      <c r="V255" s="8"/>
      <c r="W255" s="8"/>
      <c r="X255" s="8"/>
      <c r="Y255" s="8"/>
      <c r="AB255" s="6" t="s">
        <v>390</v>
      </c>
      <c r="AD255" s="6" t="s">
        <v>259</v>
      </c>
      <c r="AF255" s="8"/>
      <c r="AH255" s="6" t="str">
        <f>IF(ISBLANK(AG255),  "", _xlfn.CONCAT("haas/entity/sensor/", LOWER(C255), "/", E255, "/config"))</f>
        <v/>
      </c>
      <c r="AI255" s="6" t="str">
        <f>IF(ISBLANK(AG255),  "", _xlfn.CONCAT(LOWER(C255), "/", E255))</f>
        <v/>
      </c>
      <c r="AK255" s="6"/>
      <c r="AL255" s="31"/>
      <c r="AM255" s="6"/>
      <c r="AN255" s="8"/>
      <c r="AV255" s="6"/>
      <c r="AW255" s="6"/>
      <c r="AZ255" s="6" t="str">
        <f>IF(AND(ISBLANK(AV255), ISBLANK(AW255)), "", _xlfn.CONCAT("[", IF(ISBLANK(AV255), "", _xlfn.CONCAT("[""mac"", """, AV255, """]")), IF(ISBLANK(AW255), "", _xlfn.CONCAT(", [""ip"", """, AW255, """]")), "]"))</f>
        <v/>
      </c>
    </row>
    <row r="256" spans="1:52" ht="16" customHeight="1">
      <c r="A256" s="6">
        <v>2160</v>
      </c>
      <c r="B256" s="6" t="s">
        <v>228</v>
      </c>
      <c r="C256" s="6" t="s">
        <v>1128</v>
      </c>
      <c r="D256" s="6" t="s">
        <v>27</v>
      </c>
      <c r="E256" s="6" t="s">
        <v>255</v>
      </c>
      <c r="F256" s="6" t="str">
        <f>IF(ISBLANK(E256), "", Table2[[#This Row],[unique_id]])</f>
        <v>home_energy_yearly</v>
      </c>
      <c r="G256" s="6" t="s">
        <v>380</v>
      </c>
      <c r="H256" s="6" t="s">
        <v>256</v>
      </c>
      <c r="I256" s="6" t="s">
        <v>141</v>
      </c>
      <c r="M256" s="6" t="s">
        <v>90</v>
      </c>
      <c r="T256" s="6"/>
      <c r="U256" s="6" t="s">
        <v>609</v>
      </c>
      <c r="V256" s="8"/>
      <c r="W256" s="8"/>
      <c r="X256" s="8"/>
      <c r="Y256" s="8"/>
      <c r="AB256" s="6" t="s">
        <v>390</v>
      </c>
      <c r="AD256" s="6" t="s">
        <v>259</v>
      </c>
      <c r="AF256" s="8"/>
      <c r="AH256" s="6" t="str">
        <f>IF(ISBLANK(AG256),  "", _xlfn.CONCAT("haas/entity/sensor/", LOWER(C256), "/", E256, "/config"))</f>
        <v/>
      </c>
      <c r="AI256" s="6" t="str">
        <f>IF(ISBLANK(AG256),  "", _xlfn.CONCAT(LOWER(C256), "/", E256))</f>
        <v/>
      </c>
      <c r="AK256" s="6"/>
      <c r="AL256" s="31"/>
      <c r="AM256" s="6"/>
      <c r="AN256" s="8"/>
      <c r="AV256" s="6"/>
      <c r="AW256" s="6"/>
      <c r="AZ256" s="6" t="str">
        <f>IF(AND(ISBLANK(AV256), ISBLANK(AW256)), "", _xlfn.CONCAT("[", IF(ISBLANK(AV256), "", _xlfn.CONCAT("[""mac"", """, AV256, """]")), IF(ISBLANK(AW256), "", _xlfn.CONCAT(", [""ip"", """, AW256, """]")), "]"))</f>
        <v/>
      </c>
    </row>
    <row r="257" spans="1:52" ht="16" customHeight="1">
      <c r="A257" s="6">
        <v>2161</v>
      </c>
      <c r="B257" s="6" t="s">
        <v>228</v>
      </c>
      <c r="C257" s="6" t="s">
        <v>1128</v>
      </c>
      <c r="D257" s="6" t="s">
        <v>27</v>
      </c>
      <c r="E257" s="6" t="s">
        <v>383</v>
      </c>
      <c r="F257" s="6" t="str">
        <f>IF(ISBLANK(E257), "", Table2[[#This Row],[unique_id]])</f>
        <v>home_base_energy_yearly</v>
      </c>
      <c r="G257" s="6" t="s">
        <v>378</v>
      </c>
      <c r="H257" s="6" t="s">
        <v>256</v>
      </c>
      <c r="I257" s="6" t="s">
        <v>141</v>
      </c>
      <c r="M257" s="6" t="s">
        <v>90</v>
      </c>
      <c r="T257" s="6"/>
      <c r="U257" s="6" t="s">
        <v>609</v>
      </c>
      <c r="V257" s="8"/>
      <c r="W257" s="8"/>
      <c r="X257" s="8"/>
      <c r="Y257" s="8"/>
      <c r="AB257" s="6" t="s">
        <v>390</v>
      </c>
      <c r="AD257" s="6" t="s">
        <v>259</v>
      </c>
      <c r="AF257" s="8"/>
      <c r="AH257" s="6" t="str">
        <f>IF(ISBLANK(AG257),  "", _xlfn.CONCAT("haas/entity/sensor/", LOWER(C257), "/", E257, "/config"))</f>
        <v/>
      </c>
      <c r="AI257" s="6" t="str">
        <f>IF(ISBLANK(AG257),  "", _xlfn.CONCAT(LOWER(C257), "/", E257))</f>
        <v/>
      </c>
      <c r="AK257" s="6"/>
      <c r="AL257" s="31"/>
      <c r="AM257" s="6"/>
      <c r="AN257" s="8"/>
      <c r="AV257" s="6"/>
      <c r="AW257" s="6"/>
      <c r="AZ257" s="6" t="str">
        <f>IF(AND(ISBLANK(AV257), ISBLANK(AW257)), "", _xlfn.CONCAT("[", IF(ISBLANK(AV257), "", _xlfn.CONCAT("[""mac"", """, AV257, """]")), IF(ISBLANK(AW257), "", _xlfn.CONCAT(", [""ip"", """, AW257, """]")), "]"))</f>
        <v/>
      </c>
    </row>
    <row r="258" spans="1:52" ht="16" customHeight="1">
      <c r="A258" s="6">
        <v>2162</v>
      </c>
      <c r="B258" s="6" t="s">
        <v>228</v>
      </c>
      <c r="C258" s="6" t="s">
        <v>1128</v>
      </c>
      <c r="D258" s="6" t="s">
        <v>27</v>
      </c>
      <c r="E258" s="6" t="s">
        <v>384</v>
      </c>
      <c r="F258" s="6" t="str">
        <f>IF(ISBLANK(E258), "", Table2[[#This Row],[unique_id]])</f>
        <v>home_peak_energy_yearly</v>
      </c>
      <c r="G258" s="6" t="s">
        <v>379</v>
      </c>
      <c r="H258" s="6" t="s">
        <v>256</v>
      </c>
      <c r="I258" s="6" t="s">
        <v>141</v>
      </c>
      <c r="M258" s="6" t="s">
        <v>90</v>
      </c>
      <c r="T258" s="6"/>
      <c r="U258" s="6" t="s">
        <v>609</v>
      </c>
      <c r="V258" s="8"/>
      <c r="W258" s="8"/>
      <c r="X258" s="8"/>
      <c r="Y258" s="8"/>
      <c r="AB258" s="6" t="s">
        <v>390</v>
      </c>
      <c r="AD258" s="6" t="s">
        <v>259</v>
      </c>
      <c r="AF258" s="8"/>
      <c r="AH258" s="6" t="str">
        <f>IF(ISBLANK(AG258),  "", _xlfn.CONCAT("haas/entity/sensor/", LOWER(C258), "/", E258, "/config"))</f>
        <v/>
      </c>
      <c r="AI258" s="6" t="str">
        <f>IF(ISBLANK(AG258),  "", _xlfn.CONCAT(LOWER(C258), "/", E258))</f>
        <v/>
      </c>
      <c r="AK258" s="6"/>
      <c r="AL258" s="31"/>
      <c r="AM258" s="6"/>
      <c r="AN258" s="8"/>
      <c r="AV258" s="6"/>
      <c r="AW258" s="6"/>
      <c r="AZ258" s="6" t="str">
        <f>IF(AND(ISBLANK(AV258), ISBLANK(AW258)), "", _xlfn.CONCAT("[", IF(ISBLANK(AV258), "", _xlfn.CONCAT("[""mac"", """, AV258, """]")), IF(ISBLANK(AW258), "", _xlfn.CONCAT(", [""ip"", """, AW258, """]")), "]"))</f>
        <v/>
      </c>
    </row>
    <row r="259" spans="1:52" ht="16" customHeight="1">
      <c r="A259" s="6">
        <v>2400</v>
      </c>
      <c r="B259" s="6" t="s">
        <v>26</v>
      </c>
      <c r="C259" s="6" t="s">
        <v>188</v>
      </c>
      <c r="D259" s="6" t="s">
        <v>27</v>
      </c>
      <c r="E259" s="6" t="s">
        <v>142</v>
      </c>
      <c r="F259" s="6" t="str">
        <f>IF(ISBLANK(E259), "", Table2[[#This Row],[unique_id]])</f>
        <v>withings_weight_kg_graham</v>
      </c>
      <c r="G259" s="6" t="s">
        <v>329</v>
      </c>
      <c r="H259" s="6" t="s">
        <v>330</v>
      </c>
      <c r="I259" s="6" t="s">
        <v>143</v>
      </c>
      <c r="T259" s="6"/>
      <c r="V259" s="8"/>
      <c r="W259" s="8"/>
      <c r="X259" s="8"/>
      <c r="Y259" s="8"/>
      <c r="AF259" s="8"/>
      <c r="AH259" s="6" t="str">
        <f>IF(ISBLANK(AG259),  "", _xlfn.CONCAT("haas/entity/sensor/", LOWER(C259), "/", E259, "/config"))</f>
        <v/>
      </c>
      <c r="AI259" s="6" t="str">
        <f>IF(ISBLANK(AG259),  "", _xlfn.CONCAT(LOWER(C259), "/", E259))</f>
        <v/>
      </c>
      <c r="AK259" s="6"/>
      <c r="AL259" s="31"/>
      <c r="AM259" s="6" t="s">
        <v>495</v>
      </c>
      <c r="AN259" s="8" t="s">
        <v>498</v>
      </c>
      <c r="AO259" s="6" t="s">
        <v>497</v>
      </c>
      <c r="AP259" s="6" t="s">
        <v>499</v>
      </c>
      <c r="AQ259" s="6" t="s">
        <v>188</v>
      </c>
      <c r="AS259" s="6" t="s">
        <v>496</v>
      </c>
      <c r="AU259" s="6" t="s">
        <v>511</v>
      </c>
      <c r="AV259" s="13" t="s">
        <v>593</v>
      </c>
      <c r="AW259" s="6"/>
      <c r="AZ259" s="6" t="str">
        <f>IF(AND(ISBLANK(AV259), ISBLANK(AW259)), "", _xlfn.CONCAT("[", IF(ISBLANK(AV259), "", _xlfn.CONCAT("[""mac"", """, AV259, """]")), IF(ISBLANK(AW259), "", _xlfn.CONCAT(", [""ip"", """, AW259, """]")), "]"))</f>
        <v>[["mac", "00:24:e4:af:5a:e6"]]</v>
      </c>
    </row>
    <row r="260" spans="1:52" ht="16" customHeight="1">
      <c r="A260" s="6">
        <v>2500</v>
      </c>
      <c r="B260" s="6" t="s">
        <v>808</v>
      </c>
      <c r="C260" s="6" t="s">
        <v>306</v>
      </c>
      <c r="D260" s="6" t="s">
        <v>27</v>
      </c>
      <c r="E260" s="6" t="s">
        <v>297</v>
      </c>
      <c r="F260" s="6" t="str">
        <f>IF(ISBLANK(E260), "", Table2[[#This Row],[unique_id]])</f>
        <v>network_internet_uptime</v>
      </c>
      <c r="G260" s="6" t="s">
        <v>316</v>
      </c>
      <c r="H260" s="6" t="s">
        <v>1064</v>
      </c>
      <c r="I260" s="6" t="s">
        <v>321</v>
      </c>
      <c r="M260" s="6" t="s">
        <v>136</v>
      </c>
      <c r="T260" s="6"/>
      <c r="V260" s="8"/>
      <c r="W260" s="8"/>
      <c r="X260" s="8"/>
      <c r="Y260" s="8"/>
      <c r="AA260" s="6" t="s">
        <v>31</v>
      </c>
      <c r="AB260" s="6" t="s">
        <v>298</v>
      </c>
      <c r="AD260" s="6" t="s">
        <v>318</v>
      </c>
      <c r="AE260" s="6">
        <v>200</v>
      </c>
      <c r="AF260" s="8" t="s">
        <v>34</v>
      </c>
      <c r="AG260" s="6" t="s">
        <v>302</v>
      </c>
      <c r="AH260" s="6" t="str">
        <f>IF(ISBLANK(AG260),  "", _xlfn.CONCAT("haas/entity/sensor/", LOWER(C260), "/", E260, "/config"))</f>
        <v>haas/entity/sensor/internet/network_internet_uptime/config</v>
      </c>
      <c r="AI260" s="6" t="s">
        <v>1053</v>
      </c>
      <c r="AK260" s="6">
        <v>1</v>
      </c>
      <c r="AL260" s="29"/>
      <c r="AM260" s="6" t="s">
        <v>1056</v>
      </c>
      <c r="AN260" s="8" t="s">
        <v>1054</v>
      </c>
      <c r="AO260" s="6" t="s">
        <v>1055</v>
      </c>
      <c r="AP260" s="6" t="s">
        <v>1057</v>
      </c>
      <c r="AQ260" s="6" t="s">
        <v>301</v>
      </c>
      <c r="AS260" s="6" t="s">
        <v>172</v>
      </c>
      <c r="AV260" s="6"/>
      <c r="AW260" s="6"/>
      <c r="AZ260" s="6" t="str">
        <f>IF(AND(ISBLANK(AV260), ISBLANK(AW260)), "", _xlfn.CONCAT("[", IF(ISBLANK(AV260), "", _xlfn.CONCAT("[""mac"", """, AV260, """]")), IF(ISBLANK(AW260), "", _xlfn.CONCAT(", [""ip"", """, AW260, """]")), "]"))</f>
        <v/>
      </c>
    </row>
    <row r="261" spans="1:52" ht="16" customHeight="1">
      <c r="A261" s="6">
        <v>2501</v>
      </c>
      <c r="B261" s="6" t="s">
        <v>26</v>
      </c>
      <c r="C261" s="6" t="s">
        <v>306</v>
      </c>
      <c r="D261" s="6" t="s">
        <v>27</v>
      </c>
      <c r="E261" s="6" t="s">
        <v>293</v>
      </c>
      <c r="F261" s="6" t="str">
        <f>IF(ISBLANK(E261), "", Table2[[#This Row],[unique_id]])</f>
        <v>network_internet_ping</v>
      </c>
      <c r="G261" s="6" t="s">
        <v>294</v>
      </c>
      <c r="H261" s="6" t="s">
        <v>1064</v>
      </c>
      <c r="I261" s="6" t="s">
        <v>321</v>
      </c>
      <c r="M261" s="6" t="s">
        <v>136</v>
      </c>
      <c r="T261" s="6"/>
      <c r="V261" s="8"/>
      <c r="W261" s="8"/>
      <c r="X261" s="8"/>
      <c r="Y261" s="8"/>
      <c r="AA261" s="6" t="s">
        <v>31</v>
      </c>
      <c r="AB261" s="6" t="s">
        <v>299</v>
      </c>
      <c r="AC261" s="6" t="s">
        <v>1058</v>
      </c>
      <c r="AD261" s="6" t="s">
        <v>317</v>
      </c>
      <c r="AE261" s="6">
        <v>200</v>
      </c>
      <c r="AF261" s="8" t="s">
        <v>34</v>
      </c>
      <c r="AG261" s="6" t="s">
        <v>303</v>
      </c>
      <c r="AH261" s="6" t="str">
        <f>IF(ISBLANK(AG261),  "", _xlfn.CONCAT("haas/entity/sensor/", LOWER(C261), "/", E261, "/config"))</f>
        <v>haas/entity/sensor/internet/network_internet_ping/config</v>
      </c>
      <c r="AI261" s="6" t="s">
        <v>1053</v>
      </c>
      <c r="AJ261" s="42" t="s">
        <v>1060</v>
      </c>
      <c r="AK261" s="6">
        <v>1</v>
      </c>
      <c r="AL261" s="29"/>
      <c r="AM261" s="6" t="s">
        <v>1056</v>
      </c>
      <c r="AN261" s="8" t="s">
        <v>1054</v>
      </c>
      <c r="AO261" s="6" t="s">
        <v>1055</v>
      </c>
      <c r="AP261" s="6" t="s">
        <v>1057</v>
      </c>
      <c r="AQ261" s="6" t="s">
        <v>301</v>
      </c>
      <c r="AS261" s="6" t="s">
        <v>172</v>
      </c>
      <c r="AV261" s="6"/>
      <c r="AW261" s="6"/>
      <c r="AZ261" s="6" t="str">
        <f>IF(AND(ISBLANK(AV261), ISBLANK(AW261)), "", _xlfn.CONCAT("[", IF(ISBLANK(AV261), "", _xlfn.CONCAT("[""mac"", """, AV261, """]")), IF(ISBLANK(AW261), "", _xlfn.CONCAT(", [""ip"", """, AW261, """]")), "]"))</f>
        <v/>
      </c>
    </row>
    <row r="262" spans="1:52" ht="16" customHeight="1">
      <c r="A262" s="6">
        <v>2502</v>
      </c>
      <c r="B262" s="6" t="s">
        <v>26</v>
      </c>
      <c r="C262" s="6" t="s">
        <v>306</v>
      </c>
      <c r="D262" s="6" t="s">
        <v>27</v>
      </c>
      <c r="E262" s="6" t="s">
        <v>291</v>
      </c>
      <c r="F262" s="6" t="str">
        <f>IF(ISBLANK(E262), "", Table2[[#This Row],[unique_id]])</f>
        <v>network_internet_upload</v>
      </c>
      <c r="G262" s="6" t="s">
        <v>295</v>
      </c>
      <c r="H262" s="6" t="s">
        <v>1064</v>
      </c>
      <c r="I262" s="6" t="s">
        <v>321</v>
      </c>
      <c r="M262" s="6" t="s">
        <v>136</v>
      </c>
      <c r="T262" s="6"/>
      <c r="V262" s="8"/>
      <c r="W262" s="8"/>
      <c r="X262" s="8"/>
      <c r="Y262" s="8"/>
      <c r="AA262" s="6" t="s">
        <v>31</v>
      </c>
      <c r="AB262" s="6" t="s">
        <v>300</v>
      </c>
      <c r="AC262" s="6" t="s">
        <v>1059</v>
      </c>
      <c r="AD262" s="6" t="s">
        <v>319</v>
      </c>
      <c r="AE262" s="6">
        <v>200</v>
      </c>
      <c r="AF262" s="8" t="s">
        <v>34</v>
      </c>
      <c r="AG262" s="6" t="s">
        <v>304</v>
      </c>
      <c r="AH262" s="6" t="str">
        <f>IF(ISBLANK(AG262),  "", _xlfn.CONCAT("haas/entity/sensor/", LOWER(C262), "/", E262, "/config"))</f>
        <v>haas/entity/sensor/internet/network_internet_upload/config</v>
      </c>
      <c r="AI262" s="6" t="s">
        <v>1053</v>
      </c>
      <c r="AJ262" s="42" t="s">
        <v>1061</v>
      </c>
      <c r="AK262" s="6">
        <v>1</v>
      </c>
      <c r="AL262" s="29"/>
      <c r="AM262" s="6" t="s">
        <v>1056</v>
      </c>
      <c r="AN262" s="8" t="s">
        <v>1054</v>
      </c>
      <c r="AO262" s="6" t="s">
        <v>1055</v>
      </c>
      <c r="AP262" s="6" t="s">
        <v>1057</v>
      </c>
      <c r="AQ262" s="6" t="s">
        <v>301</v>
      </c>
      <c r="AS262" s="6" t="s">
        <v>172</v>
      </c>
      <c r="AV262" s="6"/>
      <c r="AW262" s="6"/>
      <c r="AZ262" s="6" t="str">
        <f>IF(AND(ISBLANK(AV262), ISBLANK(AW262)), "", _xlfn.CONCAT("[", IF(ISBLANK(AV262), "", _xlfn.CONCAT("[""mac"", """, AV262, """]")), IF(ISBLANK(AW262), "", _xlfn.CONCAT(", [""ip"", """, AW262, """]")), "]"))</f>
        <v/>
      </c>
    </row>
    <row r="263" spans="1:52" ht="16" customHeight="1">
      <c r="A263" s="6">
        <v>2503</v>
      </c>
      <c r="B263" s="6" t="s">
        <v>26</v>
      </c>
      <c r="C263" s="6" t="s">
        <v>306</v>
      </c>
      <c r="D263" s="6" t="s">
        <v>27</v>
      </c>
      <c r="E263" s="6" t="s">
        <v>292</v>
      </c>
      <c r="F263" s="6" t="str">
        <f>IF(ISBLANK(E263), "", Table2[[#This Row],[unique_id]])</f>
        <v>network_internet_download</v>
      </c>
      <c r="G263" s="6" t="s">
        <v>296</v>
      </c>
      <c r="H263" s="6" t="s">
        <v>1064</v>
      </c>
      <c r="I263" s="6" t="s">
        <v>321</v>
      </c>
      <c r="M263" s="6" t="s">
        <v>136</v>
      </c>
      <c r="T263" s="6"/>
      <c r="V263" s="8"/>
      <c r="W263" s="8"/>
      <c r="X263" s="8"/>
      <c r="Y263" s="8"/>
      <c r="AA263" s="6" t="s">
        <v>31</v>
      </c>
      <c r="AB263" s="6" t="s">
        <v>300</v>
      </c>
      <c r="AC263" s="6" t="s">
        <v>1059</v>
      </c>
      <c r="AD263" s="6" t="s">
        <v>320</v>
      </c>
      <c r="AE263" s="6">
        <v>200</v>
      </c>
      <c r="AF263" s="8" t="s">
        <v>34</v>
      </c>
      <c r="AG263" s="6" t="s">
        <v>305</v>
      </c>
      <c r="AH263" s="6" t="str">
        <f>IF(ISBLANK(AG263),  "", _xlfn.CONCAT("haas/entity/sensor/", LOWER(C263), "/", E263, "/config"))</f>
        <v>haas/entity/sensor/internet/network_internet_download/config</v>
      </c>
      <c r="AI263" s="6" t="s">
        <v>1053</v>
      </c>
      <c r="AJ263" s="42" t="s">
        <v>1062</v>
      </c>
      <c r="AK263" s="6">
        <v>1</v>
      </c>
      <c r="AL263" s="29"/>
      <c r="AM263" s="6" t="s">
        <v>1056</v>
      </c>
      <c r="AN263" s="8" t="s">
        <v>1054</v>
      </c>
      <c r="AO263" s="6" t="s">
        <v>1055</v>
      </c>
      <c r="AP263" s="6" t="s">
        <v>1057</v>
      </c>
      <c r="AQ263" s="6" t="s">
        <v>301</v>
      </c>
      <c r="AS263" s="6" t="s">
        <v>172</v>
      </c>
      <c r="AV263" s="6"/>
      <c r="AW263" s="6"/>
      <c r="AZ263" s="6" t="str">
        <f>IF(AND(ISBLANK(AV263), ISBLANK(AW263)), "", _xlfn.CONCAT("[", IF(ISBLANK(AV263), "", _xlfn.CONCAT("[""mac"", """, AV263, """]")), IF(ISBLANK(AW263), "", _xlfn.CONCAT(", [""ip"", """, AW263, """]")), "]"))</f>
        <v/>
      </c>
    </row>
    <row r="264" spans="1:52" ht="16" customHeight="1">
      <c r="A264" s="6">
        <v>2504</v>
      </c>
      <c r="B264" s="6" t="s">
        <v>26</v>
      </c>
      <c r="C264" s="6" t="s">
        <v>306</v>
      </c>
      <c r="D264" s="6" t="s">
        <v>27</v>
      </c>
      <c r="E264" s="6" t="s">
        <v>1049</v>
      </c>
      <c r="F264" s="6" t="str">
        <f>IF(ISBLANK(E264), "", Table2[[#This Row],[unique_id]])</f>
        <v>network_certifcate_expiry</v>
      </c>
      <c r="G264" s="6" t="s">
        <v>1050</v>
      </c>
      <c r="H264" s="6" t="s">
        <v>1064</v>
      </c>
      <c r="I264" s="6" t="s">
        <v>321</v>
      </c>
      <c r="M264" s="6" t="s">
        <v>136</v>
      </c>
      <c r="T264" s="6"/>
      <c r="V264" s="8"/>
      <c r="W264" s="8"/>
      <c r="X264" s="8"/>
      <c r="Y264" s="8"/>
      <c r="AA264" s="6" t="s">
        <v>31</v>
      </c>
      <c r="AB264" s="6" t="s">
        <v>298</v>
      </c>
      <c r="AD264" s="6" t="s">
        <v>1051</v>
      </c>
      <c r="AE264" s="6">
        <v>200</v>
      </c>
      <c r="AF264" s="8" t="s">
        <v>34</v>
      </c>
      <c r="AG264" s="6" t="s">
        <v>1052</v>
      </c>
      <c r="AH264" s="6" t="str">
        <f>IF(ISBLANK(AG264),  "", _xlfn.CONCAT("haas/entity/sensor/", LOWER(C264), "/", E264, "/config"))</f>
        <v>haas/entity/sensor/internet/network_certifcate_expiry/config</v>
      </c>
      <c r="AI264" s="6" t="s">
        <v>1053</v>
      </c>
      <c r="AJ264" s="42" t="s">
        <v>1063</v>
      </c>
      <c r="AK264" s="6">
        <v>1</v>
      </c>
      <c r="AL264" s="29"/>
      <c r="AM264" s="6" t="s">
        <v>1056</v>
      </c>
      <c r="AN264" s="8" t="s">
        <v>1054</v>
      </c>
      <c r="AO264" s="6" t="s">
        <v>1055</v>
      </c>
      <c r="AP264" s="6" t="s">
        <v>1057</v>
      </c>
      <c r="AQ264" s="6" t="s">
        <v>301</v>
      </c>
      <c r="AS264" s="6" t="s">
        <v>172</v>
      </c>
      <c r="AV264" s="6"/>
      <c r="AW264" s="6"/>
      <c r="AZ264" s="6" t="str">
        <f>IF(AND(ISBLANK(AV264), ISBLANK(AW264)), "", _xlfn.CONCAT("[", IF(ISBLANK(AV264), "", _xlfn.CONCAT("[""mac"", """, AV264, """]")), IF(ISBLANK(AW264), "", _xlfn.CONCAT(", [""ip"", """, AW264, """]")), "]"))</f>
        <v/>
      </c>
    </row>
    <row r="265" spans="1:52" ht="16" customHeight="1">
      <c r="A265" s="6">
        <v>2505</v>
      </c>
      <c r="B265" s="6" t="s">
        <v>808</v>
      </c>
      <c r="C265" s="6" t="s">
        <v>151</v>
      </c>
      <c r="D265" s="6" t="s">
        <v>355</v>
      </c>
      <c r="E265" s="6" t="s">
        <v>1046</v>
      </c>
      <c r="F265" s="6" t="str">
        <f>IF(ISBLANK(E265), "", Table2[[#This Row],[unique_id]])</f>
        <v>network_refresh_zigbee_router_lqi</v>
      </c>
      <c r="G265" s="6" t="s">
        <v>1047</v>
      </c>
      <c r="H265" s="6" t="s">
        <v>1044</v>
      </c>
      <c r="I265" s="6" t="s">
        <v>321</v>
      </c>
      <c r="M265" s="6" t="s">
        <v>275</v>
      </c>
      <c r="T265" s="6"/>
      <c r="V265" s="8"/>
      <c r="W265" s="8"/>
      <c r="X265" s="8"/>
      <c r="Y265" s="8"/>
      <c r="AD265" s="6" t="s">
        <v>1048</v>
      </c>
      <c r="AF265" s="8"/>
      <c r="AH265" s="6" t="str">
        <f>IF(ISBLANK(AG265),  "", _xlfn.CONCAT("haas/entity/sensor/", LOWER(C265), "/", E265, "/config"))</f>
        <v/>
      </c>
      <c r="AI265" s="6" t="str">
        <f>IF(ISBLANK(AG265),  "", _xlfn.CONCAT(LOWER(C265), "/", E265))</f>
        <v/>
      </c>
      <c r="AJ265" s="12"/>
      <c r="AK265" s="6"/>
      <c r="AL265" s="30"/>
      <c r="AM265" s="6"/>
      <c r="AN265" s="8"/>
      <c r="AV265" s="6"/>
      <c r="AW265" s="6"/>
      <c r="AZ265" s="6" t="str">
        <f>IF(AND(ISBLANK(AV265), ISBLANK(AW265)), "", _xlfn.CONCAT("[", IF(ISBLANK(AV265), "", _xlfn.CONCAT("[""mac"", """, AV265, """]")), IF(ISBLANK(AW265), "", _xlfn.CONCAT(", [""ip"", """, AW265, """]")), "]"))</f>
        <v/>
      </c>
    </row>
    <row r="266" spans="1:52" ht="16" customHeight="1">
      <c r="A266" s="6">
        <v>2506</v>
      </c>
      <c r="B266" s="6" t="s">
        <v>26</v>
      </c>
      <c r="C266" s="6" t="s">
        <v>631</v>
      </c>
      <c r="D266" s="6" t="s">
        <v>27</v>
      </c>
      <c r="E266" s="6" t="s">
        <v>1038</v>
      </c>
      <c r="F266" s="6" t="str">
        <f>IF(ISBLANK(E266), "", Table2[[#This Row],[unique_id]])</f>
        <v>template_driveway_repeater_linkquality_percentage</v>
      </c>
      <c r="G266" s="6" t="s">
        <v>1029</v>
      </c>
      <c r="H266" s="6" t="s">
        <v>1044</v>
      </c>
      <c r="I266" s="6" t="s">
        <v>321</v>
      </c>
      <c r="M266" s="6" t="s">
        <v>275</v>
      </c>
      <c r="T266" s="6"/>
      <c r="V266" s="8"/>
      <c r="W266" s="8"/>
      <c r="X266" s="8"/>
      <c r="Y266" s="8"/>
      <c r="AF266" s="8"/>
      <c r="AH266" s="6" t="str">
        <f>IF(ISBLANK(AG266),  "", _xlfn.CONCAT("haas/entity/sensor/", LOWER(C266), "/", E266, "/config"))</f>
        <v/>
      </c>
      <c r="AI266" s="6" t="str">
        <f>IF(ISBLANK(AG266),  "", _xlfn.CONCAT(LOWER(C266), "/", E266))</f>
        <v/>
      </c>
      <c r="AJ266" s="12"/>
      <c r="AK266" s="6"/>
      <c r="AL266" s="30"/>
      <c r="AM266" s="6"/>
      <c r="AN266" s="8"/>
      <c r="AV266" s="6"/>
      <c r="AW266" s="6"/>
      <c r="AZ266" s="6" t="str">
        <f>IF(AND(ISBLANK(AV266), ISBLANK(AW266)), "", _xlfn.CONCAT("[", IF(ISBLANK(AV266), "", _xlfn.CONCAT("[""mac"", """, AV266, """]")), IF(ISBLANK(AW266), "", _xlfn.CONCAT(", [""ip"", """, AW266, """]")), "]"))</f>
        <v/>
      </c>
    </row>
    <row r="267" spans="1:52" ht="16" customHeight="1">
      <c r="A267" s="6">
        <v>2507</v>
      </c>
      <c r="B267" s="6" t="s">
        <v>26</v>
      </c>
      <c r="C267" s="6" t="s">
        <v>631</v>
      </c>
      <c r="D267" s="6" t="s">
        <v>27</v>
      </c>
      <c r="E267" s="6" t="s">
        <v>1039</v>
      </c>
      <c r="F267" s="6" t="str">
        <f>IF(ISBLANK(E267), "", Table2[[#This Row],[unique_id]])</f>
        <v>template_landing_repeater_linkquality_percentage</v>
      </c>
      <c r="G267" s="6" t="s">
        <v>1030</v>
      </c>
      <c r="H267" s="6" t="s">
        <v>1044</v>
      </c>
      <c r="I267" s="6" t="s">
        <v>321</v>
      </c>
      <c r="M267" s="6" t="s">
        <v>275</v>
      </c>
      <c r="T267" s="6"/>
      <c r="V267" s="8"/>
      <c r="W267" s="8"/>
      <c r="X267" s="8"/>
      <c r="Y267" s="8"/>
      <c r="AF267" s="8"/>
      <c r="AH267" s="6" t="str">
        <f>IF(ISBLANK(AG267),  "", _xlfn.CONCAT("haas/entity/sensor/", LOWER(C267), "/", E267, "/config"))</f>
        <v/>
      </c>
      <c r="AI267" s="6" t="str">
        <f>IF(ISBLANK(AG267),  "", _xlfn.CONCAT(LOWER(C267), "/", E267))</f>
        <v/>
      </c>
      <c r="AJ267" s="12"/>
      <c r="AK267" s="6"/>
      <c r="AL267" s="30"/>
      <c r="AM267" s="6"/>
      <c r="AN267" s="8"/>
      <c r="AV267" s="6"/>
      <c r="AW267" s="6"/>
      <c r="AZ267" s="6" t="str">
        <f>IF(AND(ISBLANK(AV267), ISBLANK(AW267)), "", _xlfn.CONCAT("[", IF(ISBLANK(AV267), "", _xlfn.CONCAT("[""mac"", """, AV267, """]")), IF(ISBLANK(AW267), "", _xlfn.CONCAT(", [""ip"", """, AW267, """]")), "]"))</f>
        <v/>
      </c>
    </row>
    <row r="268" spans="1:52" ht="16" customHeight="1">
      <c r="A268" s="6">
        <v>2508</v>
      </c>
      <c r="B268" s="6" t="s">
        <v>26</v>
      </c>
      <c r="C268" s="6" t="s">
        <v>631</v>
      </c>
      <c r="D268" s="6" t="s">
        <v>27</v>
      </c>
      <c r="E268" s="6" t="s">
        <v>1040</v>
      </c>
      <c r="F268" s="6" t="str">
        <f>IF(ISBLANK(E268), "", Table2[[#This Row],[unique_id]])</f>
        <v>template_garden_repeater_linkquality_percentage</v>
      </c>
      <c r="G268" s="6" t="s">
        <v>1027</v>
      </c>
      <c r="H268" s="6" t="s">
        <v>1044</v>
      </c>
      <c r="I268" s="6" t="s">
        <v>321</v>
      </c>
      <c r="M268" s="6" t="s">
        <v>275</v>
      </c>
      <c r="T268" s="6"/>
      <c r="V268" s="8"/>
      <c r="W268" s="8"/>
      <c r="X268" s="8"/>
      <c r="Y268" s="8"/>
      <c r="AF268" s="8"/>
      <c r="AH268" s="6" t="str">
        <f>IF(ISBLANK(AG268),  "", _xlfn.CONCAT("haas/entity/sensor/", LOWER(C268), "/", E268, "/config"))</f>
        <v/>
      </c>
      <c r="AI268" s="6" t="str">
        <f>IF(ISBLANK(AG268),  "", _xlfn.CONCAT(LOWER(C268), "/", E268))</f>
        <v/>
      </c>
      <c r="AJ268" s="12"/>
      <c r="AK268" s="6"/>
      <c r="AL268" s="30"/>
      <c r="AM268" s="6"/>
      <c r="AN268" s="8"/>
      <c r="AV268" s="6"/>
      <c r="AW268" s="6"/>
      <c r="AZ268" s="6" t="str">
        <f>IF(AND(ISBLANK(AV268), ISBLANK(AW268)), "", _xlfn.CONCAT("[", IF(ISBLANK(AV268), "", _xlfn.CONCAT("[""mac"", """, AV268, """]")), IF(ISBLANK(AW268), "", _xlfn.CONCAT(", [""ip"", """, AW268, """]")), "]"))</f>
        <v/>
      </c>
    </row>
    <row r="269" spans="1:52" ht="16" customHeight="1">
      <c r="A269" s="6">
        <v>2509</v>
      </c>
      <c r="B269" s="6" t="s">
        <v>26</v>
      </c>
      <c r="C269" s="6" t="s">
        <v>462</v>
      </c>
      <c r="D269" s="6" t="s">
        <v>27</v>
      </c>
      <c r="E269" s="6" t="s">
        <v>1042</v>
      </c>
      <c r="F269" s="6" t="str">
        <f>IF(ISBLANK(E269), "", Table2[[#This Row],[unique_id]])</f>
        <v>template_kitchen_fan_outlet_linkquality_percentage</v>
      </c>
      <c r="G269" s="6" t="s">
        <v>904</v>
      </c>
      <c r="H269" s="6" t="s">
        <v>1044</v>
      </c>
      <c r="I269" s="6" t="s">
        <v>321</v>
      </c>
      <c r="M269" s="6" t="s">
        <v>275</v>
      </c>
      <c r="T269" s="6"/>
      <c r="V269" s="8"/>
      <c r="W269" s="8"/>
      <c r="X269" s="8"/>
      <c r="Y269" s="8"/>
      <c r="AF269" s="8"/>
      <c r="AH269" s="6" t="str">
        <f>IF(ISBLANK(AG269),  "", _xlfn.CONCAT("haas/entity/sensor/", LOWER(C269), "/", E269, "/config"))</f>
        <v/>
      </c>
      <c r="AI269" s="6" t="str">
        <f>IF(ISBLANK(AG269),  "", _xlfn.CONCAT(LOWER(C269), "/", E269))</f>
        <v/>
      </c>
      <c r="AJ269" s="12"/>
      <c r="AK269" s="6"/>
      <c r="AL269" s="30"/>
      <c r="AM269" s="6"/>
      <c r="AN269" s="8"/>
      <c r="AV269" s="6"/>
      <c r="AW269" s="6"/>
      <c r="AZ269" s="6" t="str">
        <f>IF(AND(ISBLANK(AV269), ISBLANK(AW269)), "", _xlfn.CONCAT("[", IF(ISBLANK(AV269), "", _xlfn.CONCAT("[""mac"", """, AV269, """]")), IF(ISBLANK(AW269), "", _xlfn.CONCAT(", [""ip"", """, AW269, """]")), "]"))</f>
        <v/>
      </c>
    </row>
    <row r="270" spans="1:52" ht="16" customHeight="1">
      <c r="A270" s="6">
        <v>2510</v>
      </c>
      <c r="B270" s="6" t="s">
        <v>26</v>
      </c>
      <c r="C270" s="6" t="s">
        <v>462</v>
      </c>
      <c r="D270" s="6" t="s">
        <v>27</v>
      </c>
      <c r="E270" s="6" t="s">
        <v>1041</v>
      </c>
      <c r="F270" s="6" t="str">
        <f>IF(ISBLANK(E270), "", Table2[[#This Row],[unique_id]])</f>
        <v>template_deck_fans_outlet_linkquality_percentage</v>
      </c>
      <c r="G270" s="6" t="s">
        <v>905</v>
      </c>
      <c r="H270" s="6" t="s">
        <v>1044</v>
      </c>
      <c r="I270" s="6" t="s">
        <v>321</v>
      </c>
      <c r="M270" s="6" t="s">
        <v>275</v>
      </c>
      <c r="T270" s="6"/>
      <c r="V270" s="8"/>
      <c r="W270" s="8"/>
      <c r="X270" s="8"/>
      <c r="Y270" s="8"/>
      <c r="AF270" s="8"/>
      <c r="AH270" s="6" t="str">
        <f>IF(ISBLANK(AG270),  "", _xlfn.CONCAT("haas/entity/sensor/", LOWER(C270), "/", E270, "/config"))</f>
        <v/>
      </c>
      <c r="AI270" s="6" t="str">
        <f>IF(ISBLANK(AG270),  "", _xlfn.CONCAT(LOWER(C270), "/", E270))</f>
        <v/>
      </c>
      <c r="AJ270" s="12"/>
      <c r="AK270" s="6"/>
      <c r="AL270" s="30"/>
      <c r="AM270" s="6"/>
      <c r="AN270" s="8"/>
      <c r="AV270" s="6"/>
      <c r="AW270" s="6"/>
      <c r="AZ270" s="6" t="str">
        <f>IF(AND(ISBLANK(AV270), ISBLANK(AW270)), "", _xlfn.CONCAT("[", IF(ISBLANK(AV270), "", _xlfn.CONCAT("[""mac"", """, AV270, """]")), IF(ISBLANK(AW270), "", _xlfn.CONCAT(", [""ip"", """, AW270, """]")), "]"))</f>
        <v/>
      </c>
    </row>
    <row r="271" spans="1:52" ht="16" customHeight="1">
      <c r="A271" s="6">
        <v>2511</v>
      </c>
      <c r="B271" s="6" t="s">
        <v>26</v>
      </c>
      <c r="C271" s="6" t="s">
        <v>462</v>
      </c>
      <c r="D271" s="6" t="s">
        <v>27</v>
      </c>
      <c r="E271" s="6" t="s">
        <v>1043</v>
      </c>
      <c r="F271" s="6" t="str">
        <f>IF(ISBLANK(E271), "", Table2[[#This Row],[unique_id]])</f>
        <v>template_edwin_wardrobe_outlet_linkquality_percentage</v>
      </c>
      <c r="G271" s="6" t="s">
        <v>1036</v>
      </c>
      <c r="H271" s="6" t="s">
        <v>1044</v>
      </c>
      <c r="I271" s="6" t="s">
        <v>321</v>
      </c>
      <c r="M271" s="6" t="s">
        <v>275</v>
      </c>
      <c r="T271" s="6"/>
      <c r="V271" s="8"/>
      <c r="W271" s="8"/>
      <c r="X271" s="8"/>
      <c r="Y271" s="8"/>
      <c r="AF271" s="8"/>
      <c r="AH271" s="6" t="str">
        <f>IF(ISBLANK(AG271),  "", _xlfn.CONCAT("haas/entity/sensor/", LOWER(C271), "/", E271, "/config"))</f>
        <v/>
      </c>
      <c r="AI271" s="6" t="str">
        <f>IF(ISBLANK(AG271),  "", _xlfn.CONCAT(LOWER(C271), "/", E271))</f>
        <v/>
      </c>
      <c r="AJ271" s="12"/>
      <c r="AK271" s="6"/>
      <c r="AL271" s="30"/>
      <c r="AM271" s="6"/>
      <c r="AN271" s="8"/>
      <c r="AV271" s="6"/>
      <c r="AW271" s="6"/>
      <c r="AZ271" s="6" t="str">
        <f>IF(AND(ISBLANK(AV271), ISBLANK(AW271)), "", _xlfn.CONCAT("[", IF(ISBLANK(AV271), "", _xlfn.CONCAT("[""mac"", """, AV271, """]")), IF(ISBLANK(AW271), "", _xlfn.CONCAT(", [""ip"", """, AW271, """]")), "]"))</f>
        <v/>
      </c>
    </row>
    <row r="272" spans="1:52" ht="16" customHeight="1">
      <c r="A272" s="6">
        <v>2512</v>
      </c>
      <c r="B272" s="6" t="s">
        <v>26</v>
      </c>
      <c r="C272" s="6" t="s">
        <v>39</v>
      </c>
      <c r="D272" s="6" t="s">
        <v>27</v>
      </c>
      <c r="E272" s="6" t="s">
        <v>178</v>
      </c>
      <c r="F272" s="6" t="str">
        <f>IF(ISBLANK(E272), "", Table2[[#This Row],[unique_id]])</f>
        <v>weatherstation_coms_signal_quality</v>
      </c>
      <c r="G272" s="6" t="s">
        <v>967</v>
      </c>
      <c r="H272" s="6" t="s">
        <v>1045</v>
      </c>
      <c r="I272" s="6" t="s">
        <v>321</v>
      </c>
      <c r="T272" s="6"/>
      <c r="V272" s="8"/>
      <c r="W272" s="8"/>
      <c r="X272" s="8"/>
      <c r="Y272" s="8"/>
      <c r="AE272" s="6">
        <v>300</v>
      </c>
      <c r="AF272" s="8" t="s">
        <v>34</v>
      </c>
      <c r="AG272" s="6" t="s">
        <v>86</v>
      </c>
      <c r="AH272" s="6" t="str">
        <f>IF(ISBLANK(AG272),  "", _xlfn.CONCAT("haas/entity/sensor/", LOWER(C272), "/", E272, "/config"))</f>
        <v>haas/entity/sensor/weewx/weatherstation_coms_signal_quality/config</v>
      </c>
      <c r="AI272" s="6" t="str">
        <f>IF(ISBLANK(AG272),  "", _xlfn.CONCAT(LOWER(C272), "/", E272))</f>
        <v>weewx/weatherstation_coms_signal_quality</v>
      </c>
      <c r="AJ272" s="12" t="s">
        <v>332</v>
      </c>
      <c r="AK272" s="6">
        <v>1</v>
      </c>
      <c r="AL272" s="29"/>
      <c r="AM272" s="6" t="s">
        <v>454</v>
      </c>
      <c r="AN272" s="8">
        <v>3.15</v>
      </c>
      <c r="AO272" s="6" t="s">
        <v>429</v>
      </c>
      <c r="AP272" s="6" t="s">
        <v>36</v>
      </c>
      <c r="AQ272" s="6" t="s">
        <v>37</v>
      </c>
      <c r="AS272" s="6" t="s">
        <v>28</v>
      </c>
      <c r="AV272" s="6"/>
      <c r="AW272" s="6"/>
      <c r="AZ272" s="6" t="str">
        <f>IF(AND(ISBLANK(AV272), ISBLANK(AW272)), "", _xlfn.CONCAT("[", IF(ISBLANK(AV272), "", _xlfn.CONCAT("[""mac"", """, AV272, """]")), IF(ISBLANK(AW272), "", _xlfn.CONCAT(", [""ip"", """, AW272, """]")), "]"))</f>
        <v/>
      </c>
    </row>
    <row r="273" spans="1:52" ht="16" customHeight="1">
      <c r="A273" s="6">
        <v>2513</v>
      </c>
      <c r="B273" s="6" t="s">
        <v>26</v>
      </c>
      <c r="C273" s="6" t="s">
        <v>39</v>
      </c>
      <c r="D273" s="6" t="s">
        <v>27</v>
      </c>
      <c r="E273" s="6" t="s">
        <v>1037</v>
      </c>
      <c r="F273" s="6" t="str">
        <f>IF(ISBLANK(E273), "", Table2[[#This Row],[unique_id]])</f>
        <v>template_weatherstation_coms_signal_quality_percentage</v>
      </c>
      <c r="G273" s="6" t="s">
        <v>967</v>
      </c>
      <c r="H273" s="6" t="s">
        <v>1045</v>
      </c>
      <c r="I273" s="6" t="s">
        <v>321</v>
      </c>
      <c r="M273" s="6" t="s">
        <v>136</v>
      </c>
      <c r="T273" s="6"/>
      <c r="V273" s="8"/>
      <c r="W273" s="8"/>
      <c r="X273" s="8"/>
      <c r="Y273" s="8"/>
      <c r="AF273" s="8"/>
      <c r="AJ273" s="12"/>
      <c r="AK273" s="6"/>
      <c r="AL273" s="29"/>
      <c r="AM273" s="6"/>
      <c r="AN273" s="8"/>
      <c r="AV273" s="6"/>
      <c r="AW273" s="6"/>
    </row>
    <row r="274" spans="1:52" ht="16" customHeight="1">
      <c r="A274" s="6">
        <v>2514</v>
      </c>
      <c r="B274" s="6" t="s">
        <v>26</v>
      </c>
      <c r="C274" s="6" t="s">
        <v>613</v>
      </c>
      <c r="D274" s="6" t="s">
        <v>395</v>
      </c>
      <c r="E274" s="6" t="s">
        <v>394</v>
      </c>
      <c r="F274" s="6" t="str">
        <f>IF(ISBLANK(E274), "", Table2[[#This Row],[unique_id]])</f>
        <v>column_break</v>
      </c>
      <c r="G274" s="6" t="s">
        <v>391</v>
      </c>
      <c r="H274" s="6" t="s">
        <v>1045</v>
      </c>
      <c r="I274" s="6" t="s">
        <v>321</v>
      </c>
      <c r="M274" s="6" t="s">
        <v>392</v>
      </c>
      <c r="N274" s="6" t="s">
        <v>393</v>
      </c>
      <c r="T274" s="6"/>
      <c r="V274" s="8"/>
      <c r="W274" s="8"/>
      <c r="X274" s="8"/>
      <c r="Y274" s="8"/>
      <c r="AF274" s="8"/>
      <c r="AI274" s="6" t="str">
        <f>IF(ISBLANK(AG274),  "", _xlfn.CONCAT(LOWER(C274), "/", E274))</f>
        <v/>
      </c>
      <c r="AJ274" s="12"/>
      <c r="AK274" s="6"/>
      <c r="AL274" s="30"/>
      <c r="AM274" s="6"/>
      <c r="AN274" s="8"/>
      <c r="AP274" s="10"/>
      <c r="AV274" s="6"/>
      <c r="AW274" s="6"/>
      <c r="AZ274" s="6" t="str">
        <f>IF(AND(ISBLANK(AV274), ISBLANK(AW274)), "", _xlfn.CONCAT("[", IF(ISBLANK(AV274), "", _xlfn.CONCAT("[""mac"", """, AV274, """]")), IF(ISBLANK(AW274), "", _xlfn.CONCAT(", [""ip"", """, AW274, """]")), "]"))</f>
        <v/>
      </c>
    </row>
    <row r="275" spans="1:52" ht="16" customHeight="1">
      <c r="A275" s="6">
        <v>2520</v>
      </c>
      <c r="B275" s="6" t="s">
        <v>26</v>
      </c>
      <c r="C275" s="6" t="s">
        <v>922</v>
      </c>
      <c r="D275" s="6" t="s">
        <v>27</v>
      </c>
      <c r="E275" s="6" t="s">
        <v>972</v>
      </c>
      <c r="F275" s="6" t="str">
        <f>IF(ISBLANK(E275), "", Table2[[#This Row],[unique_id]])</f>
        <v>back_door_lock_battery</v>
      </c>
      <c r="G275" s="6" t="s">
        <v>958</v>
      </c>
      <c r="H275" s="6" t="s">
        <v>731</v>
      </c>
      <c r="I275" s="6" t="s">
        <v>321</v>
      </c>
      <c r="M275" s="6" t="s">
        <v>136</v>
      </c>
      <c r="T275" s="6"/>
      <c r="V275" s="8"/>
      <c r="W275" s="8"/>
      <c r="X275" s="8"/>
      <c r="Y275" s="8"/>
      <c r="AF275" s="8"/>
      <c r="AH275" s="6" t="str">
        <f>IF(ISBLANK(AG275),  "", _xlfn.CONCAT("haas/entity/sensor/", LOWER(C275), "/", E275, "/config"))</f>
        <v/>
      </c>
      <c r="AI275" s="6" t="str">
        <f>IF(ISBLANK(AG275),  "", _xlfn.CONCAT(LOWER(C275), "/", E275))</f>
        <v/>
      </c>
      <c r="AK275" s="6"/>
      <c r="AL275" s="31"/>
      <c r="AM275" s="6"/>
      <c r="AN275" s="8"/>
      <c r="AP275" s="10"/>
      <c r="AV275" s="6"/>
      <c r="AW275" s="6"/>
      <c r="AZ275" s="6" t="str">
        <f>IF(AND(ISBLANK(AV275), ISBLANK(AW275)), "", _xlfn.CONCAT("[", IF(ISBLANK(AV275), "", _xlfn.CONCAT("[""mac"", """, AV275, """]")), IF(ISBLANK(AW275), "", _xlfn.CONCAT(", [""ip"", """, AW275, """]")), "]"))</f>
        <v/>
      </c>
    </row>
    <row r="276" spans="1:52" ht="16" customHeight="1">
      <c r="A276" s="6">
        <v>2521</v>
      </c>
      <c r="B276" s="6" t="s">
        <v>26</v>
      </c>
      <c r="C276" s="6" t="s">
        <v>922</v>
      </c>
      <c r="D276" s="6" t="s">
        <v>27</v>
      </c>
      <c r="E276" s="6" t="s">
        <v>973</v>
      </c>
      <c r="F276" s="6" t="str">
        <f>IF(ISBLANK(E276), "", Table2[[#This Row],[unique_id]])</f>
        <v>front_door_lock_battery</v>
      </c>
      <c r="G276" s="6" t="s">
        <v>957</v>
      </c>
      <c r="H276" s="6" t="s">
        <v>731</v>
      </c>
      <c r="I276" s="6" t="s">
        <v>321</v>
      </c>
      <c r="M276" s="6" t="s">
        <v>136</v>
      </c>
      <c r="T276" s="6"/>
      <c r="V276" s="8"/>
      <c r="W276" s="8"/>
      <c r="X276" s="8"/>
      <c r="Y276" s="8"/>
      <c r="AF276" s="8"/>
      <c r="AH276" s="6" t="str">
        <f>IF(ISBLANK(AG276),  "", _xlfn.CONCAT("haas/entity/sensor/", LOWER(C276), "/", E276, "/config"))</f>
        <v/>
      </c>
      <c r="AI276" s="6" t="str">
        <f>IF(ISBLANK(AG276),  "", _xlfn.CONCAT(LOWER(C276), "/", E276))</f>
        <v/>
      </c>
      <c r="AK276" s="6"/>
      <c r="AL276" s="31"/>
      <c r="AM276" s="6"/>
      <c r="AN276" s="8"/>
      <c r="AP276" s="10"/>
      <c r="AV276" s="6"/>
      <c r="AW276" s="6"/>
      <c r="AZ276" s="6" t="str">
        <f>IF(AND(ISBLANK(AV276), ISBLANK(AW276)), "", _xlfn.CONCAT("[", IF(ISBLANK(AV276), "", _xlfn.CONCAT("[""mac"", """, AV276, """]")), IF(ISBLANK(AW276), "", _xlfn.CONCAT(", [""ip"", """, AW276, """]")), "]"))</f>
        <v/>
      </c>
    </row>
    <row r="277" spans="1:52" ht="16" customHeight="1">
      <c r="A277" s="6">
        <v>2522</v>
      </c>
      <c r="B277" s="6" t="s">
        <v>26</v>
      </c>
      <c r="C277" s="6" t="s">
        <v>396</v>
      </c>
      <c r="D277" s="6" t="s">
        <v>27</v>
      </c>
      <c r="E277" s="6" t="s">
        <v>975</v>
      </c>
      <c r="F277" s="6" t="str">
        <f>IF(ISBLANK(E277), "", Table2[[#This Row],[unique_id]])</f>
        <v>template_back_door_sensor_battery_last</v>
      </c>
      <c r="G277" s="6" t="s">
        <v>960</v>
      </c>
      <c r="H277" s="6" t="s">
        <v>731</v>
      </c>
      <c r="I277" s="6" t="s">
        <v>321</v>
      </c>
      <c r="M277" s="6" t="s">
        <v>136</v>
      </c>
      <c r="T277" s="6"/>
      <c r="V277" s="8"/>
      <c r="W277" s="8"/>
      <c r="X277" s="8"/>
      <c r="Y277" s="8"/>
      <c r="AF277" s="8"/>
      <c r="AH277" s="6" t="str">
        <f>IF(ISBLANK(AG277),  "", _xlfn.CONCAT("haas/entity/sensor/", LOWER(C277), "/", E277, "/config"))</f>
        <v/>
      </c>
      <c r="AI277" s="6" t="str">
        <f>IF(ISBLANK(AG277),  "", _xlfn.CONCAT(LOWER(C277), "/", E277))</f>
        <v/>
      </c>
      <c r="AK277" s="6"/>
      <c r="AL277" s="31"/>
      <c r="AM277" s="6"/>
      <c r="AN277" s="8"/>
      <c r="AP277" s="10"/>
      <c r="AV277" s="6"/>
      <c r="AW277" s="6"/>
      <c r="AZ277" s="6" t="str">
        <f>IF(AND(ISBLANK(AV277), ISBLANK(AW277)), "", _xlfn.CONCAT("[", IF(ISBLANK(AV277), "", _xlfn.CONCAT("[""mac"", """, AV277, """]")), IF(ISBLANK(AW277), "", _xlfn.CONCAT(", [""ip"", """, AW277, """]")), "]"))</f>
        <v/>
      </c>
    </row>
    <row r="278" spans="1:52" ht="16" customHeight="1">
      <c r="A278" s="6">
        <v>2523</v>
      </c>
      <c r="B278" s="6" t="s">
        <v>26</v>
      </c>
      <c r="C278" s="6" t="s">
        <v>396</v>
      </c>
      <c r="D278" s="6" t="s">
        <v>27</v>
      </c>
      <c r="E278" s="6" t="s">
        <v>974</v>
      </c>
      <c r="F278" s="6" t="str">
        <f>IF(ISBLANK(E278), "", Table2[[#This Row],[unique_id]])</f>
        <v>template_front_door_sensor_battery_last</v>
      </c>
      <c r="G278" s="6" t="s">
        <v>959</v>
      </c>
      <c r="H278" s="6" t="s">
        <v>731</v>
      </c>
      <c r="I278" s="6" t="s">
        <v>321</v>
      </c>
      <c r="M278" s="6" t="s">
        <v>136</v>
      </c>
      <c r="T278" s="6"/>
      <c r="V278" s="8"/>
      <c r="W278" s="8"/>
      <c r="X278" s="8"/>
      <c r="Y278" s="8"/>
      <c r="AF278" s="8"/>
      <c r="AH278" s="6" t="str">
        <f>IF(ISBLANK(AG278),  "", _xlfn.CONCAT("haas/entity/sensor/", LOWER(C278), "/", E278, "/config"))</f>
        <v/>
      </c>
      <c r="AI278" s="6" t="str">
        <f>IF(ISBLANK(AG278),  "", _xlfn.CONCAT(LOWER(C278), "/", E278))</f>
        <v/>
      </c>
      <c r="AK278" s="6"/>
      <c r="AL278" s="31"/>
      <c r="AM278" s="6"/>
      <c r="AN278" s="8"/>
      <c r="AP278" s="10"/>
      <c r="AV278" s="6"/>
      <c r="AW278" s="6"/>
      <c r="AZ278" s="6" t="str">
        <f>IF(AND(ISBLANK(AV278), ISBLANK(AW278)), "", _xlfn.CONCAT("[", IF(ISBLANK(AV278), "", _xlfn.CONCAT("[""mac"", """, AV278, """]")), IF(ISBLANK(AW278), "", _xlfn.CONCAT(", [""ip"", """, AW278, """]")), "]"))</f>
        <v/>
      </c>
    </row>
    <row r="279" spans="1:52" ht="16" customHeight="1">
      <c r="A279" s="6">
        <v>2524</v>
      </c>
      <c r="B279" s="6" t="s">
        <v>26</v>
      </c>
      <c r="C279" s="6" t="s">
        <v>638</v>
      </c>
      <c r="D279" s="6" t="s">
        <v>27</v>
      </c>
      <c r="E279" s="6" t="s">
        <v>679</v>
      </c>
      <c r="F279" s="6" t="str">
        <f>IF(ISBLANK(E279), "", Table2[[#This Row],[unique_id]])</f>
        <v>home_cube_remote_battery</v>
      </c>
      <c r="G279" s="6" t="s">
        <v>646</v>
      </c>
      <c r="H279" s="6" t="s">
        <v>731</v>
      </c>
      <c r="I279" s="6" t="s">
        <v>321</v>
      </c>
      <c r="M279" s="6" t="s">
        <v>136</v>
      </c>
      <c r="T279" s="6"/>
      <c r="V279" s="8"/>
      <c r="W279" s="8"/>
      <c r="X279" s="8"/>
      <c r="Y279" s="8"/>
      <c r="AF279" s="8"/>
      <c r="AH279" s="6" t="str">
        <f>IF(ISBLANK(AG279),  "", _xlfn.CONCAT("haas/entity/sensor/", LOWER(C279), "/", E279, "/config"))</f>
        <v/>
      </c>
      <c r="AI279" s="6" t="str">
        <f>IF(ISBLANK(AG279),  "", _xlfn.CONCAT(LOWER(C279), "/", E279))</f>
        <v/>
      </c>
      <c r="AK279" s="6"/>
      <c r="AL279" s="31"/>
      <c r="AM279" s="6"/>
      <c r="AN279" s="8"/>
      <c r="AP279" s="10"/>
      <c r="AV279" s="6"/>
      <c r="AW279" s="6"/>
      <c r="AZ279" s="6" t="str">
        <f>IF(AND(ISBLANK(AV279), ISBLANK(AW279)), "", _xlfn.CONCAT("[", IF(ISBLANK(AV279), "", _xlfn.CONCAT("[""mac"", """, AV279, """]")), IF(ISBLANK(AW279), "", _xlfn.CONCAT(", [""ip"", """, AW279, """]")), "]"))</f>
        <v/>
      </c>
    </row>
    <row r="280" spans="1:52" ht="16" customHeight="1">
      <c r="A280" s="6">
        <v>2525</v>
      </c>
      <c r="B280" s="6" t="s">
        <v>26</v>
      </c>
      <c r="C280" s="6" t="s">
        <v>151</v>
      </c>
      <c r="D280" s="6" t="s">
        <v>27</v>
      </c>
      <c r="E280" s="6" t="s">
        <v>969</v>
      </c>
      <c r="F280" s="6" t="str">
        <f>IF(ISBLANK(E280), "", Table2[[#This Row],[unique_id]])</f>
        <v>template_weatherstation_console_battery_percent_int</v>
      </c>
      <c r="G280" s="6" t="s">
        <v>967</v>
      </c>
      <c r="H280" s="6" t="s">
        <v>731</v>
      </c>
      <c r="I280" s="6" t="s">
        <v>321</v>
      </c>
      <c r="M280" s="6" t="s">
        <v>136</v>
      </c>
      <c r="T280" s="6"/>
      <c r="V280" s="8"/>
      <c r="W280" s="8"/>
      <c r="X280" s="8"/>
      <c r="Y280" s="8"/>
      <c r="AA280" s="6" t="s">
        <v>31</v>
      </c>
      <c r="AB280" s="6" t="s">
        <v>32</v>
      </c>
      <c r="AC280" s="6" t="s">
        <v>968</v>
      </c>
      <c r="AF280" s="8"/>
      <c r="AJ280" s="12"/>
      <c r="AK280" s="6"/>
      <c r="AL280" s="29"/>
      <c r="AM280" s="6"/>
      <c r="AN280" s="8"/>
      <c r="AV280" s="6"/>
      <c r="AW280" s="6"/>
    </row>
    <row r="281" spans="1:52" ht="16" customHeight="1">
      <c r="A281" s="6">
        <v>2526</v>
      </c>
      <c r="B281" s="6" t="s">
        <v>26</v>
      </c>
      <c r="C281" s="6" t="s">
        <v>39</v>
      </c>
      <c r="D281" s="6" t="s">
        <v>27</v>
      </c>
      <c r="E281" s="6" t="s">
        <v>177</v>
      </c>
      <c r="F281" s="6" t="str">
        <f>IF(ISBLANK(E281), "", Table2[[#This Row],[unique_id]])</f>
        <v>weatherstation_console_battery_voltage</v>
      </c>
      <c r="G281" s="6" t="s">
        <v>645</v>
      </c>
      <c r="H281" s="6" t="s">
        <v>731</v>
      </c>
      <c r="I281" s="6" t="s">
        <v>321</v>
      </c>
      <c r="T281" s="6"/>
      <c r="V281" s="8"/>
      <c r="W281" s="8"/>
      <c r="X281" s="8"/>
      <c r="Y281" s="8"/>
      <c r="AA281" s="6" t="s">
        <v>31</v>
      </c>
      <c r="AB281" s="6" t="s">
        <v>83</v>
      </c>
      <c r="AC281" s="6" t="s">
        <v>84</v>
      </c>
      <c r="AD281" s="6" t="s">
        <v>290</v>
      </c>
      <c r="AE281" s="6">
        <v>300</v>
      </c>
      <c r="AF281" s="8" t="s">
        <v>34</v>
      </c>
      <c r="AG281" s="6" t="s">
        <v>85</v>
      </c>
      <c r="AH281" s="6" t="str">
        <f>IF(ISBLANK(AG281),  "", _xlfn.CONCAT("haas/entity/sensor/", LOWER(C281), "/", E281, "/config"))</f>
        <v>haas/entity/sensor/weewx/weatherstation_console_battery_voltage/config</v>
      </c>
      <c r="AI281" s="6" t="str">
        <f>IF(ISBLANK(AG281),  "", _xlfn.CONCAT(LOWER(C281), "/", E281))</f>
        <v>weewx/weatherstation_console_battery_voltage</v>
      </c>
      <c r="AJ281" s="12" t="s">
        <v>331</v>
      </c>
      <c r="AK281" s="6">
        <v>1</v>
      </c>
      <c r="AL281" s="29"/>
      <c r="AM281" s="6" t="s">
        <v>454</v>
      </c>
      <c r="AN281" s="8">
        <v>3.15</v>
      </c>
      <c r="AO281" s="6" t="s">
        <v>429</v>
      </c>
      <c r="AP281" s="6" t="s">
        <v>36</v>
      </c>
      <c r="AQ281" s="6" t="s">
        <v>37</v>
      </c>
      <c r="AS281" s="6" t="s">
        <v>28</v>
      </c>
      <c r="AV281" s="6"/>
      <c r="AW281" s="6"/>
      <c r="AZ281" s="6" t="str">
        <f>IF(AND(ISBLANK(AV281), ISBLANK(AW281)), "", _xlfn.CONCAT("[", IF(ISBLANK(AV281), "", _xlfn.CONCAT("[""mac"", """, AV281, """]")), IF(ISBLANK(AW281), "", _xlfn.CONCAT(", [""ip"", """, AW281, """]")), "]"))</f>
        <v/>
      </c>
    </row>
    <row r="282" spans="1:52" ht="16" customHeight="1">
      <c r="A282" s="6">
        <v>2527</v>
      </c>
      <c r="B282" s="6" t="s">
        <v>26</v>
      </c>
      <c r="C282" s="6" t="s">
        <v>128</v>
      </c>
      <c r="D282" s="6" t="s">
        <v>27</v>
      </c>
      <c r="E282" s="12" t="s">
        <v>870</v>
      </c>
      <c r="F282" s="6" t="str">
        <f>IF(ISBLANK(E282), "", Table2[[#This Row],[unique_id]])</f>
        <v>bertram_2_office_pantry_battery_percent</v>
      </c>
      <c r="G282" s="6" t="s">
        <v>639</v>
      </c>
      <c r="H282" s="6" t="s">
        <v>731</v>
      </c>
      <c r="I282" s="6" t="s">
        <v>321</v>
      </c>
      <c r="M282" s="6" t="s">
        <v>136</v>
      </c>
      <c r="T282" s="6"/>
      <c r="V282" s="8"/>
      <c r="W282" s="8"/>
      <c r="X282" s="8"/>
      <c r="Y282" s="8"/>
      <c r="AF282" s="8"/>
      <c r="AH282" s="6" t="str">
        <f>IF(ISBLANK(AG282),  "", _xlfn.CONCAT("haas/entity/sensor/", LOWER(C282), "/", E282, "/config"))</f>
        <v/>
      </c>
      <c r="AI282" s="6" t="str">
        <f>IF(ISBLANK(AG282),  "", _xlfn.CONCAT(LOWER(C282), "/", E282))</f>
        <v/>
      </c>
      <c r="AK282" s="6"/>
      <c r="AL282" s="31"/>
      <c r="AM282" s="6" t="s">
        <v>666</v>
      </c>
      <c r="AN282" s="8" t="s">
        <v>585</v>
      </c>
      <c r="AO282" s="6" t="s">
        <v>586</v>
      </c>
      <c r="AP282" s="6" t="s">
        <v>583</v>
      </c>
      <c r="AQ282" s="6" t="s">
        <v>128</v>
      </c>
      <c r="AS282" s="6" t="s">
        <v>221</v>
      </c>
      <c r="AV282" s="6"/>
      <c r="AW282" s="6"/>
      <c r="AZ282" s="6" t="str">
        <f>IF(AND(ISBLANK(AV282), ISBLANK(AW282)), "", _xlfn.CONCAT("[", IF(ISBLANK(AV282), "", _xlfn.CONCAT("[""mac"", """, AV282, """]")), IF(ISBLANK(AW282), "", _xlfn.CONCAT(", [""ip"", """, AW282, """]")), "]"))</f>
        <v/>
      </c>
    </row>
    <row r="283" spans="1:52" ht="16" customHeight="1">
      <c r="A283" s="6">
        <v>2528</v>
      </c>
      <c r="B283" s="6" t="s">
        <v>26</v>
      </c>
      <c r="C283" s="6" t="s">
        <v>128</v>
      </c>
      <c r="D283" s="6" t="s">
        <v>27</v>
      </c>
      <c r="E283" s="12" t="s">
        <v>871</v>
      </c>
      <c r="F283" s="6" t="str">
        <f>IF(ISBLANK(E283), "", Table2[[#This Row],[unique_id]])</f>
        <v>bertram_2_office_lounge_battery_percent</v>
      </c>
      <c r="G283" s="6" t="s">
        <v>640</v>
      </c>
      <c r="H283" s="6" t="s">
        <v>731</v>
      </c>
      <c r="I283" s="6" t="s">
        <v>321</v>
      </c>
      <c r="M283" s="6" t="s">
        <v>136</v>
      </c>
      <c r="T283" s="6"/>
      <c r="V283" s="8"/>
      <c r="W283" s="8"/>
      <c r="X283" s="8"/>
      <c r="Y283" s="8"/>
      <c r="AF283" s="8"/>
      <c r="AH283" s="6" t="str">
        <f>IF(ISBLANK(AG283),  "", _xlfn.CONCAT("haas/entity/sensor/", LOWER(C283), "/", E283, "/config"))</f>
        <v/>
      </c>
      <c r="AI283" s="6" t="str">
        <f>IF(ISBLANK(AG283),  "", _xlfn.CONCAT(LOWER(C283), "/", E283))</f>
        <v/>
      </c>
      <c r="AK283" s="6"/>
      <c r="AL283" s="31"/>
      <c r="AM283" s="6" t="s">
        <v>665</v>
      </c>
      <c r="AN283" s="8" t="s">
        <v>585</v>
      </c>
      <c r="AO283" s="6" t="s">
        <v>586</v>
      </c>
      <c r="AP283" s="6" t="s">
        <v>583</v>
      </c>
      <c r="AQ283" s="6" t="s">
        <v>128</v>
      </c>
      <c r="AS283" s="6" t="s">
        <v>203</v>
      </c>
      <c r="AV283" s="6"/>
      <c r="AW283" s="6"/>
      <c r="AZ283" s="6" t="str">
        <f>IF(AND(ISBLANK(AV283), ISBLANK(AW283)), "", _xlfn.CONCAT("[", IF(ISBLANK(AV283), "", _xlfn.CONCAT("[""mac"", """, AV283, """]")), IF(ISBLANK(AW283), "", _xlfn.CONCAT(", [""ip"", """, AW283, """]")), "]"))</f>
        <v/>
      </c>
    </row>
    <row r="284" spans="1:52" ht="16" customHeight="1">
      <c r="A284" s="6">
        <v>2529</v>
      </c>
      <c r="B284" s="6" t="s">
        <v>26</v>
      </c>
      <c r="C284" s="6" t="s">
        <v>128</v>
      </c>
      <c r="D284" s="6" t="s">
        <v>27</v>
      </c>
      <c r="E284" s="12" t="s">
        <v>872</v>
      </c>
      <c r="F284" s="6" t="str">
        <f>IF(ISBLANK(E284), "", Table2[[#This Row],[unique_id]])</f>
        <v>bertram_2_office_dining_battery_percent</v>
      </c>
      <c r="G284" s="6" t="s">
        <v>641</v>
      </c>
      <c r="H284" s="6" t="s">
        <v>731</v>
      </c>
      <c r="I284" s="6" t="s">
        <v>321</v>
      </c>
      <c r="M284" s="6" t="s">
        <v>136</v>
      </c>
      <c r="T284" s="6"/>
      <c r="V284" s="8"/>
      <c r="W284" s="8"/>
      <c r="X284" s="8"/>
      <c r="Y284" s="8"/>
      <c r="AF284" s="8"/>
      <c r="AH284" s="6" t="str">
        <f>IF(ISBLANK(AG284),  "", _xlfn.CONCAT("haas/entity/sensor/", LOWER(C284), "/", E284, "/config"))</f>
        <v/>
      </c>
      <c r="AI284" s="6" t="str">
        <f>IF(ISBLANK(AG284),  "", _xlfn.CONCAT(LOWER(C284), "/", E284))</f>
        <v/>
      </c>
      <c r="AK284" s="6"/>
      <c r="AL284" s="31"/>
      <c r="AM284" s="6" t="s">
        <v>667</v>
      </c>
      <c r="AN284" s="8" t="s">
        <v>585</v>
      </c>
      <c r="AO284" s="6" t="s">
        <v>586</v>
      </c>
      <c r="AP284" s="6" t="s">
        <v>583</v>
      </c>
      <c r="AQ284" s="6" t="s">
        <v>128</v>
      </c>
      <c r="AS284" s="6" t="s">
        <v>202</v>
      </c>
      <c r="AV284" s="6"/>
      <c r="AW284" s="6"/>
      <c r="AZ284" s="6" t="str">
        <f>IF(AND(ISBLANK(AV284), ISBLANK(AW284)), "", _xlfn.CONCAT("[", IF(ISBLANK(AV284), "", _xlfn.CONCAT("[""mac"", """, AV284, """]")), IF(ISBLANK(AW284), "", _xlfn.CONCAT(", [""ip"", """, AW284, """]")), "]"))</f>
        <v/>
      </c>
    </row>
    <row r="285" spans="1:52" ht="16" customHeight="1">
      <c r="A285" s="6">
        <v>2530</v>
      </c>
      <c r="B285" s="6" t="s">
        <v>26</v>
      </c>
      <c r="C285" s="6" t="s">
        <v>128</v>
      </c>
      <c r="D285" s="6" t="s">
        <v>27</v>
      </c>
      <c r="E285" s="12" t="s">
        <v>873</v>
      </c>
      <c r="F285" s="6" t="str">
        <f>IF(ISBLANK(E285), "", Table2[[#This Row],[unique_id]])</f>
        <v>bertram_2_office_basement_battery_percent</v>
      </c>
      <c r="G285" s="6" t="s">
        <v>642</v>
      </c>
      <c r="H285" s="6" t="s">
        <v>731</v>
      </c>
      <c r="I285" s="6" t="s">
        <v>321</v>
      </c>
      <c r="M285" s="6" t="s">
        <v>136</v>
      </c>
      <c r="T285" s="6"/>
      <c r="V285" s="8"/>
      <c r="W285" s="8"/>
      <c r="X285" s="8"/>
      <c r="Y285" s="8"/>
      <c r="AF285" s="8"/>
      <c r="AH285" s="6" t="str">
        <f>IF(ISBLANK(AG285),  "", _xlfn.CONCAT("haas/entity/sensor/", LOWER(C285), "/", E285, "/config"))</f>
        <v/>
      </c>
      <c r="AI285" s="6" t="str">
        <f>IF(ISBLANK(AG285),  "", _xlfn.CONCAT(LOWER(C285), "/", E285))</f>
        <v/>
      </c>
      <c r="AK285" s="6"/>
      <c r="AL285" s="31"/>
      <c r="AM285" s="6" t="s">
        <v>668</v>
      </c>
      <c r="AN285" s="8" t="s">
        <v>585</v>
      </c>
      <c r="AO285" s="6" t="s">
        <v>586</v>
      </c>
      <c r="AP285" s="6" t="s">
        <v>583</v>
      </c>
      <c r="AQ285" s="6" t="s">
        <v>128</v>
      </c>
      <c r="AS285" s="6" t="s">
        <v>220</v>
      </c>
      <c r="AV285" s="6"/>
      <c r="AW285" s="6"/>
      <c r="AZ285" s="6" t="str">
        <f>IF(AND(ISBLANK(AV285), ISBLANK(AW285)), "", _xlfn.CONCAT("[", IF(ISBLANK(AV285), "", _xlfn.CONCAT("[""mac"", """, AV285, """]")), IF(ISBLANK(AW285), "", _xlfn.CONCAT(", [""ip"", """, AW285, """]")), "]"))</f>
        <v/>
      </c>
    </row>
    <row r="286" spans="1:52" ht="16" customHeight="1">
      <c r="A286" s="6">
        <v>2531</v>
      </c>
      <c r="B286" s="6" t="s">
        <v>26</v>
      </c>
      <c r="C286" s="6" t="s">
        <v>189</v>
      </c>
      <c r="D286" s="6" t="s">
        <v>27</v>
      </c>
      <c r="E286" s="6" t="s">
        <v>1083</v>
      </c>
      <c r="F286" s="6" t="str">
        <f>IF(ISBLANK(E286), "", Table2[[#This Row],[unique_id]])</f>
        <v>parents_move_battery</v>
      </c>
      <c r="G286" s="6" t="s">
        <v>643</v>
      </c>
      <c r="H286" s="6" t="s">
        <v>731</v>
      </c>
      <c r="I286" s="6" t="s">
        <v>321</v>
      </c>
      <c r="M286" s="6" t="s">
        <v>136</v>
      </c>
      <c r="T286" s="6"/>
      <c r="V286" s="8"/>
      <c r="W286" s="8"/>
      <c r="X286" s="8"/>
      <c r="Y286" s="8"/>
      <c r="AF286" s="8"/>
      <c r="AH286" s="6" t="str">
        <f>IF(ISBLANK(AG286),  "", _xlfn.CONCAT("haas/entity/sensor/", LOWER(C286), "/", E286, "/config"))</f>
        <v/>
      </c>
      <c r="AI286" s="6" t="str">
        <f>IF(ISBLANK(AG286),  "", _xlfn.CONCAT(LOWER(C286), "/", E286))</f>
        <v/>
      </c>
      <c r="AK286" s="6"/>
      <c r="AL286" s="31"/>
      <c r="AM286" s="6"/>
      <c r="AN286" s="8"/>
      <c r="AV286" s="6"/>
      <c r="AW286" s="6"/>
      <c r="AZ286" s="6" t="str">
        <f>IF(AND(ISBLANK(AV286), ISBLANK(AW286)), "", _xlfn.CONCAT("[", IF(ISBLANK(AV286), "", _xlfn.CONCAT("[""mac"", """, AV286, """]")), IF(ISBLANK(AW286), "", _xlfn.CONCAT(", [""ip"", """, AW286, """]")), "]"))</f>
        <v/>
      </c>
    </row>
    <row r="287" spans="1:52" ht="16" customHeight="1">
      <c r="A287" s="6">
        <v>2532</v>
      </c>
      <c r="B287" s="6" t="s">
        <v>26</v>
      </c>
      <c r="C287" s="6" t="s">
        <v>189</v>
      </c>
      <c r="D287" s="6" t="s">
        <v>27</v>
      </c>
      <c r="E287" s="6" t="s">
        <v>1082</v>
      </c>
      <c r="F287" s="6" t="str">
        <f>IF(ISBLANK(E287), "", Table2[[#This Row],[unique_id]])</f>
        <v>kitchen_move_battery</v>
      </c>
      <c r="G287" s="6" t="s">
        <v>644</v>
      </c>
      <c r="H287" s="6" t="s">
        <v>731</v>
      </c>
      <c r="I287" s="6" t="s">
        <v>321</v>
      </c>
      <c r="M287" s="6" t="s">
        <v>136</v>
      </c>
      <c r="T287" s="6"/>
      <c r="V287" s="8"/>
      <c r="W287" s="8"/>
      <c r="X287" s="8"/>
      <c r="Y287" s="8"/>
      <c r="AF287" s="8"/>
      <c r="AH287" s="6" t="str">
        <f>IF(ISBLANK(AG287),  "", _xlfn.CONCAT("haas/entity/sensor/", LOWER(C287), "/", E287, "/config"))</f>
        <v/>
      </c>
      <c r="AI287" s="6" t="str">
        <f>IF(ISBLANK(AG287),  "", _xlfn.CONCAT(LOWER(C287), "/", E287))</f>
        <v/>
      </c>
      <c r="AK287" s="6"/>
      <c r="AL287" s="31"/>
      <c r="AM287" s="6"/>
      <c r="AN287" s="8"/>
      <c r="AV287" s="6"/>
      <c r="AW287" s="6"/>
      <c r="AZ287" s="6" t="str">
        <f>IF(AND(ISBLANK(AV287), ISBLANK(AW287)), "", _xlfn.CONCAT("[", IF(ISBLANK(AV287), "", _xlfn.CONCAT("[""mac"", """, AV287, """]")), IF(ISBLANK(AW287), "", _xlfn.CONCAT(", [""ip"", """, AW287, """]")), "]"))</f>
        <v/>
      </c>
    </row>
    <row r="288" spans="1:52" ht="16" customHeight="1">
      <c r="A288" s="6">
        <v>2533</v>
      </c>
      <c r="B288" s="6" t="s">
        <v>26</v>
      </c>
      <c r="C288" s="6" t="s">
        <v>613</v>
      </c>
      <c r="D288" s="6" t="s">
        <v>395</v>
      </c>
      <c r="E288" s="6" t="s">
        <v>394</v>
      </c>
      <c r="F288" s="6" t="str">
        <f>IF(ISBLANK(E288), "", Table2[[#This Row],[unique_id]])</f>
        <v>column_break</v>
      </c>
      <c r="G288" s="6" t="s">
        <v>391</v>
      </c>
      <c r="H288" s="6" t="s">
        <v>731</v>
      </c>
      <c r="I288" s="6" t="s">
        <v>321</v>
      </c>
      <c r="M288" s="6" t="s">
        <v>392</v>
      </c>
      <c r="N288" s="6" t="s">
        <v>393</v>
      </c>
      <c r="T288" s="6"/>
      <c r="V288" s="8"/>
      <c r="W288" s="8"/>
      <c r="X288" s="8"/>
      <c r="Y288" s="8"/>
      <c r="AF288" s="8"/>
      <c r="AI288" s="6" t="str">
        <f>IF(ISBLANK(AG288),  "", _xlfn.CONCAT(LOWER(C288), "/", E288))</f>
        <v/>
      </c>
      <c r="AJ288" s="12"/>
      <c r="AK288" s="6"/>
      <c r="AL288" s="30"/>
      <c r="AM288" s="6"/>
      <c r="AN288" s="8"/>
      <c r="AV288" s="6"/>
      <c r="AW288" s="6"/>
      <c r="AZ288" s="6" t="str">
        <f>IF(AND(ISBLANK(AV288), ISBLANK(AW288)), "", _xlfn.CONCAT("[", IF(ISBLANK(AV288), "", _xlfn.CONCAT("[""mac"", """, AV288, """]")), IF(ISBLANK(AW288), "", _xlfn.CONCAT(", [""ip"", """, AW288, """]")), "]"))</f>
        <v/>
      </c>
    </row>
    <row r="289" spans="1:52" ht="16" customHeight="1">
      <c r="A289" s="6">
        <v>2550</v>
      </c>
      <c r="B289" s="6" t="s">
        <v>26</v>
      </c>
      <c r="C289" s="6" t="s">
        <v>1128</v>
      </c>
      <c r="D289" s="6" t="s">
        <v>27</v>
      </c>
      <c r="E289" s="6" t="s">
        <v>1216</v>
      </c>
      <c r="F289" s="6" t="str">
        <f>IF(ISBLANK(E289), "", Table2[[#This Row],[unique_id]])</f>
        <v>all_standby</v>
      </c>
      <c r="G289" s="6" t="s">
        <v>1217</v>
      </c>
      <c r="H289" s="6" t="s">
        <v>732</v>
      </c>
      <c r="I289" s="6" t="s">
        <v>321</v>
      </c>
      <c r="O289" s="8" t="s">
        <v>1157</v>
      </c>
      <c r="R289" s="44"/>
      <c r="T289" s="9" t="s">
        <v>1215</v>
      </c>
      <c r="V289" s="8"/>
      <c r="W289" s="8"/>
      <c r="X289" s="8"/>
      <c r="Y289" s="8"/>
      <c r="AF289" s="8"/>
      <c r="AH289" s="6" t="str">
        <f>IF(ISBLANK(AG289),  "", _xlfn.CONCAT("haas/entity/sensor/", LOWER(C289), "/", E289, "/config"))</f>
        <v/>
      </c>
      <c r="AI289" s="6" t="str">
        <f>IF(ISBLANK(AG289),  "", _xlfn.CONCAT(LOWER(C289), "/", E289))</f>
        <v/>
      </c>
      <c r="AK289" s="6"/>
      <c r="AL289" s="31"/>
      <c r="AM289" s="6"/>
      <c r="AN289" s="8"/>
      <c r="AV289" s="6"/>
      <c r="AW289" s="6"/>
      <c r="AZ289" s="6" t="str">
        <f>IF(AND(ISBLANK(AV289), ISBLANK(AW289)), "", _xlfn.CONCAT("[", IF(ISBLANK(AV289), "", _xlfn.CONCAT("[""mac"", """, AV289, """]")), IF(ISBLANK(AW289), "", _xlfn.CONCAT(", [""ip"", """, AW289, """]")), "]"))</f>
        <v/>
      </c>
    </row>
    <row r="290" spans="1:52" ht="16" customHeight="1">
      <c r="A290" s="6">
        <v>2551</v>
      </c>
      <c r="B290" s="6" t="s">
        <v>26</v>
      </c>
      <c r="C290" s="6" t="s">
        <v>1187</v>
      </c>
      <c r="D290" s="6" t="s">
        <v>149</v>
      </c>
      <c r="E290" s="9" t="str">
        <f>_xlfn.CONCAT("template_", E291, "_proxy")</f>
        <v>template_lounge_tv_outlet_plug_proxy</v>
      </c>
      <c r="F290" s="6" t="str">
        <f>IF(ISBLANK(E290), "", Table2[[#This Row],[unique_id]])</f>
        <v>template_lounge_tv_outlet_plug_proxy</v>
      </c>
      <c r="G290" s="6" t="s">
        <v>187</v>
      </c>
      <c r="H290" s="6" t="s">
        <v>732</v>
      </c>
      <c r="I290" s="6" t="s">
        <v>321</v>
      </c>
      <c r="O290" s="8" t="s">
        <v>1157</v>
      </c>
      <c r="P290" s="6" t="s">
        <v>172</v>
      </c>
      <c r="Q290" s="6" t="s">
        <v>1107</v>
      </c>
      <c r="R290" s="44" t="s">
        <v>1092</v>
      </c>
      <c r="S290" s="6" t="str">
        <f>S291</f>
        <v>Lounge TV</v>
      </c>
      <c r="T290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290" s="8"/>
      <c r="W290" s="8"/>
      <c r="X290" s="8"/>
      <c r="Y290" s="8"/>
      <c r="AF290" s="8"/>
      <c r="AH290" s="6" t="str">
        <f>IF(ISBLANK(AG290),  "", _xlfn.CONCAT("haas/entity/sensor/", LOWER(C290), "/", E290, "/config"))</f>
        <v/>
      </c>
      <c r="AI290" s="6" t="str">
        <f>IF(ISBLANK(AG290),  "", _xlfn.CONCAT(LOWER(C290), "/", E290))</f>
        <v/>
      </c>
      <c r="AJ290" s="12"/>
      <c r="AK290" s="6"/>
      <c r="AL290" s="30"/>
      <c r="AM290" s="6"/>
      <c r="AN290" s="8"/>
      <c r="AO290" s="6" t="s">
        <v>134</v>
      </c>
      <c r="AP290" s="6" t="s">
        <v>424</v>
      </c>
      <c r="AQ290" s="6" t="s">
        <v>244</v>
      </c>
      <c r="AS290" s="6" t="s">
        <v>203</v>
      </c>
      <c r="AV290" s="6"/>
      <c r="AW290" s="6"/>
      <c r="AZ290" s="6" t="str">
        <f>IF(AND(ISBLANK(AV290), ISBLANK(AW290)), "", _xlfn.CONCAT("[", IF(ISBLANK(AV290), "", _xlfn.CONCAT("[""mac"", """, AV290, """]")), IF(ISBLANK(AW290), "", _xlfn.CONCAT(", [""ip"", """, AW290, """]")), "]"))</f>
        <v/>
      </c>
    </row>
    <row r="291" spans="1:52" ht="16" customHeight="1">
      <c r="A291" s="6">
        <v>2552</v>
      </c>
      <c r="B291" s="6" t="s">
        <v>26</v>
      </c>
      <c r="C291" s="6" t="s">
        <v>244</v>
      </c>
      <c r="D291" s="6" t="s">
        <v>134</v>
      </c>
      <c r="E291" s="6" t="s">
        <v>1225</v>
      </c>
      <c r="F291" s="6" t="str">
        <f>IF(ISBLANK(E291), "", Table2[[#This Row],[unique_id]])</f>
        <v>lounge_tv_outlet_plug</v>
      </c>
      <c r="G291" s="6" t="s">
        <v>187</v>
      </c>
      <c r="H291" s="6" t="s">
        <v>732</v>
      </c>
      <c r="I291" s="6" t="s">
        <v>321</v>
      </c>
      <c r="M291" s="6" t="s">
        <v>275</v>
      </c>
      <c r="O291" s="8" t="s">
        <v>1157</v>
      </c>
      <c r="P291" s="6" t="s">
        <v>172</v>
      </c>
      <c r="Q291" s="6" t="s">
        <v>1107</v>
      </c>
      <c r="R291" s="44" t="s">
        <v>1092</v>
      </c>
      <c r="S291" s="6" t="str">
        <f>_xlfn.CONCAT( "", "",Table2[[#This Row],[friendly_name]])</f>
        <v>Lounge TV</v>
      </c>
      <c r="T291" s="9" t="str">
        <f>_xlfn.CONCAT("power_sensor_id: sensor.", Table2[[#This Row],[unique_id]], "_current_consumption", CHAR(10), "force_energy_sensor_creation: true", CHAR(10))</f>
        <v xml:space="preserve">power_sensor_id: sensor.lounge_tv_outlet_plug_current_consumption
force_energy_sensor_creation: true
</v>
      </c>
      <c r="V291" s="8"/>
      <c r="W291" s="8"/>
      <c r="X291" s="8"/>
      <c r="Y291" s="8"/>
      <c r="AD291" s="6" t="s">
        <v>268</v>
      </c>
      <c r="AF291" s="8"/>
      <c r="AH291" s="6" t="str">
        <f>IF(ISBLANK(AG291),  "", _xlfn.CONCAT("haas/entity/sensor/", LOWER(C291), "/", E291, "/config"))</f>
        <v/>
      </c>
      <c r="AI291" s="6" t="str">
        <f>IF(ISBLANK(AG291),  "", _xlfn.CONCAT(LOWER(C291), "/", E291))</f>
        <v/>
      </c>
      <c r="AK291" s="6"/>
      <c r="AL291" s="31"/>
      <c r="AM291" s="6" t="str">
        <f>IF(OR(ISBLANK(AV291), ISBLANK(AW291)), "", LOWER(_xlfn.CONCAT(Table2[[#This Row],[device_manufacturer]], "-",Table2[[#This Row],[device_suggested_area]], "-", Table2[[#This Row],[device_identifiers]])))</f>
        <v>tplink-lounge-tv</v>
      </c>
      <c r="AN291" s="8" t="s">
        <v>427</v>
      </c>
      <c r="AO291" s="6" t="s">
        <v>434</v>
      </c>
      <c r="AP291" s="6" t="s">
        <v>424</v>
      </c>
      <c r="AQ291" s="6" t="str">
        <f>IF(OR(ISBLANK(AV291), ISBLANK(AW291)), "", Table2[[#This Row],[device_via_device]])</f>
        <v>TPLink</v>
      </c>
      <c r="AR291" s="6" t="s">
        <v>1172</v>
      </c>
      <c r="AS291" s="6" t="s">
        <v>203</v>
      </c>
      <c r="AU291" s="6" t="s">
        <v>553</v>
      </c>
      <c r="AV291" s="6" t="s">
        <v>414</v>
      </c>
      <c r="AW291" s="6" t="s">
        <v>545</v>
      </c>
      <c r="AZ291" s="6" t="str">
        <f>IF(AND(ISBLANK(AV291), ISBLANK(AW291)), "", _xlfn.CONCAT("[", IF(ISBLANK(AV291), "", _xlfn.CONCAT("[""mac"", """, AV291, """]")), IF(ISBLANK(AW291), "", _xlfn.CONCAT(", [""ip"", """, AW291, """]")), "]"))</f>
        <v>[["mac", "ac:84:c6:54:a3:a2"], ["ip", "10.0.6.80"]]</v>
      </c>
    </row>
    <row r="292" spans="1:52" ht="16" customHeight="1">
      <c r="A292" s="6">
        <v>2553</v>
      </c>
      <c r="B292" s="6" t="s">
        <v>26</v>
      </c>
      <c r="C292" s="6" t="s">
        <v>1187</v>
      </c>
      <c r="D292" s="6" t="s">
        <v>149</v>
      </c>
      <c r="E292" s="9" t="str">
        <f>_xlfn.CONCAT("template_", E293, "_proxy")</f>
        <v>template_lounge_sub_plug_proxy</v>
      </c>
      <c r="F292" s="6" t="str">
        <f>IF(ISBLANK(E292), "", Table2[[#This Row],[unique_id]])</f>
        <v>template_lounge_sub_plug_proxy</v>
      </c>
      <c r="G292" s="6" t="s">
        <v>1163</v>
      </c>
      <c r="H292" s="6" t="s">
        <v>732</v>
      </c>
      <c r="I292" s="6" t="s">
        <v>321</v>
      </c>
      <c r="O292" s="8" t="s">
        <v>1157</v>
      </c>
      <c r="P292" s="6" t="s">
        <v>172</v>
      </c>
      <c r="Q292" s="6" t="s">
        <v>1107</v>
      </c>
      <c r="R292" s="44" t="s">
        <v>1092</v>
      </c>
      <c r="S292" s="6" t="str">
        <f>S293</f>
        <v>Lounge Sub</v>
      </c>
      <c r="T292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292" s="8"/>
      <c r="W292" s="8"/>
      <c r="X292" s="8"/>
      <c r="Y292" s="8"/>
      <c r="AF292" s="8"/>
      <c r="AH292" s="6" t="str">
        <f>IF(ISBLANK(AG292),  "", _xlfn.CONCAT("haas/entity/sensor/", LOWER(C292), "/", E292, "/config"))</f>
        <v/>
      </c>
      <c r="AI292" s="6" t="str">
        <f>IF(ISBLANK(AG292),  "", _xlfn.CONCAT(LOWER(C292), "/", E292))</f>
        <v/>
      </c>
      <c r="AJ292" s="12"/>
      <c r="AK292" s="6"/>
      <c r="AL292" s="30"/>
      <c r="AM292" s="6"/>
      <c r="AN292" s="8"/>
      <c r="AO292" s="6" t="s">
        <v>134</v>
      </c>
      <c r="AP292" s="12" t="s">
        <v>425</v>
      </c>
      <c r="AQ292" s="6" t="s">
        <v>244</v>
      </c>
      <c r="AS292" s="6" t="s">
        <v>203</v>
      </c>
      <c r="AV292" s="6"/>
      <c r="AW292" s="6"/>
      <c r="AZ292" s="6" t="str">
        <f>IF(AND(ISBLANK(AV292), ISBLANK(AW292)), "", _xlfn.CONCAT("[", IF(ISBLANK(AV292), "", _xlfn.CONCAT("[""mac"", """, AV292, """]")), IF(ISBLANK(AW292), "", _xlfn.CONCAT(", [""ip"", """, AW292, """]")), "]"))</f>
        <v/>
      </c>
    </row>
    <row r="293" spans="1:52" ht="16" customHeight="1">
      <c r="A293" s="6">
        <v>2554</v>
      </c>
      <c r="B293" s="6" t="s">
        <v>26</v>
      </c>
      <c r="C293" s="6" t="s">
        <v>244</v>
      </c>
      <c r="D293" s="6" t="s">
        <v>134</v>
      </c>
      <c r="E293" s="6" t="s">
        <v>1226</v>
      </c>
      <c r="F293" s="6" t="str">
        <f>IF(ISBLANK(E293), "", Table2[[#This Row],[unique_id]])</f>
        <v>lounge_sub_plug</v>
      </c>
      <c r="G293" s="6" t="s">
        <v>1163</v>
      </c>
      <c r="H293" s="6" t="s">
        <v>732</v>
      </c>
      <c r="I293" s="6" t="s">
        <v>321</v>
      </c>
      <c r="M293" s="6" t="s">
        <v>275</v>
      </c>
      <c r="O293" s="8" t="s">
        <v>1157</v>
      </c>
      <c r="P293" s="6" t="s">
        <v>172</v>
      </c>
      <c r="Q293" s="6" t="s">
        <v>1107</v>
      </c>
      <c r="R293" s="44" t="s">
        <v>1092</v>
      </c>
      <c r="S293" s="6" t="str">
        <f>_xlfn.CONCAT( "", "",Table2[[#This Row],[friendly_name]])</f>
        <v>Lounge Sub</v>
      </c>
      <c r="T293" s="9" t="str">
        <f>_xlfn.CONCAT("power_sensor_id: sensor.", Table2[[#This Row],[unique_id]], "_current_consumption", CHAR(10), "force_energy_sensor_creation: true", CHAR(10))</f>
        <v xml:space="preserve">power_sensor_id: sensor.lounge_sub_plug_current_consumption
force_energy_sensor_creation: true
</v>
      </c>
      <c r="V293" s="8"/>
      <c r="W293" s="8"/>
      <c r="X293" s="8"/>
      <c r="Y293" s="8"/>
      <c r="AD293" s="6" t="s">
        <v>1164</v>
      </c>
      <c r="AF293" s="8"/>
      <c r="AH293" s="6" t="str">
        <f>IF(ISBLANK(AG293),  "", _xlfn.CONCAT("haas/entity/sensor/", LOWER(C293), "/", E293, "/config"))</f>
        <v/>
      </c>
      <c r="AI293" s="6" t="str">
        <f>IF(ISBLANK(AG293),  "", _xlfn.CONCAT(LOWER(C293), "/", E293))</f>
        <v/>
      </c>
      <c r="AK293" s="6"/>
      <c r="AL293" s="31"/>
      <c r="AM293" s="6" t="str">
        <f>IF(OR(ISBLANK(AV293), ISBLANK(AW293)), "", LOWER(_xlfn.CONCAT(Table2[[#This Row],[device_manufacturer]], "-",Table2[[#This Row],[device_suggested_area]], "-", Table2[[#This Row],[device_identifiers]])))</f>
        <v>tplink-lounge-sub</v>
      </c>
      <c r="AN293" s="8" t="s">
        <v>426</v>
      </c>
      <c r="AO293" s="6" t="s">
        <v>1165</v>
      </c>
      <c r="AP293" s="12" t="s">
        <v>425</v>
      </c>
      <c r="AQ293" s="6" t="str">
        <f>IF(OR(ISBLANK(AV293), ISBLANK(AW293)), "", Table2[[#This Row],[device_via_device]])</f>
        <v>TPLink</v>
      </c>
      <c r="AR293" s="6" t="s">
        <v>1172</v>
      </c>
      <c r="AS293" s="6" t="s">
        <v>203</v>
      </c>
      <c r="AU293" s="6" t="s">
        <v>553</v>
      </c>
      <c r="AV293" s="6" t="s">
        <v>404</v>
      </c>
      <c r="AW293" s="6" t="s">
        <v>535</v>
      </c>
      <c r="AZ293" s="6" t="str">
        <f>IF(AND(ISBLANK(AV293), ISBLANK(AW293)), "", _xlfn.CONCAT("[", IF(ISBLANK(AV293), "", _xlfn.CONCAT("[""mac"", """, AV293, """]")), IF(ISBLANK(AW293), "", _xlfn.CONCAT(", [""ip"", """, AW293, """]")), "]"))</f>
        <v>[["mac", "10:27:f5:31:f2:2b"], ["ip", "10.0.6.70"]]</v>
      </c>
    </row>
    <row r="294" spans="1:52" ht="16" customHeight="1">
      <c r="A294" s="6">
        <v>2555</v>
      </c>
      <c r="B294" s="6" t="s">
        <v>26</v>
      </c>
      <c r="C294" s="6" t="s">
        <v>1187</v>
      </c>
      <c r="D294" s="6" t="s">
        <v>149</v>
      </c>
      <c r="E294" s="9" t="str">
        <f>_xlfn.CONCAT("template_", E295, "_proxy")</f>
        <v>template_study_outlet_plug_proxy</v>
      </c>
      <c r="F294" s="6" t="str">
        <f>IF(ISBLANK(E294), "", Table2[[#This Row],[unique_id]])</f>
        <v>template_study_outlet_plug_proxy</v>
      </c>
      <c r="G294" s="6" t="s">
        <v>237</v>
      </c>
      <c r="H294" s="6" t="s">
        <v>732</v>
      </c>
      <c r="I294" s="6" t="s">
        <v>321</v>
      </c>
      <c r="O294" s="8" t="s">
        <v>1157</v>
      </c>
      <c r="P294" s="6" t="s">
        <v>172</v>
      </c>
      <c r="Q294" s="6" t="s">
        <v>1107</v>
      </c>
      <c r="R294" s="6" t="s">
        <v>732</v>
      </c>
      <c r="S294" s="6" t="str">
        <f>S295</f>
        <v>Study Outlet</v>
      </c>
      <c r="T294" s="9" t="str">
        <f>_xlfn.CONCAT("standby_power: 0.5", CHAR(10), "unavailable_power: 0", CHAR(10), "fixed:", CHAR(10), "  power: 0.9", CHAR(10))</f>
        <v xml:space="preserve">standby_power: 0.5
unavailable_power: 0
fixed:
  power: 0.9
</v>
      </c>
      <c r="V294" s="8"/>
      <c r="W294" s="8"/>
      <c r="X294" s="8"/>
      <c r="Y294" s="8"/>
      <c r="AF294" s="8"/>
      <c r="AH294" s="6" t="str">
        <f>IF(ISBLANK(AG294),  "", _xlfn.CONCAT("haas/entity/sensor/", LOWER(C294), "/", E294, "/config"))</f>
        <v/>
      </c>
      <c r="AI294" s="6" t="str">
        <f>IF(ISBLANK(AG294),  "", _xlfn.CONCAT(LOWER(C294), "/", E294))</f>
        <v/>
      </c>
      <c r="AK294" s="6"/>
      <c r="AL294" s="31"/>
      <c r="AM294" s="6"/>
      <c r="AN294" s="8"/>
      <c r="AO294" s="6" t="s">
        <v>134</v>
      </c>
      <c r="AP294" s="12" t="s">
        <v>425</v>
      </c>
      <c r="AQ294" s="6" t="s">
        <v>244</v>
      </c>
      <c r="AS294" s="6" t="s">
        <v>421</v>
      </c>
      <c r="AV294" s="6"/>
      <c r="AW294" s="6"/>
      <c r="AZ294" s="6" t="str">
        <f>IF(AND(ISBLANK(AV294), ISBLANK(AW294)), "", _xlfn.CONCAT("[", IF(ISBLANK(AV294), "", _xlfn.CONCAT("[""mac"", """, AV294, """]")), IF(ISBLANK(AW294), "", _xlfn.CONCAT(", [""ip"", """, AW294, """]")), "]"))</f>
        <v/>
      </c>
    </row>
    <row r="295" spans="1:52" ht="16" customHeight="1">
      <c r="A295" s="6">
        <v>2556</v>
      </c>
      <c r="B295" s="6" t="s">
        <v>26</v>
      </c>
      <c r="C295" s="6" t="s">
        <v>244</v>
      </c>
      <c r="D295" s="6" t="s">
        <v>134</v>
      </c>
      <c r="E295" s="6" t="s">
        <v>1227</v>
      </c>
      <c r="F295" s="6" t="str">
        <f>IF(ISBLANK(E295), "", Table2[[#This Row],[unique_id]])</f>
        <v>study_outlet_plug</v>
      </c>
      <c r="G295" s="6" t="s">
        <v>237</v>
      </c>
      <c r="H295" s="6" t="s">
        <v>732</v>
      </c>
      <c r="I295" s="6" t="s">
        <v>321</v>
      </c>
      <c r="M295" s="6" t="s">
        <v>275</v>
      </c>
      <c r="O295" s="8" t="s">
        <v>1157</v>
      </c>
      <c r="P295" s="6" t="s">
        <v>172</v>
      </c>
      <c r="Q295" s="6" t="s">
        <v>1107</v>
      </c>
      <c r="R295" s="6" t="s">
        <v>732</v>
      </c>
      <c r="S295" s="6" t="str">
        <f>_xlfn.CONCAT( "", "",Table2[[#This Row],[friendly_name]])</f>
        <v>Study Outlet</v>
      </c>
      <c r="T295" s="9" t="str">
        <f>_xlfn.CONCAT("power_sensor_id: sensor.", Table2[[#This Row],[unique_id]], "_current_consumption", CHAR(10), "force_energy_sensor_creation: true", CHAR(10))</f>
        <v xml:space="preserve">power_sensor_id: sensor.study_outlet_plug_current_consumption
force_energy_sensor_creation: true
</v>
      </c>
      <c r="V295" s="8"/>
      <c r="W295" s="8"/>
      <c r="X295" s="8"/>
      <c r="Y295" s="8"/>
      <c r="AD295" s="6" t="s">
        <v>269</v>
      </c>
      <c r="AF295" s="8"/>
      <c r="AH295" s="6" t="str">
        <f>IF(ISBLANK(AG295),  "", _xlfn.CONCAT("haas/entity/sensor/", LOWER(C295), "/", E295, "/config"))</f>
        <v/>
      </c>
      <c r="AI295" s="6" t="str">
        <f>IF(ISBLANK(AG295),  "", _xlfn.CONCAT(LOWER(C295), "/", E295))</f>
        <v/>
      </c>
      <c r="AK295" s="6"/>
      <c r="AL295" s="31"/>
      <c r="AM295" s="6" t="str">
        <f>IF(OR(ISBLANK(AV295), ISBLANK(AW295)), "", LOWER(_xlfn.CONCAT(Table2[[#This Row],[device_manufacturer]], "-",Table2[[#This Row],[device_suggested_area]], "-", Table2[[#This Row],[device_identifiers]])))</f>
        <v>tplink-study-outlet</v>
      </c>
      <c r="AN295" s="8" t="s">
        <v>426</v>
      </c>
      <c r="AO295" s="6" t="s">
        <v>436</v>
      </c>
      <c r="AP295" s="12" t="s">
        <v>425</v>
      </c>
      <c r="AQ295" s="6" t="str">
        <f>IF(OR(ISBLANK(AV295), ISBLANK(AW295)), "", Table2[[#This Row],[device_via_device]])</f>
        <v>TPLink</v>
      </c>
      <c r="AR295" s="6" t="s">
        <v>1172</v>
      </c>
      <c r="AS295" s="6" t="s">
        <v>421</v>
      </c>
      <c r="AU295" s="6" t="s">
        <v>553</v>
      </c>
      <c r="AV295" s="6" t="s">
        <v>416</v>
      </c>
      <c r="AW295" s="6" t="s">
        <v>547</v>
      </c>
      <c r="AZ295" s="6" t="str">
        <f>IF(AND(ISBLANK(AV295), ISBLANK(AW295)), "", _xlfn.CONCAT("[", IF(ISBLANK(AV295), "", _xlfn.CONCAT("[""mac"", """, AV295, """]")), IF(ISBLANK(AW295), "", _xlfn.CONCAT(", [""ip"", """, AW295, """]")), "]"))</f>
        <v>[["mac", "60:a4:b7:1f:72:0a"], ["ip", "10.0.6.82"]]</v>
      </c>
    </row>
    <row r="296" spans="1:52" ht="16" customHeight="1">
      <c r="A296" s="6">
        <v>2557</v>
      </c>
      <c r="B296" s="6" t="s">
        <v>26</v>
      </c>
      <c r="C296" s="6" t="s">
        <v>1187</v>
      </c>
      <c r="D296" s="6" t="s">
        <v>149</v>
      </c>
      <c r="E296" s="9" t="str">
        <f>_xlfn.CONCAT("template_", E297, "_proxy")</f>
        <v>template_office_outlet_plug_proxy</v>
      </c>
      <c r="F296" s="6" t="str">
        <f>IF(ISBLANK(E296), "", Table2[[#This Row],[unique_id]])</f>
        <v>template_office_outlet_plug_proxy</v>
      </c>
      <c r="G296" s="6" t="s">
        <v>236</v>
      </c>
      <c r="H296" s="6" t="s">
        <v>732</v>
      </c>
      <c r="I296" s="6" t="s">
        <v>321</v>
      </c>
      <c r="O296" s="8" t="s">
        <v>1157</v>
      </c>
      <c r="P296" s="6" t="s">
        <v>172</v>
      </c>
      <c r="Q296" s="6" t="s">
        <v>1107</v>
      </c>
      <c r="R296" s="6" t="s">
        <v>732</v>
      </c>
      <c r="S296" s="6" t="str">
        <f>S297</f>
        <v>Office Outlet</v>
      </c>
      <c r="T296" s="9" t="str">
        <f>_xlfn.CONCAT("standby_power: 0.5", CHAR(10), "unavailable_power: 0", CHAR(10), "fixed:", CHAR(10), "  power: 0.9", CHAR(10))</f>
        <v xml:space="preserve">standby_power: 0.5
unavailable_power: 0
fixed:
  power: 0.9
</v>
      </c>
      <c r="V296" s="8"/>
      <c r="W296" s="8"/>
      <c r="X296" s="8"/>
      <c r="Y296" s="8"/>
      <c r="AF296" s="8"/>
      <c r="AH296" s="6" t="str">
        <f>IF(ISBLANK(AG296),  "", _xlfn.CONCAT("haas/entity/sensor/", LOWER(C296), "/", E296, "/config"))</f>
        <v/>
      </c>
      <c r="AI296" s="6" t="str">
        <f>IF(ISBLANK(AG296),  "", _xlfn.CONCAT(LOWER(C296), "/", E296))</f>
        <v/>
      </c>
      <c r="AK296" s="6"/>
      <c r="AL296" s="31"/>
      <c r="AM296" s="6"/>
      <c r="AN296" s="8"/>
      <c r="AO296" s="6" t="s">
        <v>134</v>
      </c>
      <c r="AP296" s="12" t="s">
        <v>425</v>
      </c>
      <c r="AQ296" s="6" t="s">
        <v>244</v>
      </c>
      <c r="AS296" s="6" t="s">
        <v>222</v>
      </c>
      <c r="AV296" s="6"/>
      <c r="AW296" s="6"/>
      <c r="AZ296" s="6" t="str">
        <f>IF(AND(ISBLANK(AV296), ISBLANK(AW296)), "", _xlfn.CONCAT("[", IF(ISBLANK(AV296), "", _xlfn.CONCAT("[""mac"", """, AV296, """]")), IF(ISBLANK(AW296), "", _xlfn.CONCAT(", [""ip"", """, AW296, """]")), "]"))</f>
        <v/>
      </c>
    </row>
    <row r="297" spans="1:52" ht="16" customHeight="1">
      <c r="A297" s="6">
        <v>2558</v>
      </c>
      <c r="B297" s="6" t="s">
        <v>26</v>
      </c>
      <c r="C297" s="6" t="s">
        <v>244</v>
      </c>
      <c r="D297" s="6" t="s">
        <v>134</v>
      </c>
      <c r="E297" s="6" t="s">
        <v>1228</v>
      </c>
      <c r="F297" s="6" t="str">
        <f>IF(ISBLANK(E297), "", Table2[[#This Row],[unique_id]])</f>
        <v>office_outlet_plug</v>
      </c>
      <c r="G297" s="6" t="s">
        <v>236</v>
      </c>
      <c r="H297" s="6" t="s">
        <v>732</v>
      </c>
      <c r="I297" s="6" t="s">
        <v>321</v>
      </c>
      <c r="M297" s="6" t="s">
        <v>275</v>
      </c>
      <c r="O297" s="8" t="s">
        <v>1157</v>
      </c>
      <c r="P297" s="6" t="s">
        <v>172</v>
      </c>
      <c r="Q297" s="6" t="s">
        <v>1107</v>
      </c>
      <c r="R297" s="6" t="s">
        <v>732</v>
      </c>
      <c r="S297" s="6" t="str">
        <f>_xlfn.CONCAT( "", "",Table2[[#This Row],[friendly_name]])</f>
        <v>Office Outlet</v>
      </c>
      <c r="T297" s="9" t="str">
        <f>_xlfn.CONCAT("power_sensor_id: sensor.", Table2[[#This Row],[unique_id]], "_current_consumption", CHAR(10), "force_energy_sensor_creation: true", CHAR(10))</f>
        <v xml:space="preserve">power_sensor_id: sensor.office_outlet_plug_current_consumption
force_energy_sensor_creation: true
</v>
      </c>
      <c r="V297" s="8"/>
      <c r="W297" s="8"/>
      <c r="X297" s="8"/>
      <c r="Y297" s="8"/>
      <c r="AD297" s="6" t="s">
        <v>269</v>
      </c>
      <c r="AF297" s="8"/>
      <c r="AH297" s="6" t="str">
        <f>IF(ISBLANK(AG297),  "", _xlfn.CONCAT("haas/entity/sensor/", LOWER(C297), "/", E297, "/config"))</f>
        <v/>
      </c>
      <c r="AI297" s="6" t="str">
        <f>IF(ISBLANK(AG297),  "", _xlfn.CONCAT(LOWER(C297), "/", E297))</f>
        <v/>
      </c>
      <c r="AK297" s="6"/>
      <c r="AL297" s="31"/>
      <c r="AM297" s="6" t="str">
        <f>IF(OR(ISBLANK(AV297), ISBLANK(AW297)), "", LOWER(_xlfn.CONCAT(Table2[[#This Row],[device_manufacturer]], "-",Table2[[#This Row],[device_suggested_area]], "-", Table2[[#This Row],[device_identifiers]])))</f>
        <v>tplink-office-outlet</v>
      </c>
      <c r="AN297" s="8" t="s">
        <v>426</v>
      </c>
      <c r="AO297" s="6" t="s">
        <v>436</v>
      </c>
      <c r="AP297" s="12" t="s">
        <v>425</v>
      </c>
      <c r="AQ297" s="6" t="str">
        <f>IF(OR(ISBLANK(AV297), ISBLANK(AW297)), "", Table2[[#This Row],[device_via_device]])</f>
        <v>TPLink</v>
      </c>
      <c r="AR297" s="6" t="s">
        <v>1173</v>
      </c>
      <c r="AS297" s="6" t="s">
        <v>222</v>
      </c>
      <c r="AU297" s="6" t="s">
        <v>553</v>
      </c>
      <c r="AV297" s="6" t="s">
        <v>417</v>
      </c>
      <c r="AW297" s="6" t="s">
        <v>548</v>
      </c>
      <c r="AZ297" s="6" t="str">
        <f>IF(AND(ISBLANK(AV297), ISBLANK(AW297)), "", _xlfn.CONCAT("[", IF(ISBLANK(AV297), "", _xlfn.CONCAT("[""mac"", """, AV297, """]")), IF(ISBLANK(AW297), "", _xlfn.CONCAT(", [""ip"", """, AW297, """]")), "]"))</f>
        <v>[["mac", "10:27:f5:31:ec:58"], ["ip", "10.0.6.83"]]</v>
      </c>
    </row>
    <row r="298" spans="1:52" ht="16" customHeight="1">
      <c r="A298" s="6">
        <v>2559</v>
      </c>
      <c r="B298" s="6" t="s">
        <v>26</v>
      </c>
      <c r="C298" s="6" t="s">
        <v>1187</v>
      </c>
      <c r="D298" s="6" t="s">
        <v>149</v>
      </c>
      <c r="E298" s="9" t="str">
        <f>_xlfn.CONCAT("template_", E299, "_proxy")</f>
        <v>template_kitchen_dish_washer_plug_proxy</v>
      </c>
      <c r="F298" s="6" t="str">
        <f>IF(ISBLANK(E298), "", Table2[[#This Row],[unique_id]])</f>
        <v>template_kitchen_dish_washer_plug_proxy</v>
      </c>
      <c r="G298" s="6" t="s">
        <v>239</v>
      </c>
      <c r="H298" s="6" t="s">
        <v>732</v>
      </c>
      <c r="I298" s="6" t="s">
        <v>321</v>
      </c>
      <c r="O298" s="8" t="s">
        <v>1157</v>
      </c>
      <c r="P298" s="6" t="s">
        <v>172</v>
      </c>
      <c r="Q298" s="6" t="s">
        <v>1108</v>
      </c>
      <c r="R298" s="6" t="s">
        <v>1118</v>
      </c>
      <c r="S298" s="6" t="str">
        <f>S299</f>
        <v>Kitchen Dish Washer</v>
      </c>
      <c r="T298" s="9" t="str">
        <f>_xlfn.CONCAT("standby_power: 0.5", CHAR(10), "unavailable_power: 0", CHAR(10), "fixed:", CHAR(10), "  power: 0.9", CHAR(10))</f>
        <v xml:space="preserve">standby_power: 0.5
unavailable_power: 0
fixed:
  power: 0.9
</v>
      </c>
      <c r="V298" s="8"/>
      <c r="W298" s="8"/>
      <c r="X298" s="8"/>
      <c r="Y298" s="8"/>
      <c r="AF298" s="8"/>
      <c r="AH298" s="6" t="str">
        <f>IF(ISBLANK(AG298),  "", _xlfn.CONCAT("haas/entity/sensor/", LOWER(C298), "/", E298, "/config"))</f>
        <v/>
      </c>
      <c r="AI298" s="6" t="str">
        <f>IF(ISBLANK(AG298),  "", _xlfn.CONCAT(LOWER(C298), "/", E298))</f>
        <v/>
      </c>
      <c r="AK298" s="6"/>
      <c r="AL298" s="31"/>
      <c r="AM298" s="6"/>
      <c r="AN298" s="8"/>
      <c r="AO298" s="6" t="s">
        <v>134</v>
      </c>
      <c r="AP298" s="12" t="s">
        <v>425</v>
      </c>
      <c r="AQ298" s="6" t="s">
        <v>244</v>
      </c>
      <c r="AS298" s="6" t="s">
        <v>215</v>
      </c>
      <c r="AV298" s="6"/>
      <c r="AW298" s="6"/>
      <c r="AZ298" s="6" t="str">
        <f>IF(AND(ISBLANK(AV298), ISBLANK(AW298)), "", _xlfn.CONCAT("[", IF(ISBLANK(AV298), "", _xlfn.CONCAT("[""mac"", """, AV298, """]")), IF(ISBLANK(AW298), "", _xlfn.CONCAT(", [""ip"", """, AW298, """]")), "]"))</f>
        <v/>
      </c>
    </row>
    <row r="299" spans="1:52" ht="16" customHeight="1">
      <c r="A299" s="6">
        <v>2560</v>
      </c>
      <c r="B299" s="6" t="s">
        <v>26</v>
      </c>
      <c r="C299" s="6" t="s">
        <v>244</v>
      </c>
      <c r="D299" s="6" t="s">
        <v>134</v>
      </c>
      <c r="E299" s="6" t="s">
        <v>1229</v>
      </c>
      <c r="F299" s="6" t="str">
        <f>IF(ISBLANK(E299), "", Table2[[#This Row],[unique_id]])</f>
        <v>kitchen_dish_washer_plug</v>
      </c>
      <c r="G299" s="6" t="s">
        <v>239</v>
      </c>
      <c r="H299" s="6" t="s">
        <v>732</v>
      </c>
      <c r="I299" s="6" t="s">
        <v>321</v>
      </c>
      <c r="M299" s="6" t="s">
        <v>275</v>
      </c>
      <c r="O299" s="8" t="s">
        <v>1157</v>
      </c>
      <c r="P299" s="6" t="s">
        <v>172</v>
      </c>
      <c r="Q299" s="6" t="s">
        <v>1108</v>
      </c>
      <c r="R299" s="6" t="s">
        <v>1118</v>
      </c>
      <c r="S299" s="6" t="str">
        <f>_xlfn.CONCAT( Table2[[#This Row],[device_suggested_area]], " ",Table2[[#This Row],[friendly_name]])</f>
        <v>Kitchen Dish Washer</v>
      </c>
      <c r="T299" s="9" t="str">
        <f>_xlfn.CONCAT("power_sensor_id: sensor.", Table2[[#This Row],[unique_id]], "_current_consumption", CHAR(10), "force_energy_sensor_creation: true", CHAR(10))</f>
        <v xml:space="preserve">power_sensor_id: sensor.kitchen_dish_washer_plug_current_consumption
force_energy_sensor_creation: true
</v>
      </c>
      <c r="V299" s="8"/>
      <c r="W299" s="8"/>
      <c r="X299" s="8"/>
      <c r="Y299" s="8"/>
      <c r="AD299" s="6" t="s">
        <v>262</v>
      </c>
      <c r="AF299" s="8"/>
      <c r="AH299" s="6" t="str">
        <f>IF(ISBLANK(AG299),  "", _xlfn.CONCAT("haas/entity/sensor/", LOWER(C299), "/", E299, "/config"))</f>
        <v/>
      </c>
      <c r="AI299" s="6" t="str">
        <f>IF(ISBLANK(AG299),  "", _xlfn.CONCAT(LOWER(C299), "/", E299))</f>
        <v/>
      </c>
      <c r="AK299" s="6"/>
      <c r="AL299" s="31"/>
      <c r="AM299" s="6" t="str">
        <f>IF(OR(ISBLANK(AV299), ISBLANK(AW299)), "", LOWER(_xlfn.CONCAT(Table2[[#This Row],[device_manufacturer]], "-",Table2[[#This Row],[device_suggested_area]], "-", Table2[[#This Row],[device_identifiers]])))</f>
        <v>tplink-kitchen-dish_washer</v>
      </c>
      <c r="AN299" s="8" t="s">
        <v>426</v>
      </c>
      <c r="AO299" s="6" t="s">
        <v>438</v>
      </c>
      <c r="AP299" s="11" t="s">
        <v>425</v>
      </c>
      <c r="AQ299" s="6" t="str">
        <f>IF(OR(ISBLANK(AV299), ISBLANK(AW299)), "", Table2[[#This Row],[device_via_device]])</f>
        <v>TPLink</v>
      </c>
      <c r="AR299" s="6" t="s">
        <v>1172</v>
      </c>
      <c r="AS299" s="6" t="s">
        <v>215</v>
      </c>
      <c r="AU299" s="6" t="s">
        <v>553</v>
      </c>
      <c r="AV299" s="6" t="s">
        <v>407</v>
      </c>
      <c r="AW299" s="6" t="s">
        <v>538</v>
      </c>
      <c r="AZ299" s="6" t="str">
        <f>IF(AND(ISBLANK(AV299), ISBLANK(AW299)), "", _xlfn.CONCAT("[", IF(ISBLANK(AV299), "", _xlfn.CONCAT("[""mac"", """, AV299, """]")), IF(ISBLANK(AW299), "", _xlfn.CONCAT(", [""ip"", """, AW299, """]")), "]"))</f>
        <v>[["mac", "5c:a6:e6:25:55:f7"], ["ip", "10.0.6.73"]]</v>
      </c>
    </row>
    <row r="300" spans="1:52" ht="16" customHeight="1">
      <c r="A300" s="6">
        <v>2561</v>
      </c>
      <c r="B300" s="6" t="s">
        <v>26</v>
      </c>
      <c r="C300" s="6" t="s">
        <v>1187</v>
      </c>
      <c r="D300" s="6" t="s">
        <v>149</v>
      </c>
      <c r="E300" s="9" t="str">
        <f>_xlfn.CONCAT("template_", E301, "_proxy")</f>
        <v>template_laundry_clothes_dryer_plug_proxy</v>
      </c>
      <c r="F300" s="6" t="str">
        <f>IF(ISBLANK(E300), "", Table2[[#This Row],[unique_id]])</f>
        <v>template_laundry_clothes_dryer_plug_proxy</v>
      </c>
      <c r="G300" s="6" t="s">
        <v>240</v>
      </c>
      <c r="H300" s="6" t="s">
        <v>732</v>
      </c>
      <c r="I300" s="6" t="s">
        <v>321</v>
      </c>
      <c r="O300" s="8" t="s">
        <v>1157</v>
      </c>
      <c r="P300" s="6" t="s">
        <v>172</v>
      </c>
      <c r="Q300" s="6" t="s">
        <v>1108</v>
      </c>
      <c r="R300" s="6" t="s">
        <v>1118</v>
      </c>
      <c r="S300" s="6" t="str">
        <f>S301</f>
        <v>Laundry Clothes Dryer</v>
      </c>
      <c r="T300" s="9" t="str">
        <f>_xlfn.CONCAT("standby_power: 0.5", CHAR(10), "unavailable_power: 0", CHAR(10), "fixed:", CHAR(10), "  power: 0.9", CHAR(10))</f>
        <v xml:space="preserve">standby_power: 0.5
unavailable_power: 0
fixed:
  power: 0.9
</v>
      </c>
      <c r="V300" s="8"/>
      <c r="W300" s="8"/>
      <c r="X300" s="8"/>
      <c r="Y300" s="8"/>
      <c r="AF300" s="8"/>
      <c r="AH300" s="6" t="str">
        <f>IF(ISBLANK(AG300),  "", _xlfn.CONCAT("haas/entity/sensor/", LOWER(C300), "/", E300, "/config"))</f>
        <v/>
      </c>
      <c r="AI300" s="6" t="str">
        <f>IF(ISBLANK(AG300),  "", _xlfn.CONCAT(LOWER(C300), "/", E300))</f>
        <v/>
      </c>
      <c r="AK300" s="6"/>
      <c r="AL300" s="31"/>
      <c r="AM300" s="6"/>
      <c r="AN300" s="8"/>
      <c r="AO300" s="6" t="s">
        <v>134</v>
      </c>
      <c r="AP300" s="12" t="s">
        <v>425</v>
      </c>
      <c r="AQ300" s="6" t="s">
        <v>244</v>
      </c>
      <c r="AS300" s="6" t="s">
        <v>223</v>
      </c>
      <c r="AV300" s="6"/>
      <c r="AW300" s="6"/>
      <c r="AZ300" s="6" t="str">
        <f>IF(AND(ISBLANK(AV300), ISBLANK(AW300)), "", _xlfn.CONCAT("[", IF(ISBLANK(AV300), "", _xlfn.CONCAT("[""mac"", """, AV300, """]")), IF(ISBLANK(AW300), "", _xlfn.CONCAT(", [""ip"", """, AW300, """]")), "]"))</f>
        <v/>
      </c>
    </row>
    <row r="301" spans="1:52" ht="16" customHeight="1">
      <c r="A301" s="6">
        <v>2562</v>
      </c>
      <c r="B301" s="6" t="s">
        <v>26</v>
      </c>
      <c r="C301" s="6" t="s">
        <v>244</v>
      </c>
      <c r="D301" s="6" t="s">
        <v>134</v>
      </c>
      <c r="E301" s="6" t="s">
        <v>1230</v>
      </c>
      <c r="F301" s="6" t="str">
        <f>IF(ISBLANK(E301), "", Table2[[#This Row],[unique_id]])</f>
        <v>laundry_clothes_dryer_plug</v>
      </c>
      <c r="G301" s="6" t="s">
        <v>240</v>
      </c>
      <c r="H301" s="6" t="s">
        <v>732</v>
      </c>
      <c r="I301" s="6" t="s">
        <v>321</v>
      </c>
      <c r="M301" s="6" t="s">
        <v>275</v>
      </c>
      <c r="O301" s="8" t="s">
        <v>1157</v>
      </c>
      <c r="P301" s="6" t="s">
        <v>172</v>
      </c>
      <c r="Q301" s="6" t="s">
        <v>1108</v>
      </c>
      <c r="R301" s="6" t="s">
        <v>1118</v>
      </c>
      <c r="S301" s="6" t="str">
        <f>_xlfn.CONCAT( Table2[[#This Row],[device_suggested_area]], " ",Table2[[#This Row],[friendly_name]])</f>
        <v>Laundry Clothes Dryer</v>
      </c>
      <c r="T301" s="9" t="str">
        <f>_xlfn.CONCAT("power_sensor_id: sensor.", Table2[[#This Row],[unique_id]], "_current_consumption", CHAR(10), "force_energy_sensor_creation: true", CHAR(10))</f>
        <v xml:space="preserve">power_sensor_id: sensor.laundry_clothes_dryer_plug_current_consumption
force_energy_sensor_creation: true
</v>
      </c>
      <c r="V301" s="8"/>
      <c r="W301" s="8"/>
      <c r="X301" s="8"/>
      <c r="Y301" s="8"/>
      <c r="AD301" s="6" t="s">
        <v>263</v>
      </c>
      <c r="AF301" s="8"/>
      <c r="AH301" s="6" t="str">
        <f>IF(ISBLANK(AG301),  "", _xlfn.CONCAT("haas/entity/sensor/", LOWER(C301), "/", E301, "/config"))</f>
        <v/>
      </c>
      <c r="AI301" s="6" t="str">
        <f>IF(ISBLANK(AG301),  "", _xlfn.CONCAT(LOWER(C301), "/", E301))</f>
        <v/>
      </c>
      <c r="AK301" s="6"/>
      <c r="AL301" s="31"/>
      <c r="AM301" s="6" t="str">
        <f>IF(OR(ISBLANK(AV301), ISBLANK(AW301)), "", LOWER(_xlfn.CONCAT(Table2[[#This Row],[device_manufacturer]], "-",Table2[[#This Row],[device_suggested_area]], "-", Table2[[#This Row],[device_identifiers]])))</f>
        <v>tplink-laundry-clothes-dryer</v>
      </c>
      <c r="AN301" s="8" t="s">
        <v>426</v>
      </c>
      <c r="AO301" s="6" t="s">
        <v>459</v>
      </c>
      <c r="AP301" s="12" t="s">
        <v>425</v>
      </c>
      <c r="AQ301" s="6" t="str">
        <f>IF(OR(ISBLANK(AV301), ISBLANK(AW301)), "", Table2[[#This Row],[device_via_device]])</f>
        <v>TPLink</v>
      </c>
      <c r="AR301" s="6" t="s">
        <v>1172</v>
      </c>
      <c r="AS301" s="6" t="s">
        <v>223</v>
      </c>
      <c r="AU301" s="6" t="s">
        <v>553</v>
      </c>
      <c r="AV301" s="6" t="s">
        <v>408</v>
      </c>
      <c r="AW301" s="6" t="s">
        <v>539</v>
      </c>
      <c r="AZ301" s="6" t="str">
        <f>IF(AND(ISBLANK(AV301), ISBLANK(AW301)), "", _xlfn.CONCAT("[", IF(ISBLANK(AV301), "", _xlfn.CONCAT("[""mac"", """, AV301, """]")), IF(ISBLANK(AW301), "", _xlfn.CONCAT(", [""ip"", """, AW301, """]")), "]"))</f>
        <v>[["mac", "5c:a6:e6:25:55:f0"], ["ip", "10.0.6.74"]]</v>
      </c>
    </row>
    <row r="302" spans="1:52" ht="16" customHeight="1">
      <c r="A302" s="6">
        <v>2563</v>
      </c>
      <c r="B302" s="6" t="s">
        <v>26</v>
      </c>
      <c r="C302" s="6" t="s">
        <v>1187</v>
      </c>
      <c r="D302" s="6" t="s">
        <v>149</v>
      </c>
      <c r="E302" s="9" t="str">
        <f>_xlfn.CONCAT("template_", E303, "_proxy")</f>
        <v>template_laundry_washing_machine_plug_proxy</v>
      </c>
      <c r="F302" s="6" t="str">
        <f>IF(ISBLANK(E302), "", Table2[[#This Row],[unique_id]])</f>
        <v>template_laundry_washing_machine_plug_proxy</v>
      </c>
      <c r="G302" s="6" t="s">
        <v>238</v>
      </c>
      <c r="H302" s="6" t="s">
        <v>732</v>
      </c>
      <c r="I302" s="6" t="s">
        <v>321</v>
      </c>
      <c r="O302" s="8" t="s">
        <v>1157</v>
      </c>
      <c r="P302" s="6" t="s">
        <v>172</v>
      </c>
      <c r="Q302" s="6" t="s">
        <v>1108</v>
      </c>
      <c r="R302" s="6" t="s">
        <v>1118</v>
      </c>
      <c r="S302" s="6" t="str">
        <f>S303</f>
        <v>Laundry Washing Machine</v>
      </c>
      <c r="T302" s="9" t="str">
        <f>_xlfn.CONCAT("standby_power: 0.5", CHAR(10), "unavailable_power: 0", CHAR(10), "fixed:", CHAR(10), "  power: 0.9", CHAR(10))</f>
        <v xml:space="preserve">standby_power: 0.5
unavailable_power: 0
fixed:
  power: 0.9
</v>
      </c>
      <c r="V302" s="8"/>
      <c r="W302" s="8"/>
      <c r="X302" s="8"/>
      <c r="Y302" s="8"/>
      <c r="AF302" s="8"/>
      <c r="AK302" s="6"/>
      <c r="AL302" s="31"/>
      <c r="AM302" s="6"/>
      <c r="AN302" s="8"/>
      <c r="AO302" s="6" t="s">
        <v>134</v>
      </c>
      <c r="AP302" s="12" t="s">
        <v>425</v>
      </c>
      <c r="AQ302" s="6" t="s">
        <v>244</v>
      </c>
      <c r="AS302" s="6" t="s">
        <v>223</v>
      </c>
      <c r="AV302" s="6"/>
      <c r="AW302" s="6"/>
    </row>
    <row r="303" spans="1:52" ht="16" customHeight="1">
      <c r="A303" s="6">
        <v>2564</v>
      </c>
      <c r="B303" s="6" t="s">
        <v>26</v>
      </c>
      <c r="C303" s="6" t="s">
        <v>244</v>
      </c>
      <c r="D303" s="6" t="s">
        <v>134</v>
      </c>
      <c r="E303" s="6" t="s">
        <v>1231</v>
      </c>
      <c r="F303" s="6" t="str">
        <f>IF(ISBLANK(E303), "", Table2[[#This Row],[unique_id]])</f>
        <v>laundry_washing_machine_plug</v>
      </c>
      <c r="G303" s="6" t="s">
        <v>238</v>
      </c>
      <c r="H303" s="6" t="s">
        <v>732</v>
      </c>
      <c r="I303" s="6" t="s">
        <v>321</v>
      </c>
      <c r="M303" s="6" t="s">
        <v>275</v>
      </c>
      <c r="O303" s="8" t="s">
        <v>1157</v>
      </c>
      <c r="P303" s="6" t="s">
        <v>172</v>
      </c>
      <c r="Q303" s="6" t="s">
        <v>1108</v>
      </c>
      <c r="R303" s="6" t="s">
        <v>1118</v>
      </c>
      <c r="S303" s="6" t="str">
        <f>_xlfn.CONCAT( Table2[[#This Row],[device_suggested_area]], " ",Table2[[#This Row],[friendly_name]])</f>
        <v>Laundry Washing Machine</v>
      </c>
      <c r="T303" s="9" t="str">
        <f>_xlfn.CONCAT("power_sensor_id: sensor.", Table2[[#This Row],[unique_id]], "_current_consumption", CHAR(10), "force_energy_sensor_creation: true", CHAR(10))</f>
        <v xml:space="preserve">power_sensor_id: sensor.laundry_washing_machine_plug_current_consumption
force_energy_sensor_creation: true
</v>
      </c>
      <c r="V303" s="8"/>
      <c r="W303" s="8"/>
      <c r="X303" s="8"/>
      <c r="Y303" s="8"/>
      <c r="AD303" s="6" t="s">
        <v>264</v>
      </c>
      <c r="AF303" s="8"/>
      <c r="AH303" s="6" t="str">
        <f>IF(ISBLANK(AG303),  "", _xlfn.CONCAT("haas/entity/sensor/", LOWER(C303), "/", E303, "/config"))</f>
        <v/>
      </c>
      <c r="AI303" s="6" t="str">
        <f>IF(ISBLANK(AG303),  "", _xlfn.CONCAT(LOWER(C303), "/", E303))</f>
        <v/>
      </c>
      <c r="AK303" s="6"/>
      <c r="AL303" s="31"/>
      <c r="AM303" s="6" t="str">
        <f>IF(OR(ISBLANK(AV303), ISBLANK(AW303)), "", LOWER(_xlfn.CONCAT(Table2[[#This Row],[device_manufacturer]], "-",Table2[[#This Row],[device_suggested_area]], "-", Table2[[#This Row],[device_identifiers]])))</f>
        <v>tplink-laundry-washing-machine</v>
      </c>
      <c r="AN303" s="8" t="s">
        <v>426</v>
      </c>
      <c r="AO303" s="6" t="s">
        <v>460</v>
      </c>
      <c r="AP303" s="12" t="s">
        <v>425</v>
      </c>
      <c r="AQ303" s="6" t="str">
        <f>IF(OR(ISBLANK(AV303), ISBLANK(AW303)), "", Table2[[#This Row],[device_via_device]])</f>
        <v>TPLink</v>
      </c>
      <c r="AR303" s="6" t="s">
        <v>1172</v>
      </c>
      <c r="AS303" s="6" t="s">
        <v>223</v>
      </c>
      <c r="AU303" s="6" t="s">
        <v>553</v>
      </c>
      <c r="AV303" s="6" t="s">
        <v>409</v>
      </c>
      <c r="AW303" s="6" t="s">
        <v>540</v>
      </c>
      <c r="AZ303" s="6" t="str">
        <f>IF(AND(ISBLANK(AV303), ISBLANK(AW303)), "", _xlfn.CONCAT("[", IF(ISBLANK(AV303), "", _xlfn.CONCAT("[""mac"", """, AV303, """]")), IF(ISBLANK(AW303), "", _xlfn.CONCAT(", [""ip"", """, AW303, """]")), "]"))</f>
        <v>[["mac", "5c:a6:e6:25:5a:a3"], ["ip", "10.0.6.75"]]</v>
      </c>
    </row>
    <row r="304" spans="1:52" ht="16" customHeight="1">
      <c r="A304" s="6">
        <v>2565</v>
      </c>
      <c r="B304" s="6" t="s">
        <v>26</v>
      </c>
      <c r="C304" s="6" t="s">
        <v>1187</v>
      </c>
      <c r="D304" s="6" t="s">
        <v>149</v>
      </c>
      <c r="E304" s="9" t="str">
        <f>_xlfn.CONCAT("template_", E305, "_proxy")</f>
        <v>template_kitchen_coffee_machine_plug_proxy</v>
      </c>
      <c r="F304" s="6" t="str">
        <f>IF(ISBLANK(E304), "", Table2[[#This Row],[unique_id]])</f>
        <v>template_kitchen_coffee_machine_plug_proxy</v>
      </c>
      <c r="G304" s="6" t="s">
        <v>135</v>
      </c>
      <c r="H304" s="6" t="s">
        <v>732</v>
      </c>
      <c r="I304" s="6" t="s">
        <v>321</v>
      </c>
      <c r="O304" s="8" t="s">
        <v>1157</v>
      </c>
      <c r="P304" s="6" t="s">
        <v>172</v>
      </c>
      <c r="Q304" s="6" t="s">
        <v>1108</v>
      </c>
      <c r="R304" s="6" t="s">
        <v>1118</v>
      </c>
      <c r="S304" s="6" t="str">
        <f>S305</f>
        <v>Kitchen Coffee Machine</v>
      </c>
      <c r="T304" s="9" t="str">
        <f>_xlfn.CONCAT("standby_power: 0.5", CHAR(10), "unavailable_power: 0", CHAR(10), "fixed:", CHAR(10), "  power: 0.9", CHAR(10))</f>
        <v xml:space="preserve">standby_power: 0.5
unavailable_power: 0
fixed:
  power: 0.9
</v>
      </c>
      <c r="V304" s="8"/>
      <c r="W304" s="8"/>
      <c r="X304" s="8"/>
      <c r="Y304" s="8"/>
      <c r="AF304" s="8"/>
      <c r="AH304" s="6" t="str">
        <f>IF(ISBLANK(AG304),  "", _xlfn.CONCAT("haas/entity/sensor/", LOWER(C304), "/", E304, "/config"))</f>
        <v/>
      </c>
      <c r="AI304" s="6" t="str">
        <f>IF(ISBLANK(AG304),  "", _xlfn.CONCAT(LOWER(C304), "/", E304))</f>
        <v/>
      </c>
      <c r="AK304" s="6"/>
      <c r="AL304" s="31"/>
      <c r="AM304" s="6"/>
      <c r="AN304" s="8"/>
      <c r="AO304" s="6" t="s">
        <v>134</v>
      </c>
      <c r="AP304" s="12" t="s">
        <v>425</v>
      </c>
      <c r="AQ304" s="6" t="s">
        <v>244</v>
      </c>
      <c r="AS304" s="6" t="s">
        <v>215</v>
      </c>
      <c r="AV304" s="6"/>
      <c r="AW304" s="6"/>
      <c r="AZ304" s="6" t="str">
        <f>IF(AND(ISBLANK(AV304), ISBLANK(AW304)), "", _xlfn.CONCAT("[", IF(ISBLANK(AV304), "", _xlfn.CONCAT("[""mac"", """, AV304, """]")), IF(ISBLANK(AW304), "", _xlfn.CONCAT(", [""ip"", """, AW304, """]")), "]"))</f>
        <v/>
      </c>
    </row>
    <row r="305" spans="1:52" ht="16" customHeight="1">
      <c r="A305" s="6">
        <v>2566</v>
      </c>
      <c r="B305" s="6" t="s">
        <v>26</v>
      </c>
      <c r="C305" s="6" t="s">
        <v>244</v>
      </c>
      <c r="D305" s="6" t="s">
        <v>134</v>
      </c>
      <c r="E305" s="6" t="s">
        <v>1232</v>
      </c>
      <c r="F305" s="6" t="str">
        <f>IF(ISBLANK(E305), "", Table2[[#This Row],[unique_id]])</f>
        <v>kitchen_coffee_machine_plug</v>
      </c>
      <c r="G305" s="6" t="s">
        <v>135</v>
      </c>
      <c r="H305" s="6" t="s">
        <v>732</v>
      </c>
      <c r="I305" s="6" t="s">
        <v>321</v>
      </c>
      <c r="M305" s="6" t="s">
        <v>275</v>
      </c>
      <c r="O305" s="8" t="s">
        <v>1157</v>
      </c>
      <c r="P305" s="6" t="s">
        <v>172</v>
      </c>
      <c r="Q305" s="6" t="s">
        <v>1108</v>
      </c>
      <c r="R305" s="6" t="s">
        <v>1118</v>
      </c>
      <c r="S305" s="6" t="str">
        <f>_xlfn.CONCAT( Table2[[#This Row],[device_suggested_area]], " ",Table2[[#This Row],[friendly_name]])</f>
        <v>Kitchen Coffee Machine</v>
      </c>
      <c r="T305" s="9" t="str">
        <f>_xlfn.CONCAT("power_sensor_id: sensor.", Table2[[#This Row],[unique_id]], "_current_consumption", CHAR(10), "force_energy_sensor_creation: true", CHAR(10))</f>
        <v xml:space="preserve">power_sensor_id: sensor.kitchen_coffee_machine_plug_current_consumption
force_energy_sensor_creation: true
</v>
      </c>
      <c r="V305" s="8"/>
      <c r="W305" s="8"/>
      <c r="X305" s="8"/>
      <c r="Y305" s="8"/>
      <c r="AD305" s="6" t="s">
        <v>265</v>
      </c>
      <c r="AF305" s="8"/>
      <c r="AH305" s="6" t="str">
        <f>IF(ISBLANK(AG305),  "", _xlfn.CONCAT("haas/entity/sensor/", LOWER(C305), "/", E305, "/config"))</f>
        <v/>
      </c>
      <c r="AI305" s="6" t="str">
        <f>IF(ISBLANK(AG305),  "", _xlfn.CONCAT(LOWER(C305), "/", E305))</f>
        <v/>
      </c>
      <c r="AK305" s="6"/>
      <c r="AL305" s="31"/>
      <c r="AM305" s="6" t="str">
        <f>IF(OR(ISBLANK(AV305), ISBLANK(AW305)), "", LOWER(_xlfn.CONCAT(Table2[[#This Row],[device_manufacturer]], "-",Table2[[#This Row],[device_suggested_area]], "-", Table2[[#This Row],[device_identifiers]])))</f>
        <v>tplink-kitchen-coffee-machine</v>
      </c>
      <c r="AN305" s="8" t="s">
        <v>426</v>
      </c>
      <c r="AO305" s="6" t="s">
        <v>461</v>
      </c>
      <c r="AP305" s="6" t="s">
        <v>425</v>
      </c>
      <c r="AQ305" s="6" t="str">
        <f>IF(OR(ISBLANK(AV305), ISBLANK(AW305)), "", Table2[[#This Row],[device_via_device]])</f>
        <v>TPLink</v>
      </c>
      <c r="AR305" s="6" t="s">
        <v>1172</v>
      </c>
      <c r="AS305" s="6" t="s">
        <v>215</v>
      </c>
      <c r="AU305" s="6" t="s">
        <v>553</v>
      </c>
      <c r="AV305" s="6" t="s">
        <v>410</v>
      </c>
      <c r="AW305" s="6" t="s">
        <v>541</v>
      </c>
      <c r="AZ305" s="6" t="str">
        <f>IF(AND(ISBLANK(AV305), ISBLANK(AW305)), "", _xlfn.CONCAT("[", IF(ISBLANK(AV305), "", _xlfn.CONCAT("[""mac"", """, AV305, """]")), IF(ISBLANK(AW305), "", _xlfn.CONCAT(", [""ip"", """, AW305, """]")), "]"))</f>
        <v>[["mac", "60:a4:b7:1f:71:0a"], ["ip", "10.0.6.76"]]</v>
      </c>
    </row>
    <row r="306" spans="1:52" ht="16" customHeight="1">
      <c r="A306" s="6">
        <v>2567</v>
      </c>
      <c r="B306" s="6" t="s">
        <v>26</v>
      </c>
      <c r="C306" s="6" t="s">
        <v>1187</v>
      </c>
      <c r="D306" s="6" t="s">
        <v>149</v>
      </c>
      <c r="E306" s="9" t="str">
        <f>_xlfn.CONCAT("template_", E307, "_proxy")</f>
        <v>template_kitchen_fridge_plug_proxy</v>
      </c>
      <c r="F306" s="6" t="str">
        <f>IF(ISBLANK(E306), "", Table2[[#This Row],[unique_id]])</f>
        <v>template_kitchen_fridge_plug_proxy</v>
      </c>
      <c r="G306" s="6" t="s">
        <v>234</v>
      </c>
      <c r="H306" s="6" t="s">
        <v>732</v>
      </c>
      <c r="I306" s="6" t="s">
        <v>321</v>
      </c>
      <c r="O306" s="8" t="s">
        <v>1157</v>
      </c>
      <c r="P306" s="6" t="s">
        <v>172</v>
      </c>
      <c r="Q306" s="6" t="s">
        <v>1107</v>
      </c>
      <c r="R306" s="6" t="s">
        <v>1119</v>
      </c>
      <c r="S306" s="6" t="str">
        <f>S307</f>
        <v>Kitchen Fridge</v>
      </c>
      <c r="T306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306" s="8"/>
      <c r="W306" s="8"/>
      <c r="X306" s="8"/>
      <c r="Y306" s="8"/>
      <c r="AF306" s="8"/>
      <c r="AH306" s="6" t="str">
        <f>IF(ISBLANK(AG306),  "", _xlfn.CONCAT("haas/entity/sensor/", LOWER(C306), "/", E306, "/config"))</f>
        <v/>
      </c>
      <c r="AI306" s="6" t="str">
        <f>IF(ISBLANK(AG306),  "", _xlfn.CONCAT(LOWER(C306), "/", E306))</f>
        <v/>
      </c>
      <c r="AK306" s="6"/>
      <c r="AL306" s="31"/>
      <c r="AM306" s="6"/>
      <c r="AN306" s="8"/>
      <c r="AO306" s="6" t="s">
        <v>134</v>
      </c>
      <c r="AP306" s="6" t="s">
        <v>424</v>
      </c>
      <c r="AQ306" s="6" t="s">
        <v>244</v>
      </c>
      <c r="AS306" s="6" t="s">
        <v>215</v>
      </c>
      <c r="AV306" s="6"/>
      <c r="AW306" s="6"/>
      <c r="AZ306" s="6" t="str">
        <f>IF(AND(ISBLANK(AV306), ISBLANK(AW306)), "", _xlfn.CONCAT("[", IF(ISBLANK(AV306), "", _xlfn.CONCAT("[""mac"", """, AV306, """]")), IF(ISBLANK(AW306), "", _xlfn.CONCAT(", [""ip"", """, AW306, """]")), "]"))</f>
        <v/>
      </c>
    </row>
    <row r="307" spans="1:52" ht="16" customHeight="1">
      <c r="A307" s="6">
        <v>2568</v>
      </c>
      <c r="B307" s="6" t="s">
        <v>26</v>
      </c>
      <c r="C307" s="6" t="s">
        <v>244</v>
      </c>
      <c r="D307" s="6" t="s">
        <v>134</v>
      </c>
      <c r="E307" s="6" t="s">
        <v>1233</v>
      </c>
      <c r="F307" s="6" t="str">
        <f>IF(ISBLANK(E307), "", Table2[[#This Row],[unique_id]])</f>
        <v>kitchen_fridge_plug</v>
      </c>
      <c r="G307" s="6" t="s">
        <v>234</v>
      </c>
      <c r="H307" s="6" t="s">
        <v>732</v>
      </c>
      <c r="I307" s="6" t="s">
        <v>321</v>
      </c>
      <c r="M307" s="6" t="s">
        <v>275</v>
      </c>
      <c r="O307" s="8" t="s">
        <v>1157</v>
      </c>
      <c r="P307" s="6" t="s">
        <v>172</v>
      </c>
      <c r="Q307" s="6" t="s">
        <v>1107</v>
      </c>
      <c r="R307" s="6" t="s">
        <v>1119</v>
      </c>
      <c r="S307" s="6" t="str">
        <f>Table2[[#This Row],[friendly_name]]</f>
        <v>Kitchen Fridge</v>
      </c>
      <c r="T307" s="9" t="str">
        <f>_xlfn.CONCAT("power_sensor_id: sensor.", Table2[[#This Row],[unique_id]], "_current_consumption", CHAR(10), "force_energy_sensor_creation: true", CHAR(10))</f>
        <v xml:space="preserve">power_sensor_id: sensor.kitchen_fridge_plug_current_consumption
force_energy_sensor_creation: true
</v>
      </c>
      <c r="V307" s="8"/>
      <c r="W307" s="8"/>
      <c r="X307" s="8"/>
      <c r="Y307" s="8"/>
      <c r="AD307" s="6" t="s">
        <v>266</v>
      </c>
      <c r="AF307" s="8"/>
      <c r="AH307" s="6" t="str">
        <f>IF(ISBLANK(AG307),  "", _xlfn.CONCAT("haas/entity/sensor/", LOWER(C307), "/", E307, "/config"))</f>
        <v/>
      </c>
      <c r="AI307" s="6" t="str">
        <f>IF(ISBLANK(AG307),  "", _xlfn.CONCAT(LOWER(C307), "/", E307))</f>
        <v/>
      </c>
      <c r="AK307" s="6"/>
      <c r="AL307" s="31"/>
      <c r="AM307" s="6" t="str">
        <f>IF(OR(ISBLANK(AV307), ISBLANK(AW307)), "", LOWER(_xlfn.CONCAT(Table2[[#This Row],[device_manufacturer]], "-",Table2[[#This Row],[device_suggested_area]], "-", Table2[[#This Row],[device_identifiers]])))</f>
        <v>tplink-kitchen-fridge</v>
      </c>
      <c r="AN307" s="8" t="s">
        <v>427</v>
      </c>
      <c r="AO307" s="6" t="s">
        <v>431</v>
      </c>
      <c r="AP307" s="6" t="s">
        <v>424</v>
      </c>
      <c r="AQ307" s="6" t="str">
        <f>IF(OR(ISBLANK(AV307), ISBLANK(AW307)), "", Table2[[#This Row],[device_via_device]])</f>
        <v>TPLink</v>
      </c>
      <c r="AR307" s="6" t="s">
        <v>1172</v>
      </c>
      <c r="AS307" s="6" t="s">
        <v>215</v>
      </c>
      <c r="AU307" s="6" t="s">
        <v>553</v>
      </c>
      <c r="AV307" s="6" t="s">
        <v>411</v>
      </c>
      <c r="AW307" s="6" t="s">
        <v>542</v>
      </c>
      <c r="AZ307" s="6" t="str">
        <f>IF(AND(ISBLANK(AV307), ISBLANK(AW307)), "", _xlfn.CONCAT("[", IF(ISBLANK(AV307), "", _xlfn.CONCAT("[""mac"", """, AV307, """]")), IF(ISBLANK(AW307), "", _xlfn.CONCAT(", [""ip"", """, AW307, """]")), "]"))</f>
        <v>[["mac", "ac:84:c6:54:96:50"], ["ip", "10.0.6.77"]]</v>
      </c>
    </row>
    <row r="308" spans="1:52" ht="16" customHeight="1">
      <c r="A308" s="6">
        <v>2569</v>
      </c>
      <c r="B308" s="6" t="s">
        <v>26</v>
      </c>
      <c r="C308" s="6" t="s">
        <v>1187</v>
      </c>
      <c r="D308" s="6" t="s">
        <v>149</v>
      </c>
      <c r="E308" s="9" t="str">
        <f>_xlfn.CONCAT("template_", E309, "_proxy")</f>
        <v>template_deck_freezer_plug_proxy</v>
      </c>
      <c r="F308" s="6" t="str">
        <f>IF(ISBLANK(E308), "", Table2[[#This Row],[unique_id]])</f>
        <v>template_deck_freezer_plug_proxy</v>
      </c>
      <c r="G308" s="6" t="s">
        <v>235</v>
      </c>
      <c r="H308" s="6" t="s">
        <v>732</v>
      </c>
      <c r="I308" s="6" t="s">
        <v>321</v>
      </c>
      <c r="O308" s="8" t="s">
        <v>1157</v>
      </c>
      <c r="P308" s="6" t="s">
        <v>172</v>
      </c>
      <c r="Q308" s="6" t="s">
        <v>1107</v>
      </c>
      <c r="R308" s="6" t="s">
        <v>1119</v>
      </c>
      <c r="S308" s="6" t="str">
        <f>S309</f>
        <v>Deck Freezer</v>
      </c>
      <c r="T308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308" s="8"/>
      <c r="W308" s="8"/>
      <c r="X308" s="8"/>
      <c r="Y308" s="8"/>
      <c r="AF308" s="8"/>
      <c r="AH308" s="6" t="str">
        <f>IF(ISBLANK(AG308),  "", _xlfn.CONCAT("haas/entity/sensor/", LOWER(C308), "/", E308, "/config"))</f>
        <v/>
      </c>
      <c r="AI308" s="6" t="str">
        <f>IF(ISBLANK(AG308),  "", _xlfn.CONCAT(LOWER(C308), "/", E308))</f>
        <v/>
      </c>
      <c r="AK308" s="6"/>
      <c r="AL308" s="31"/>
      <c r="AM308" s="6"/>
      <c r="AN308" s="8"/>
      <c r="AO308" s="6" t="s">
        <v>134</v>
      </c>
      <c r="AP308" s="6" t="s">
        <v>424</v>
      </c>
      <c r="AQ308" s="6" t="s">
        <v>244</v>
      </c>
      <c r="AS308" s="6" t="s">
        <v>422</v>
      </c>
      <c r="AV308" s="6"/>
      <c r="AW308" s="10"/>
      <c r="AZ308" s="6" t="str">
        <f>IF(AND(ISBLANK(AV308), ISBLANK(AW308)), "", _xlfn.CONCAT("[", IF(ISBLANK(AV308), "", _xlfn.CONCAT("[""mac"", """, AV308, """]")), IF(ISBLANK(AW308), "", _xlfn.CONCAT(", [""ip"", """, AW308, """]")), "]"))</f>
        <v/>
      </c>
    </row>
    <row r="309" spans="1:52" ht="16" customHeight="1">
      <c r="A309" s="6">
        <v>2570</v>
      </c>
      <c r="B309" s="6" t="s">
        <v>26</v>
      </c>
      <c r="C309" s="6" t="s">
        <v>244</v>
      </c>
      <c r="D309" s="6" t="s">
        <v>134</v>
      </c>
      <c r="E309" s="6" t="s">
        <v>1234</v>
      </c>
      <c r="F309" s="6" t="str">
        <f>IF(ISBLANK(E309), "", Table2[[#This Row],[unique_id]])</f>
        <v>deck_freezer_plug</v>
      </c>
      <c r="G309" s="6" t="s">
        <v>235</v>
      </c>
      <c r="H309" s="6" t="s">
        <v>732</v>
      </c>
      <c r="I309" s="6" t="s">
        <v>321</v>
      </c>
      <c r="M309" s="6" t="s">
        <v>275</v>
      </c>
      <c r="O309" s="8" t="s">
        <v>1157</v>
      </c>
      <c r="P309" s="6" t="s">
        <v>172</v>
      </c>
      <c r="Q309" s="6" t="s">
        <v>1107</v>
      </c>
      <c r="R309" s="6" t="s">
        <v>1119</v>
      </c>
      <c r="S309" s="6" t="str">
        <f>Table2[[#This Row],[friendly_name]]</f>
        <v>Deck Freezer</v>
      </c>
      <c r="T309" s="9" t="str">
        <f>_xlfn.CONCAT("power_sensor_id: sensor.", Table2[[#This Row],[unique_id]], "_current_consumption", CHAR(10), "force_energy_sensor_creation: true", CHAR(10))</f>
        <v xml:space="preserve">power_sensor_id: sensor.deck_freezer_plug_current_consumption
force_energy_sensor_creation: true
</v>
      </c>
      <c r="V309" s="8"/>
      <c r="W309" s="8"/>
      <c r="X309" s="8"/>
      <c r="Y309" s="8"/>
      <c r="AD309" s="6" t="s">
        <v>267</v>
      </c>
      <c r="AF309" s="8"/>
      <c r="AH309" s="6" t="str">
        <f>IF(ISBLANK(AG309),  "", _xlfn.CONCAT("haas/entity/sensor/", LOWER(C309), "/", E309, "/config"))</f>
        <v/>
      </c>
      <c r="AI309" s="6" t="str">
        <f>IF(ISBLANK(AG309),  "", _xlfn.CONCAT(LOWER(C309), "/", E309))</f>
        <v/>
      </c>
      <c r="AK309" s="6"/>
      <c r="AL309" s="31"/>
      <c r="AM309" s="6" t="str">
        <f>IF(OR(ISBLANK(AV309), ISBLANK(AW309)), "", LOWER(_xlfn.CONCAT(Table2[[#This Row],[device_manufacturer]], "-",Table2[[#This Row],[device_suggested_area]], "-", Table2[[#This Row],[device_identifiers]])))</f>
        <v>tplink-deck-freezer</v>
      </c>
      <c r="AN309" s="8" t="s">
        <v>427</v>
      </c>
      <c r="AO309" s="6" t="s">
        <v>432</v>
      </c>
      <c r="AP309" s="6" t="s">
        <v>424</v>
      </c>
      <c r="AQ309" s="6" t="str">
        <f>IF(OR(ISBLANK(AV309), ISBLANK(AW309)), "", Table2[[#This Row],[device_via_device]])</f>
        <v>TPLink</v>
      </c>
      <c r="AR309" s="6" t="s">
        <v>1172</v>
      </c>
      <c r="AS309" s="6" t="s">
        <v>422</v>
      </c>
      <c r="AU309" s="6" t="s">
        <v>553</v>
      </c>
      <c r="AV309" s="6" t="s">
        <v>412</v>
      </c>
      <c r="AW309" s="6" t="s">
        <v>543</v>
      </c>
      <c r="AZ309" s="6" t="str">
        <f>IF(AND(ISBLANK(AV309), ISBLANK(AW309)), "", _xlfn.CONCAT("[", IF(ISBLANK(AV309), "", _xlfn.CONCAT("[""mac"", """, AV309, """]")), IF(ISBLANK(AW309), "", _xlfn.CONCAT(", [""ip"", """, AW309, """]")), "]"))</f>
        <v>[["mac", "ac:84:c6:54:9e:cf"], ["ip", "10.0.6.78"]]</v>
      </c>
    </row>
    <row r="310" spans="1:52" ht="16" customHeight="1">
      <c r="A310" s="6">
        <v>2571</v>
      </c>
      <c r="B310" s="6" t="s">
        <v>26</v>
      </c>
      <c r="C310" s="6" t="s">
        <v>1187</v>
      </c>
      <c r="D310" s="6" t="s">
        <v>149</v>
      </c>
      <c r="E310" s="9" t="str">
        <f>_xlfn.CONCAT("template_", E311, "_proxy")</f>
        <v>template_study_battery_charger_plug_proxy</v>
      </c>
      <c r="F310" s="6" t="str">
        <f>IF(ISBLANK(E310), "", Table2[[#This Row],[unique_id]])</f>
        <v>template_study_battery_charger_plug_proxy</v>
      </c>
      <c r="G310" s="6" t="s">
        <v>242</v>
      </c>
      <c r="H310" s="6" t="s">
        <v>732</v>
      </c>
      <c r="I310" s="6" t="s">
        <v>321</v>
      </c>
      <c r="O310" s="8" t="s">
        <v>1157</v>
      </c>
      <c r="P310" s="6" t="s">
        <v>172</v>
      </c>
      <c r="Q310" s="6" t="s">
        <v>1107</v>
      </c>
      <c r="R310" s="6" t="s">
        <v>732</v>
      </c>
      <c r="S310" s="6" t="str">
        <f>S311</f>
        <v>Study Battery Charger</v>
      </c>
      <c r="T310" s="9" t="str">
        <f>_xlfn.CONCAT("standby_power: 0.5", CHAR(10), "unavailable_power: 0", CHAR(10), "fixed:", CHAR(10), "  power: 0.9", CHAR(10))</f>
        <v xml:space="preserve">standby_power: 0.5
unavailable_power: 0
fixed:
  power: 0.9
</v>
      </c>
      <c r="V310" s="8"/>
      <c r="W310" s="8"/>
      <c r="X310" s="8"/>
      <c r="Y310" s="8"/>
      <c r="AF310" s="8"/>
      <c r="AH310" s="6" t="str">
        <f>IF(ISBLANK(AG310),  "", _xlfn.CONCAT("haas/entity/sensor/", LOWER(C310), "/", E310, "/config"))</f>
        <v/>
      </c>
      <c r="AI310" s="6" t="str">
        <f>IF(ISBLANK(AG310),  "", _xlfn.CONCAT(LOWER(C310), "/", E310))</f>
        <v/>
      </c>
      <c r="AK310" s="6"/>
      <c r="AL310" s="31"/>
      <c r="AM310" s="6"/>
      <c r="AN310" s="8"/>
      <c r="AO310" s="6" t="s">
        <v>134</v>
      </c>
      <c r="AP310" s="12" t="s">
        <v>425</v>
      </c>
      <c r="AQ310" s="6" t="s">
        <v>244</v>
      </c>
      <c r="AS310" s="6" t="s">
        <v>421</v>
      </c>
      <c r="AV310" s="6"/>
      <c r="AW310" s="10"/>
      <c r="AZ310" s="6" t="str">
        <f>IF(AND(ISBLANK(AV310), ISBLANK(AW310)), "", _xlfn.CONCAT("[", IF(ISBLANK(AV310), "", _xlfn.CONCAT("[""mac"", """, AV310, """]")), IF(ISBLANK(AW310), "", _xlfn.CONCAT(", [""ip"", """, AW310, """]")), "]"))</f>
        <v/>
      </c>
    </row>
    <row r="311" spans="1:52" ht="16" customHeight="1">
      <c r="A311" s="6">
        <v>2572</v>
      </c>
      <c r="B311" s="6" t="s">
        <v>26</v>
      </c>
      <c r="C311" s="6" t="s">
        <v>244</v>
      </c>
      <c r="D311" s="6" t="s">
        <v>134</v>
      </c>
      <c r="E311" s="6" t="s">
        <v>1235</v>
      </c>
      <c r="F311" s="6" t="str">
        <f>IF(ISBLANK(E311), "", Table2[[#This Row],[unique_id]])</f>
        <v>study_battery_charger_plug</v>
      </c>
      <c r="G311" s="6" t="s">
        <v>242</v>
      </c>
      <c r="H311" s="6" t="s">
        <v>732</v>
      </c>
      <c r="I311" s="6" t="s">
        <v>321</v>
      </c>
      <c r="M311" s="6" t="s">
        <v>275</v>
      </c>
      <c r="O311" s="8" t="s">
        <v>1157</v>
      </c>
      <c r="P311" s="6" t="s">
        <v>172</v>
      </c>
      <c r="Q311" s="6" t="s">
        <v>1107</v>
      </c>
      <c r="R311" s="6" t="s">
        <v>732</v>
      </c>
      <c r="S311" s="6" t="str">
        <f>_xlfn.CONCAT( Table2[[#This Row],[device_suggested_area]], " ",Table2[[#This Row],[friendly_name]])</f>
        <v>Study Battery Charger</v>
      </c>
      <c r="T311" s="9" t="str">
        <f>_xlfn.CONCAT("power_sensor_id: sensor.", Table2[[#This Row],[unique_id]], "_current_consumption", CHAR(10), "force_energy_sensor_creation: true", CHAR(10))</f>
        <v xml:space="preserve">power_sensor_id: sensor.study_battery_charger_plug_current_consumption
force_energy_sensor_creation: true
</v>
      </c>
      <c r="V311" s="8"/>
      <c r="W311" s="8"/>
      <c r="X311" s="8"/>
      <c r="Y311" s="8"/>
      <c r="AD311" s="6" t="s">
        <v>273</v>
      </c>
      <c r="AF311" s="8"/>
      <c r="AH311" s="6" t="str">
        <f>IF(ISBLANK(AG311),  "", _xlfn.CONCAT("haas/entity/sensor/", LOWER(C311), "/", E311, "/config"))</f>
        <v/>
      </c>
      <c r="AI311" s="6" t="str">
        <f>IF(ISBLANK(AG311),  "", _xlfn.CONCAT(LOWER(C311), "/", E311))</f>
        <v/>
      </c>
      <c r="AK311" s="6"/>
      <c r="AL311" s="31"/>
      <c r="AM311" s="6" t="str">
        <f>IF(OR(ISBLANK(AV311), ISBLANK(AW311)), "", LOWER(_xlfn.CONCAT(Table2[[#This Row],[device_manufacturer]], "-",Table2[[#This Row],[device_suggested_area]], "-", Table2[[#This Row],[device_identifiers]])))</f>
        <v>tplink-study-battery-charger</v>
      </c>
      <c r="AN311" s="8" t="s">
        <v>426</v>
      </c>
      <c r="AO311" s="6" t="s">
        <v>457</v>
      </c>
      <c r="AP311" s="12" t="s">
        <v>425</v>
      </c>
      <c r="AQ311" s="6" t="str">
        <f>IF(OR(ISBLANK(AV311), ISBLANK(AW311)), "", Table2[[#This Row],[device_via_device]])</f>
        <v>TPLink</v>
      </c>
      <c r="AR311" s="6" t="s">
        <v>1172</v>
      </c>
      <c r="AS311" s="6" t="s">
        <v>421</v>
      </c>
      <c r="AU311" s="6" t="s">
        <v>553</v>
      </c>
      <c r="AV311" s="6" t="s">
        <v>405</v>
      </c>
      <c r="AW311" s="6" t="s">
        <v>536</v>
      </c>
      <c r="AZ311" s="6" t="str">
        <f>IF(AND(ISBLANK(AV311), ISBLANK(AW311)), "", _xlfn.CONCAT("[", IF(ISBLANK(AV311), "", _xlfn.CONCAT("[""mac"", """, AV311, """]")), IF(ISBLANK(AW311), "", _xlfn.CONCAT(", [""ip"", """, AW311, """]")), "]"))</f>
        <v>[["mac", "5c:a6:e6:25:64:e9"], ["ip", "10.0.6.71"]]</v>
      </c>
    </row>
    <row r="312" spans="1:52" ht="16" customHeight="1">
      <c r="A312" s="6">
        <v>2573</v>
      </c>
      <c r="B312" s="6" t="s">
        <v>26</v>
      </c>
      <c r="C312" s="6" t="s">
        <v>1187</v>
      </c>
      <c r="D312" s="6" t="s">
        <v>149</v>
      </c>
      <c r="E312" s="9" t="str">
        <f>_xlfn.CONCAT("template_", E313, "_proxy")</f>
        <v>template_laundry_vacuum_charger_plug_proxy</v>
      </c>
      <c r="F312" s="6" t="str">
        <f>IF(ISBLANK(E312), "", Table2[[#This Row],[unique_id]])</f>
        <v>template_laundry_vacuum_charger_plug_proxy</v>
      </c>
      <c r="G312" s="6" t="s">
        <v>241</v>
      </c>
      <c r="H312" s="6" t="s">
        <v>732</v>
      </c>
      <c r="I312" s="6" t="s">
        <v>321</v>
      </c>
      <c r="O312" s="8" t="s">
        <v>1157</v>
      </c>
      <c r="P312" s="6" t="s">
        <v>172</v>
      </c>
      <c r="Q312" s="6" t="s">
        <v>1107</v>
      </c>
      <c r="R312" s="6" t="s">
        <v>732</v>
      </c>
      <c r="S312" s="6" t="str">
        <f>S313</f>
        <v>Laundry Vacuum Charger</v>
      </c>
      <c r="T312" s="9" t="str">
        <f>_xlfn.CONCAT("standby_power: 0.5", CHAR(10), "unavailable_power: 0", CHAR(10), "fixed:", CHAR(10), "  power: 0.9", CHAR(10))</f>
        <v xml:space="preserve">standby_power: 0.5
unavailable_power: 0
fixed:
  power: 0.9
</v>
      </c>
      <c r="V312" s="8"/>
      <c r="W312" s="8"/>
      <c r="X312" s="8"/>
      <c r="Y312" s="8"/>
      <c r="AF312" s="8"/>
      <c r="AH312" s="6" t="str">
        <f>IF(ISBLANK(AG312),  "", _xlfn.CONCAT("haas/entity/sensor/", LOWER(C312), "/", E312, "/config"))</f>
        <v/>
      </c>
      <c r="AI312" s="6" t="str">
        <f>IF(ISBLANK(AG312),  "", _xlfn.CONCAT(LOWER(C312), "/", E312))</f>
        <v/>
      </c>
      <c r="AK312" s="6"/>
      <c r="AL312" s="31"/>
      <c r="AM312" s="6"/>
      <c r="AN312" s="8"/>
      <c r="AO312" s="6" t="s">
        <v>134</v>
      </c>
      <c r="AP312" s="12" t="s">
        <v>425</v>
      </c>
      <c r="AQ312" s="6" t="s">
        <v>244</v>
      </c>
      <c r="AS312" s="6" t="s">
        <v>223</v>
      </c>
      <c r="AV312" s="6"/>
      <c r="AW312" s="6"/>
      <c r="AZ312" s="6" t="str">
        <f>IF(AND(ISBLANK(AV312), ISBLANK(AW312)), "", _xlfn.CONCAT("[", IF(ISBLANK(AV312), "", _xlfn.CONCAT("[""mac"", """, AV312, """]")), IF(ISBLANK(AW312), "", _xlfn.CONCAT(", [""ip"", """, AW312, """]")), "]"))</f>
        <v/>
      </c>
    </row>
    <row r="313" spans="1:52" ht="16" customHeight="1">
      <c r="A313" s="6">
        <v>2574</v>
      </c>
      <c r="B313" s="6" t="s">
        <v>26</v>
      </c>
      <c r="C313" s="6" t="s">
        <v>244</v>
      </c>
      <c r="D313" s="6" t="s">
        <v>134</v>
      </c>
      <c r="E313" s="6" t="s">
        <v>1236</v>
      </c>
      <c r="F313" s="6" t="str">
        <f>IF(ISBLANK(E313), "", Table2[[#This Row],[unique_id]])</f>
        <v>laundry_vacuum_charger_plug</v>
      </c>
      <c r="G313" s="6" t="s">
        <v>241</v>
      </c>
      <c r="H313" s="6" t="s">
        <v>732</v>
      </c>
      <c r="I313" s="6" t="s">
        <v>321</v>
      </c>
      <c r="M313" s="6" t="s">
        <v>275</v>
      </c>
      <c r="O313" s="8" t="s">
        <v>1157</v>
      </c>
      <c r="P313" s="6" t="s">
        <v>172</v>
      </c>
      <c r="Q313" s="6" t="s">
        <v>1107</v>
      </c>
      <c r="R313" s="6" t="s">
        <v>732</v>
      </c>
      <c r="S313" s="6" t="str">
        <f>_xlfn.CONCAT( Table2[[#This Row],[device_suggested_area]], " ",Table2[[#This Row],[friendly_name]])</f>
        <v>Laundry Vacuum Charger</v>
      </c>
      <c r="T313" s="9" t="str">
        <f>_xlfn.CONCAT("power_sensor_id: sensor.", Table2[[#This Row],[unique_id]], "_current_consumption", CHAR(10), "force_energy_sensor_creation: true", CHAR(10))</f>
        <v xml:space="preserve">power_sensor_id: sensor.laundry_vacuum_charger_plug_current_consumption
force_energy_sensor_creation: true
</v>
      </c>
      <c r="V313" s="8"/>
      <c r="W313" s="8"/>
      <c r="X313" s="8"/>
      <c r="Y313" s="8"/>
      <c r="AD313" s="6" t="s">
        <v>273</v>
      </c>
      <c r="AF313" s="8"/>
      <c r="AH313" s="6" t="str">
        <f>IF(ISBLANK(AG313),  "", _xlfn.CONCAT("haas/entity/sensor/", LOWER(C313), "/", E313, "/config"))</f>
        <v/>
      </c>
      <c r="AI313" s="6" t="str">
        <f>IF(ISBLANK(AG313),  "", _xlfn.CONCAT(LOWER(C313), "/", E313))</f>
        <v/>
      </c>
      <c r="AK313" s="6"/>
      <c r="AL313" s="31"/>
      <c r="AM313" s="6" t="str">
        <f>IF(OR(ISBLANK(AV313), ISBLANK(AW313)), "", LOWER(_xlfn.CONCAT(Table2[[#This Row],[device_manufacturer]], "-",Table2[[#This Row],[device_suggested_area]], "-", Table2[[#This Row],[device_identifiers]])))</f>
        <v>tplink-laundry-vacuum-charger</v>
      </c>
      <c r="AN313" s="8" t="s">
        <v>426</v>
      </c>
      <c r="AO313" s="6" t="s">
        <v>458</v>
      </c>
      <c r="AP313" s="12" t="s">
        <v>425</v>
      </c>
      <c r="AQ313" s="6" t="str">
        <f>IF(OR(ISBLANK(AV313), ISBLANK(AW313)), "", Table2[[#This Row],[device_via_device]])</f>
        <v>TPLink</v>
      </c>
      <c r="AR313" s="6" t="s">
        <v>1173</v>
      </c>
      <c r="AS313" s="6" t="s">
        <v>223</v>
      </c>
      <c r="AU313" s="6" t="s">
        <v>553</v>
      </c>
      <c r="AV313" s="6" t="s">
        <v>406</v>
      </c>
      <c r="AW313" s="6" t="s">
        <v>537</v>
      </c>
      <c r="AZ313" s="6" t="str">
        <f>IF(AND(ISBLANK(AV313), ISBLANK(AW313)), "", _xlfn.CONCAT("[", IF(ISBLANK(AV313), "", _xlfn.CONCAT("[""mac"", """, AV313, """]")), IF(ISBLANK(AW313), "", _xlfn.CONCAT(", [""ip"", """, AW313, """]")), "]"))</f>
        <v>[["mac", "5c:a6:e6:25:57:fd"], ["ip", "10.0.6.72"]]</v>
      </c>
    </row>
    <row r="314" spans="1:52" ht="16" customHeight="1">
      <c r="A314" s="6">
        <v>2575</v>
      </c>
      <c r="B314" s="6" t="s">
        <v>26</v>
      </c>
      <c r="C314" s="6" t="s">
        <v>1187</v>
      </c>
      <c r="D314" s="6" t="s">
        <v>149</v>
      </c>
      <c r="E314" s="9" t="str">
        <f>_xlfn.CONCAT("template_", E315, "_proxy")</f>
        <v>template_ada_tablet_outlet_plug_proxy</v>
      </c>
      <c r="F314" s="6" t="str">
        <f>IF(ISBLANK(E314), "", Table2[[#This Row],[unique_id]])</f>
        <v>template_ada_tablet_outlet_plug_proxy</v>
      </c>
      <c r="G314" s="6" t="s">
        <v>1203</v>
      </c>
      <c r="H314" s="6" t="s">
        <v>732</v>
      </c>
      <c r="I314" s="6" t="s">
        <v>321</v>
      </c>
      <c r="O314" s="8" t="s">
        <v>1157</v>
      </c>
      <c r="P314" s="6" t="s">
        <v>172</v>
      </c>
      <c r="Q314" s="6" t="s">
        <v>1107</v>
      </c>
      <c r="R314" s="44" t="s">
        <v>1092</v>
      </c>
      <c r="S314" s="6" t="str">
        <f>_xlfn.CONCAT( "", "",Table2[[#This Row],[friendly_name]])</f>
        <v>Ada Tablet</v>
      </c>
      <c r="T314" s="9" t="str">
        <f>_xlfn.CONCAT("standby_power: 0.5", CHAR(10), "unavailable_power: 0", CHAR(10), "fixed:", CHAR(10), "  power: 0.9", CHAR(10))</f>
        <v xml:space="preserve">standby_power: 0.5
unavailable_power: 0
fixed:
  power: 0.9
</v>
      </c>
      <c r="V314" s="8"/>
      <c r="W314" s="8"/>
      <c r="X314" s="8"/>
      <c r="Y314" s="8"/>
      <c r="AF314" s="8"/>
      <c r="AH314" s="6" t="str">
        <f>IF(ISBLANK(AG314),  "", _xlfn.CONCAT("haas/entity/sensor/", LOWER(C314), "/", E314, "/config"))</f>
        <v/>
      </c>
      <c r="AI314" s="6" t="str">
        <f>IF(ISBLANK(AG314),  "", _xlfn.CONCAT(LOWER(C314), "/", E314))</f>
        <v/>
      </c>
      <c r="AJ314" s="12"/>
      <c r="AK314" s="6"/>
      <c r="AL314" s="30"/>
      <c r="AM314" s="6"/>
      <c r="AN314" s="8"/>
      <c r="AO314" s="6" t="s">
        <v>134</v>
      </c>
      <c r="AP314" s="12" t="s">
        <v>425</v>
      </c>
      <c r="AQ314" s="6" t="s">
        <v>244</v>
      </c>
      <c r="AS314" s="6" t="s">
        <v>203</v>
      </c>
      <c r="AV314" s="6"/>
      <c r="AW314" s="6"/>
    </row>
    <row r="315" spans="1:52" ht="16" customHeight="1">
      <c r="A315" s="6">
        <v>2576</v>
      </c>
      <c r="B315" s="6" t="s">
        <v>26</v>
      </c>
      <c r="C315" s="6" t="s">
        <v>244</v>
      </c>
      <c r="D315" s="6" t="s">
        <v>134</v>
      </c>
      <c r="E315" s="6" t="s">
        <v>1237</v>
      </c>
      <c r="F315" s="6" t="str">
        <f>IF(ISBLANK(E315), "", Table2[[#This Row],[unique_id]])</f>
        <v>ada_tablet_outlet_plug</v>
      </c>
      <c r="G315" s="6" t="s">
        <v>1203</v>
      </c>
      <c r="H315" s="6" t="s">
        <v>732</v>
      </c>
      <c r="I315" s="6" t="s">
        <v>321</v>
      </c>
      <c r="M315" s="6" t="s">
        <v>275</v>
      </c>
      <c r="O315" s="8" t="s">
        <v>1157</v>
      </c>
      <c r="P315" s="6" t="s">
        <v>172</v>
      </c>
      <c r="Q315" s="6" t="s">
        <v>1107</v>
      </c>
      <c r="R315" s="44" t="s">
        <v>1092</v>
      </c>
      <c r="S315" s="6" t="str">
        <f>_xlfn.CONCAT( "", "",Table2[[#This Row],[friendly_name]])</f>
        <v>Ada Tablet</v>
      </c>
      <c r="T315" s="9" t="str">
        <f>_xlfn.CONCAT("power_sensor_id: sensor.", Table2[[#This Row],[unique_id]], "_current_consumption", CHAR(10), "force_energy_sensor_creation: true", CHAR(10))</f>
        <v xml:space="preserve">power_sensor_id: sensor.ada_tablet_outlet_plug_current_consumption
force_energy_sensor_creation: true
</v>
      </c>
      <c r="V315" s="8"/>
      <c r="W315" s="8"/>
      <c r="X315" s="8"/>
      <c r="Y315" s="8"/>
      <c r="AD315" s="6" t="s">
        <v>1205</v>
      </c>
      <c r="AF315" s="8"/>
      <c r="AH315" s="6" t="str">
        <f>IF(ISBLANK(AG315),  "", _xlfn.CONCAT("haas/entity/sensor/", LOWER(C315), "/", E315, "/config"))</f>
        <v/>
      </c>
      <c r="AI315" s="6" t="str">
        <f>IF(ISBLANK(AG315),  "", _xlfn.CONCAT(LOWER(C315), "/", E315))</f>
        <v/>
      </c>
      <c r="AJ315" s="12"/>
      <c r="AK315" s="6"/>
      <c r="AL315" s="30"/>
      <c r="AM315" s="6" t="str">
        <f>IF(OR(ISBLANK(AV315), ISBLANK(AW315)), "", LOWER(_xlfn.CONCAT(Table2[[#This Row],[device_manufacturer]], "-",Table2[[#This Row],[device_suggested_area]], "-", Table2[[#This Row],[device_identifiers]])))</f>
        <v>tplink-lounge-ada-tablet</v>
      </c>
      <c r="AN315" s="8" t="s">
        <v>426</v>
      </c>
      <c r="AO315" s="6" t="s">
        <v>1204</v>
      </c>
      <c r="AP315" s="12" t="s">
        <v>425</v>
      </c>
      <c r="AQ315" s="6" t="str">
        <f>IF(OR(ISBLANK(AV315), ISBLANK(AW315)), "", Table2[[#This Row],[device_via_device]])</f>
        <v>TPLink</v>
      </c>
      <c r="AR315" s="6" t="s">
        <v>1172</v>
      </c>
      <c r="AS315" s="6" t="s">
        <v>203</v>
      </c>
      <c r="AU315" s="6" t="s">
        <v>553</v>
      </c>
      <c r="AV315" s="6" t="s">
        <v>1174</v>
      </c>
      <c r="AW315" s="6" t="s">
        <v>831</v>
      </c>
      <c r="AZ315" s="6" t="str">
        <f>IF(AND(ISBLANK(AV315), ISBLANK(AW315)), "", _xlfn.CONCAT("[", IF(ISBLANK(AV315), "", _xlfn.CONCAT("[""mac"", """, AV315, """]")), IF(ISBLANK(AW315), "", _xlfn.CONCAT(", [""ip"", """, AW315, """]")), "]"))</f>
        <v>[["mac", "5c:a6:e6:25:59:03"], ["ip", "10.0.6.90"]]</v>
      </c>
    </row>
    <row r="316" spans="1:52" ht="16" customHeight="1">
      <c r="A316" s="6">
        <v>2577</v>
      </c>
      <c r="B316" s="6" t="s">
        <v>26</v>
      </c>
      <c r="C316" s="6" t="s">
        <v>1187</v>
      </c>
      <c r="D316" s="6" t="s">
        <v>149</v>
      </c>
      <c r="E316" s="9" t="str">
        <f>_xlfn.CONCAT("template_", E317, "_proxy")</f>
        <v>template_server_flo_outlet_plug_proxy</v>
      </c>
      <c r="F316" s="6" t="str">
        <f>IF(ISBLANK(E316), "", Table2[[#This Row],[unique_id]])</f>
        <v>template_server_flo_outlet_plug_proxy</v>
      </c>
      <c r="G316" s="6" t="s">
        <v>1184</v>
      </c>
      <c r="H316" s="6" t="s">
        <v>732</v>
      </c>
      <c r="I316" s="6" t="s">
        <v>321</v>
      </c>
      <c r="O316" s="8" t="s">
        <v>1157</v>
      </c>
      <c r="R316" s="6" t="s">
        <v>1178</v>
      </c>
      <c r="S316" s="6" t="str">
        <f>_xlfn.CONCAT( "", "",Table2[[#This Row],[friendly_name]])</f>
        <v>Server Flo</v>
      </c>
      <c r="T316" s="9" t="str">
        <f>_xlfn.CONCAT("standby_power: 0.5", CHAR(10), "unavailable_power: 0", CHAR(10), "fixed:", CHAR(10), "  power: 0.9", CHAR(10))</f>
        <v xml:space="preserve">standby_power: 0.5
unavailable_power: 0
fixed:
  power: 0.9
</v>
      </c>
      <c r="V316" s="8"/>
      <c r="W316" s="8"/>
      <c r="X316" s="8"/>
      <c r="Y316" s="8"/>
      <c r="AF316" s="8"/>
      <c r="AH316" s="6" t="str">
        <f>IF(ISBLANK(AG316),  "", _xlfn.CONCAT("haas/entity/sensor/", LOWER(C316), "/", E316, "/config"))</f>
        <v/>
      </c>
      <c r="AI316" s="6" t="str">
        <f>IF(ISBLANK(AG316),  "", _xlfn.CONCAT(LOWER(C316), "/", E316))</f>
        <v/>
      </c>
      <c r="AJ316" s="12"/>
      <c r="AK316" s="6"/>
      <c r="AL316" s="30"/>
      <c r="AM316" s="6"/>
      <c r="AN316" s="8"/>
      <c r="AO316" s="6" t="s">
        <v>134</v>
      </c>
      <c r="AP316" s="12" t="s">
        <v>425</v>
      </c>
      <c r="AQ316" s="6" t="s">
        <v>244</v>
      </c>
      <c r="AS316" s="6" t="s">
        <v>28</v>
      </c>
      <c r="AV316" s="6"/>
      <c r="AW316" s="6"/>
      <c r="AZ316" s="6" t="str">
        <f>IF(AND(ISBLANK(AV316), ISBLANK(AW316)), "", _xlfn.CONCAT("[", IF(ISBLANK(AV316), "", _xlfn.CONCAT("[""mac"", """, AV316, """]")), IF(ISBLANK(AW316), "", _xlfn.CONCAT(", [""ip"", """, AW316, """]")), "]"))</f>
        <v/>
      </c>
    </row>
    <row r="317" spans="1:52" ht="16" customHeight="1">
      <c r="A317" s="6">
        <v>2578</v>
      </c>
      <c r="B317" s="6" t="s">
        <v>26</v>
      </c>
      <c r="C317" s="6" t="s">
        <v>244</v>
      </c>
      <c r="D317" s="6" t="s">
        <v>134</v>
      </c>
      <c r="E317" s="6" t="s">
        <v>1238</v>
      </c>
      <c r="F317" s="6" t="str">
        <f>IF(ISBLANK(E317), "", Table2[[#This Row],[unique_id]])</f>
        <v>server_flo_outlet_plug</v>
      </c>
      <c r="G317" s="6" t="s">
        <v>1184</v>
      </c>
      <c r="H317" s="6" t="s">
        <v>732</v>
      </c>
      <c r="I317" s="6" t="s">
        <v>321</v>
      </c>
      <c r="M317" s="6" t="s">
        <v>275</v>
      </c>
      <c r="O317" s="8" t="s">
        <v>1157</v>
      </c>
      <c r="R317" s="6" t="s">
        <v>1178</v>
      </c>
      <c r="S317" s="6" t="str">
        <f>_xlfn.CONCAT( "", "",Table2[[#This Row],[friendly_name]])</f>
        <v>Server Flo</v>
      </c>
      <c r="T317" s="9" t="str">
        <f>_xlfn.CONCAT("power_sensor_id: sensor.", Table2[[#This Row],[unique_id]], "_current_consumption", CHAR(10), "force_energy_sensor_creation: true", CHAR(10))</f>
        <v xml:space="preserve">power_sensor_id: sensor.server_flo_outlet_plug_current_consumption
force_energy_sensor_creation: true
</v>
      </c>
      <c r="V317" s="8"/>
      <c r="W317" s="8"/>
      <c r="X317" s="8"/>
      <c r="Y317" s="8"/>
      <c r="AD317" s="6" t="s">
        <v>270</v>
      </c>
      <c r="AF317" s="8"/>
      <c r="AH317" s="6" t="str">
        <f>IF(ISBLANK(AG317),  "", _xlfn.CONCAT("haas/entity/sensor/", LOWER(C317), "/", E317, "/config"))</f>
        <v/>
      </c>
      <c r="AI317" s="6" t="str">
        <f>IF(ISBLANK(AG317),  "", _xlfn.CONCAT(LOWER(C317), "/", E317))</f>
        <v/>
      </c>
      <c r="AJ317" s="12"/>
      <c r="AK317" s="6"/>
      <c r="AL317" s="30"/>
      <c r="AM317" s="6" t="str">
        <f>IF(OR(ISBLANK(AV317), ISBLANK(AW317)), "", LOWER(_xlfn.CONCAT(Table2[[#This Row],[device_manufacturer]], "-",Table2[[#This Row],[device_suggested_area]], "-", Table2[[#This Row],[device_identifiers]])))</f>
        <v>tplink-rack-macbook-flo</v>
      </c>
      <c r="AN317" s="8" t="s">
        <v>426</v>
      </c>
      <c r="AO317" s="6" t="s">
        <v>463</v>
      </c>
      <c r="AP317" s="12" t="s">
        <v>425</v>
      </c>
      <c r="AQ317" s="6" t="str">
        <f>IF(OR(ISBLANK(AV317), ISBLANK(AW317)), "", Table2[[#This Row],[device_via_device]])</f>
        <v>TPLink</v>
      </c>
      <c r="AR317" s="6" t="s">
        <v>1173</v>
      </c>
      <c r="AS317" s="6" t="s">
        <v>28</v>
      </c>
      <c r="AU317" s="6" t="s">
        <v>553</v>
      </c>
      <c r="AV317" s="6" t="s">
        <v>1181</v>
      </c>
      <c r="AW317" s="6" t="s">
        <v>1175</v>
      </c>
      <c r="AZ317" s="6" t="str">
        <f>IF(AND(ISBLANK(AV317), ISBLANK(AW317)), "", _xlfn.CONCAT("[", IF(ISBLANK(AV317), "", _xlfn.CONCAT("[""mac"", """, AV317, """]")), IF(ISBLANK(AW317), "", _xlfn.CONCAT(", [""ip"", """, AW317, """]")), "]"))</f>
        <v>[["mac", "5c:a6:e6:25:56:a7"], ["ip", "10.0.6.91"]]</v>
      </c>
    </row>
    <row r="318" spans="1:52" ht="16" customHeight="1">
      <c r="A318" s="6">
        <v>2579</v>
      </c>
      <c r="B318" s="6" t="s">
        <v>26</v>
      </c>
      <c r="C318" s="6" t="s">
        <v>1187</v>
      </c>
      <c r="D318" s="6" t="s">
        <v>149</v>
      </c>
      <c r="E318" s="9" t="str">
        <f>_xlfn.CONCAT("template_", E319, "_proxy")</f>
        <v>template_server_meg_outlet_plug_proxy</v>
      </c>
      <c r="F318" s="6" t="str">
        <f>IF(ISBLANK(E318), "", Table2[[#This Row],[unique_id]])</f>
        <v>template_server_meg_outlet_plug_proxy</v>
      </c>
      <c r="G318" s="11" t="s">
        <v>1183</v>
      </c>
      <c r="H318" s="6" t="s">
        <v>732</v>
      </c>
      <c r="I318" s="6" t="s">
        <v>321</v>
      </c>
      <c r="O318" s="8" t="s">
        <v>1157</v>
      </c>
      <c r="R318" s="6" t="s">
        <v>1178</v>
      </c>
      <c r="S318" s="6" t="str">
        <f>_xlfn.CONCAT( "", "",Table2[[#This Row],[friendly_name]])</f>
        <v>Server Meg</v>
      </c>
      <c r="T318" s="9" t="str">
        <f>_xlfn.CONCAT("standby_power: 0.5", CHAR(10), "unavailable_power: 0", CHAR(10), "fixed:", CHAR(10), "  power: 0.9", CHAR(10))</f>
        <v xml:space="preserve">standby_power: 0.5
unavailable_power: 0
fixed:
  power: 0.9
</v>
      </c>
      <c r="V318" s="8"/>
      <c r="W318" s="8"/>
      <c r="X318" s="8"/>
      <c r="Y318" s="8"/>
      <c r="AF318" s="8"/>
      <c r="AH318" s="6" t="str">
        <f>IF(ISBLANK(AG318),  "", _xlfn.CONCAT("haas/entity/sensor/", LOWER(C318), "/", E318, "/config"))</f>
        <v/>
      </c>
      <c r="AI318" s="6" t="str">
        <f>IF(ISBLANK(AG318),  "", _xlfn.CONCAT(LOWER(C318), "/", E318))</f>
        <v/>
      </c>
      <c r="AJ318" s="12"/>
      <c r="AK318" s="6"/>
      <c r="AL318" s="30"/>
      <c r="AM318" s="6"/>
      <c r="AN318" s="8"/>
      <c r="AO318" s="6" t="s">
        <v>134</v>
      </c>
      <c r="AP318" s="12" t="s">
        <v>425</v>
      </c>
      <c r="AQ318" s="6" t="s">
        <v>244</v>
      </c>
      <c r="AS318" s="6" t="s">
        <v>28</v>
      </c>
      <c r="AV318" s="6"/>
      <c r="AW318" s="6"/>
      <c r="AZ318" s="6" t="str">
        <f>IF(AND(ISBLANK(AV318), ISBLANK(AW318)), "", _xlfn.CONCAT("[", IF(ISBLANK(AV318), "", _xlfn.CONCAT("[""mac"", """, AV318, """]")), IF(ISBLANK(AW318), "", _xlfn.CONCAT(", [""ip"", """, AW318, """]")), "]"))</f>
        <v/>
      </c>
    </row>
    <row r="319" spans="1:52" ht="16" customHeight="1">
      <c r="A319" s="6">
        <v>2580</v>
      </c>
      <c r="B319" s="6" t="s">
        <v>26</v>
      </c>
      <c r="C319" s="6" t="s">
        <v>244</v>
      </c>
      <c r="D319" s="6" t="s">
        <v>134</v>
      </c>
      <c r="E319" s="6" t="s">
        <v>1239</v>
      </c>
      <c r="F319" s="6" t="str">
        <f>IF(ISBLANK(E319), "", Table2[[#This Row],[unique_id]])</f>
        <v>server_meg_outlet_plug</v>
      </c>
      <c r="G319" s="11" t="s">
        <v>1183</v>
      </c>
      <c r="H319" s="6" t="s">
        <v>732</v>
      </c>
      <c r="I319" s="6" t="s">
        <v>321</v>
      </c>
      <c r="M319" s="6" t="s">
        <v>275</v>
      </c>
      <c r="O319" s="8" t="s">
        <v>1157</v>
      </c>
      <c r="R319" s="6" t="s">
        <v>1178</v>
      </c>
      <c r="S319" s="6" t="str">
        <f>_xlfn.CONCAT( "", "",Table2[[#This Row],[friendly_name]])</f>
        <v>Server Meg</v>
      </c>
      <c r="T319" s="9" t="str">
        <f>_xlfn.CONCAT("power_sensor_id: sensor.", Table2[[#This Row],[unique_id]], "_current_consumption", CHAR(10), "force_energy_sensor_creation: true", CHAR(10))</f>
        <v xml:space="preserve">power_sensor_id: sensor.server_meg_outlet_plug_current_consumption
force_energy_sensor_creation: true
</v>
      </c>
      <c r="V319" s="8"/>
      <c r="W319" s="8"/>
      <c r="X319" s="8"/>
      <c r="Y319" s="8"/>
      <c r="AD319" s="6" t="s">
        <v>270</v>
      </c>
      <c r="AF319" s="8"/>
      <c r="AH319" s="6" t="str">
        <f>IF(ISBLANK(AG319),  "", _xlfn.CONCAT("haas/entity/sensor/", LOWER(C319), "/", E319, "/config"))</f>
        <v/>
      </c>
      <c r="AI319" s="6" t="str">
        <f>IF(ISBLANK(AG319),  "", _xlfn.CONCAT(LOWER(C319), "/", E319))</f>
        <v/>
      </c>
      <c r="AJ319" s="12"/>
      <c r="AK319" s="6"/>
      <c r="AL319" s="30"/>
      <c r="AM319" s="6" t="str">
        <f>IF(OR(ISBLANK(AV319), ISBLANK(AW319)), "", LOWER(_xlfn.CONCAT(Table2[[#This Row],[device_manufacturer]], "-",Table2[[#This Row],[device_suggested_area]], "-", Table2[[#This Row],[device_identifiers]])))</f>
        <v>tplink-rack-macmini-meg</v>
      </c>
      <c r="AN319" s="8" t="s">
        <v>426</v>
      </c>
      <c r="AO319" s="6" t="s">
        <v>819</v>
      </c>
      <c r="AP319" s="12" t="s">
        <v>425</v>
      </c>
      <c r="AQ319" s="6" t="str">
        <f>IF(OR(ISBLANK(AV319), ISBLANK(AW319)), "", Table2[[#This Row],[device_via_device]])</f>
        <v>TPLink</v>
      </c>
      <c r="AR319" s="6" t="s">
        <v>1173</v>
      </c>
      <c r="AS319" s="6" t="s">
        <v>28</v>
      </c>
      <c r="AU319" s="6" t="s">
        <v>553</v>
      </c>
      <c r="AV319" s="6" t="s">
        <v>1180</v>
      </c>
      <c r="AW319" s="6" t="s">
        <v>1176</v>
      </c>
      <c r="AZ319" s="6" t="str">
        <f>IF(AND(ISBLANK(AV319), ISBLANK(AW319)), "", _xlfn.CONCAT("[", IF(ISBLANK(AV319), "", _xlfn.CONCAT("[""mac"", """, AV319, """]")), IF(ISBLANK(AW319), "", _xlfn.CONCAT(", [""ip"", """, AW319, """]")), "]"))</f>
        <v>[["mac", "5c:a6:e6:25:59:c0"], ["ip", "10.0.6.92"]]</v>
      </c>
    </row>
    <row r="320" spans="1:52" ht="16" customHeight="1">
      <c r="A320" s="6">
        <v>2581</v>
      </c>
      <c r="B320" s="6" t="s">
        <v>26</v>
      </c>
      <c r="C320" s="6" t="s">
        <v>1187</v>
      </c>
      <c r="D320" s="6" t="s">
        <v>149</v>
      </c>
      <c r="E320" s="9" t="str">
        <f>_xlfn.CONCAT("template_", E321, "_proxy")</f>
        <v>template_rack_outlet_plug_proxy</v>
      </c>
      <c r="F320" s="6" t="str">
        <f>IF(ISBLANK(E320), "", Table2[[#This Row],[unique_id]])</f>
        <v>template_rack_outlet_plug_proxy</v>
      </c>
      <c r="G320" s="6" t="s">
        <v>233</v>
      </c>
      <c r="H320" s="6" t="s">
        <v>732</v>
      </c>
      <c r="I320" s="6" t="s">
        <v>321</v>
      </c>
      <c r="O320" s="8" t="s">
        <v>1157</v>
      </c>
      <c r="P320" s="6" t="s">
        <v>172</v>
      </c>
      <c r="Q320" s="6" t="s">
        <v>1107</v>
      </c>
      <c r="R320" s="6" t="s">
        <v>1109</v>
      </c>
      <c r="S320" s="6" t="str">
        <f>S321</f>
        <v>Server Rack</v>
      </c>
      <c r="T320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320" s="8"/>
      <c r="W320" s="8"/>
      <c r="X320" s="8"/>
      <c r="Y320" s="8"/>
      <c r="AF320" s="8"/>
      <c r="AH320" s="6" t="str">
        <f>IF(ISBLANK(AG320),  "", _xlfn.CONCAT("haas/entity/sensor/", LOWER(C320), "/", E320, "/config"))</f>
        <v/>
      </c>
      <c r="AI320" s="6" t="str">
        <f>IF(ISBLANK(AG320),  "", _xlfn.CONCAT(LOWER(C320), "/", E320))</f>
        <v/>
      </c>
      <c r="AK320" s="6"/>
      <c r="AL320" s="31"/>
      <c r="AM320" s="6"/>
      <c r="AN320" s="8"/>
      <c r="AO320" s="6" t="s">
        <v>134</v>
      </c>
      <c r="AP320" s="6" t="s">
        <v>424</v>
      </c>
      <c r="AQ320" s="6" t="s">
        <v>244</v>
      </c>
      <c r="AS320" s="6" t="s">
        <v>28</v>
      </c>
      <c r="AV320" s="6"/>
      <c r="AW320" s="6"/>
      <c r="AZ320" s="6" t="str">
        <f>IF(AND(ISBLANK(AV320), ISBLANK(AW320)), "", _xlfn.CONCAT("[", IF(ISBLANK(AV320), "", _xlfn.CONCAT("[""mac"", """, AV320, """]")), IF(ISBLANK(AW320), "", _xlfn.CONCAT(", [""ip"", """, AW320, """]")), "]"))</f>
        <v/>
      </c>
    </row>
    <row r="321" spans="1:52" ht="16" customHeight="1">
      <c r="A321" s="6">
        <v>2582</v>
      </c>
      <c r="B321" s="6" t="s">
        <v>26</v>
      </c>
      <c r="C321" s="6" t="s">
        <v>244</v>
      </c>
      <c r="D321" s="6" t="s">
        <v>134</v>
      </c>
      <c r="E321" s="6" t="s">
        <v>1240</v>
      </c>
      <c r="F321" s="6" t="str">
        <f>IF(ISBLANK(E321), "", Table2[[#This Row],[unique_id]])</f>
        <v>rack_outlet_plug</v>
      </c>
      <c r="G321" s="6" t="s">
        <v>233</v>
      </c>
      <c r="H321" s="6" t="s">
        <v>732</v>
      </c>
      <c r="I321" s="6" t="s">
        <v>321</v>
      </c>
      <c r="M321" s="6" t="s">
        <v>275</v>
      </c>
      <c r="O321" s="8" t="s">
        <v>1157</v>
      </c>
      <c r="P321" s="6" t="s">
        <v>172</v>
      </c>
      <c r="Q321" s="6" t="s">
        <v>1107</v>
      </c>
      <c r="R321" s="6" t="s">
        <v>1109</v>
      </c>
      <c r="S321" s="6" t="str">
        <f>_xlfn.CONCAT( "", "",Table2[[#This Row],[friendly_name]])</f>
        <v>Server Rack</v>
      </c>
      <c r="T321" s="9" t="str">
        <f>_xlfn.CONCAT("power_sensor_id: sensor.", Table2[[#This Row],[unique_id]], "_current_consumption", CHAR(10), "force_energy_sensor_creation: true", CHAR(10))</f>
        <v xml:space="preserve">power_sensor_id: sensor.rack_outlet_plug_current_consumption
force_energy_sensor_creation: true
</v>
      </c>
      <c r="V321" s="8"/>
      <c r="W321" s="8"/>
      <c r="X321" s="8"/>
      <c r="Y321" s="8"/>
      <c r="AD321" s="6" t="s">
        <v>270</v>
      </c>
      <c r="AF321" s="8"/>
      <c r="AH321" s="6" t="str">
        <f>IF(ISBLANK(AG321),  "", _xlfn.CONCAT("haas/entity/sensor/", LOWER(C321), "/", E321, "/config"))</f>
        <v/>
      </c>
      <c r="AI321" s="6" t="str">
        <f>IF(ISBLANK(AG321),  "", _xlfn.CONCAT(LOWER(C321), "/", E321))</f>
        <v/>
      </c>
      <c r="AK321" s="6"/>
      <c r="AL321" s="31"/>
      <c r="AM321" s="6" t="str">
        <f>IF(OR(ISBLANK(AV321), ISBLANK(AW321)), "", LOWER(_xlfn.CONCAT(Table2[[#This Row],[device_manufacturer]], "-",Table2[[#This Row],[device_suggested_area]], "-", Table2[[#This Row],[device_identifiers]])))</f>
        <v>tplink-rack-outlet</v>
      </c>
      <c r="AN321" s="8" t="s">
        <v>427</v>
      </c>
      <c r="AO321" s="6" t="s">
        <v>436</v>
      </c>
      <c r="AP321" s="6" t="s">
        <v>424</v>
      </c>
      <c r="AQ321" s="6" t="str">
        <f>IF(OR(ISBLANK(AV321), ISBLANK(AW321)), "", Table2[[#This Row],[device_via_device]])</f>
        <v>TPLink</v>
      </c>
      <c r="AR321" s="6" t="s">
        <v>1172</v>
      </c>
      <c r="AS321" s="6" t="s">
        <v>28</v>
      </c>
      <c r="AU321" s="6" t="s">
        <v>553</v>
      </c>
      <c r="AV321" s="6" t="s">
        <v>420</v>
      </c>
      <c r="AW321" s="6" t="s">
        <v>551</v>
      </c>
      <c r="AZ321" s="6" t="str">
        <f>IF(AND(ISBLANK(AV321), ISBLANK(AW321)), "", _xlfn.CONCAT("[", IF(ISBLANK(AV321), "", _xlfn.CONCAT("[""mac"", """, AV321, """]")), IF(ISBLANK(AW321), "", _xlfn.CONCAT(", [""ip"", """, AW321, """]")), "]"))</f>
        <v>[["mac", "ac:84:c6:54:95:8b"], ["ip", "10.0.6.86"]]</v>
      </c>
    </row>
    <row r="322" spans="1:52" ht="16" customHeight="1">
      <c r="A322" s="6">
        <v>2583</v>
      </c>
      <c r="B322" s="6" t="s">
        <v>26</v>
      </c>
      <c r="C322" s="6" t="s">
        <v>1187</v>
      </c>
      <c r="D322" s="6" t="s">
        <v>149</v>
      </c>
      <c r="E322" s="9" t="str">
        <f>_xlfn.CONCAT("template_", E323, "_proxy")</f>
        <v>template_roof_network_switch_plug_proxy</v>
      </c>
      <c r="F322" s="6" t="str">
        <f>IF(ISBLANK(E322), "", Table2[[#This Row],[unique_id]])</f>
        <v>template_roof_network_switch_plug_proxy</v>
      </c>
      <c r="G322" s="6" t="s">
        <v>230</v>
      </c>
      <c r="H322" s="6" t="s">
        <v>732</v>
      </c>
      <c r="I322" s="6" t="s">
        <v>321</v>
      </c>
      <c r="O322" s="8" t="s">
        <v>1157</v>
      </c>
      <c r="P322" s="6" t="s">
        <v>172</v>
      </c>
      <c r="Q322" s="6" t="s">
        <v>1107</v>
      </c>
      <c r="R322" s="6" t="s">
        <v>1109</v>
      </c>
      <c r="S322" s="6" t="str">
        <f>S323</f>
        <v>Network Switch</v>
      </c>
      <c r="T322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322" s="8"/>
      <c r="W322" s="8"/>
      <c r="X322" s="8"/>
      <c r="Y322" s="8"/>
      <c r="AF322" s="8"/>
      <c r="AH322" s="6" t="str">
        <f>IF(ISBLANK(AG322),  "", _xlfn.CONCAT("haas/entity/sensor/", LOWER(C322), "/", E322, "/config"))</f>
        <v/>
      </c>
      <c r="AI322" s="6" t="str">
        <f>IF(ISBLANK(AG322),  "", _xlfn.CONCAT(LOWER(C322), "/", E322))</f>
        <v/>
      </c>
      <c r="AK322" s="6"/>
      <c r="AL322" s="31"/>
      <c r="AM322" s="6"/>
      <c r="AN322" s="8"/>
      <c r="AO322" s="6" t="s">
        <v>134</v>
      </c>
      <c r="AP322" s="6" t="s">
        <v>424</v>
      </c>
      <c r="AQ322" s="6" t="s">
        <v>244</v>
      </c>
      <c r="AS322" s="6" t="s">
        <v>38</v>
      </c>
      <c r="AV322" s="6"/>
      <c r="AW322" s="6"/>
      <c r="AZ322" s="6" t="str">
        <f>IF(AND(ISBLANK(AV322), ISBLANK(AW322)), "", _xlfn.CONCAT("[", IF(ISBLANK(AV322), "", _xlfn.CONCAT("[""mac"", """, AV322, """]")), IF(ISBLANK(AW322), "", _xlfn.CONCAT(", [""ip"", """, AW322, """]")), "]"))</f>
        <v/>
      </c>
    </row>
    <row r="323" spans="1:52" ht="16" customHeight="1">
      <c r="A323" s="6">
        <v>2584</v>
      </c>
      <c r="B323" s="6" t="s">
        <v>26</v>
      </c>
      <c r="C323" s="6" t="s">
        <v>244</v>
      </c>
      <c r="D323" s="6" t="s">
        <v>134</v>
      </c>
      <c r="E323" s="6" t="s">
        <v>1241</v>
      </c>
      <c r="F323" s="6" t="str">
        <f>IF(ISBLANK(E323), "", Table2[[#This Row],[unique_id]])</f>
        <v>roof_network_switch_plug</v>
      </c>
      <c r="G323" s="6" t="s">
        <v>230</v>
      </c>
      <c r="H323" s="6" t="s">
        <v>732</v>
      </c>
      <c r="I323" s="6" t="s">
        <v>321</v>
      </c>
      <c r="M323" s="6" t="s">
        <v>275</v>
      </c>
      <c r="O323" s="8" t="s">
        <v>1157</v>
      </c>
      <c r="P323" s="6" t="s">
        <v>172</v>
      </c>
      <c r="Q323" s="6" t="s">
        <v>1107</v>
      </c>
      <c r="R323" s="6" t="s">
        <v>1109</v>
      </c>
      <c r="S323" s="6" t="str">
        <f>_xlfn.CONCAT( "", "",Table2[[#This Row],[friendly_name]])</f>
        <v>Network Switch</v>
      </c>
      <c r="T323" s="9" t="str">
        <f>_xlfn.CONCAT("power_sensor_id: sensor.", Table2[[#This Row],[unique_id]], "_current_consumption", CHAR(10), "force_energy_sensor_creation: true", CHAR(10))</f>
        <v xml:space="preserve">power_sensor_id: sensor.roof_network_switch_plug_current_consumption
force_energy_sensor_creation: true
</v>
      </c>
      <c r="V323" s="8"/>
      <c r="W323" s="8"/>
      <c r="X323" s="8"/>
      <c r="Y323" s="8"/>
      <c r="AD323" s="6" t="s">
        <v>271</v>
      </c>
      <c r="AF323" s="8"/>
      <c r="AH323" s="6" t="str">
        <f>IF(ISBLANK(AG323),  "", _xlfn.CONCAT("haas/entity/sensor/", LOWER(C323), "/", E323, "/config"))</f>
        <v/>
      </c>
      <c r="AI323" s="6" t="str">
        <f>IF(ISBLANK(AG323),  "", _xlfn.CONCAT(LOWER(C323), "/", E323))</f>
        <v/>
      </c>
      <c r="AK323" s="6"/>
      <c r="AL323" s="31"/>
      <c r="AM323" s="6" t="str">
        <f>IF(OR(ISBLANK(AV323), ISBLANK(AW323)), "", LOWER(_xlfn.CONCAT(Table2[[#This Row],[device_manufacturer]], "-",Table2[[#This Row],[device_suggested_area]], "-", Table2[[#This Row],[device_identifiers]])))</f>
        <v>tplink-roof-network-switch</v>
      </c>
      <c r="AN323" s="8" t="s">
        <v>427</v>
      </c>
      <c r="AO323" s="6" t="s">
        <v>562</v>
      </c>
      <c r="AP323" s="6" t="s">
        <v>424</v>
      </c>
      <c r="AQ323" s="6" t="str">
        <f>IF(OR(ISBLANK(AV323), ISBLANK(AW323)), "", Table2[[#This Row],[device_via_device]])</f>
        <v>TPLink</v>
      </c>
      <c r="AR323" s="6" t="s">
        <v>1172</v>
      </c>
      <c r="AS323" s="6" t="s">
        <v>38</v>
      </c>
      <c r="AU323" s="6" t="s">
        <v>553</v>
      </c>
      <c r="AV323" s="6" t="s">
        <v>418</v>
      </c>
      <c r="AW323" s="6" t="s">
        <v>549</v>
      </c>
      <c r="AZ323" s="6" t="str">
        <f>IF(AND(ISBLANK(AV323), ISBLANK(AW323)), "", _xlfn.CONCAT("[", IF(ISBLANK(AV323), "", _xlfn.CONCAT("[""mac"", """, AV323, """]")), IF(ISBLANK(AW323), "", _xlfn.CONCAT(", [""ip"", """, AW323, """]")), "]"))</f>
        <v>[["mac", "ac:84:c6:0d:20:9e"], ["ip", "10.0.6.84"]]</v>
      </c>
    </row>
    <row r="324" spans="1:52" ht="16" customHeight="1">
      <c r="A324" s="6">
        <v>2585</v>
      </c>
      <c r="B324" s="6" t="s">
        <v>26</v>
      </c>
      <c r="C324" s="6" t="s">
        <v>1187</v>
      </c>
      <c r="D324" s="6" t="s">
        <v>149</v>
      </c>
      <c r="E324" s="9" t="str">
        <f>_xlfn.CONCAT("template_", E325, "_proxy")</f>
        <v>template_rack_internet_modem_plug_proxy</v>
      </c>
      <c r="F324" s="6" t="str">
        <f>IF(ISBLANK(E324), "", Table2[[#This Row],[unique_id]])</f>
        <v>template_rack_internet_modem_plug_proxy</v>
      </c>
      <c r="G324" s="6" t="s">
        <v>232</v>
      </c>
      <c r="H324" s="6" t="s">
        <v>732</v>
      </c>
      <c r="I324" s="6" t="s">
        <v>321</v>
      </c>
      <c r="O324" s="8" t="s">
        <v>1157</v>
      </c>
      <c r="R324" s="6" t="s">
        <v>1179</v>
      </c>
      <c r="S324" s="6" t="str">
        <f>_xlfn.CONCAT( "", "",Table2[[#This Row],[friendly_name]])</f>
        <v>Internet Modem</v>
      </c>
      <c r="T324" s="9" t="str">
        <f>_xlfn.CONCAT("standby_power: 0.5", CHAR(10), "unavailable_power: 0", CHAR(10), "fixed:", CHAR(10), "  power: 0.9", CHAR(10))</f>
        <v xml:space="preserve">standby_power: 0.5
unavailable_power: 0
fixed:
  power: 0.9
</v>
      </c>
      <c r="V324" s="8"/>
      <c r="W324" s="8"/>
      <c r="X324" s="8"/>
      <c r="Y324" s="8"/>
      <c r="AF324" s="8"/>
      <c r="AH324" s="6" t="str">
        <f>IF(ISBLANK(AG324),  "", _xlfn.CONCAT("haas/entity/sensor/", LOWER(C324), "/", E324, "/config"))</f>
        <v/>
      </c>
      <c r="AI324" s="6" t="str">
        <f>IF(ISBLANK(AG324),  "", _xlfn.CONCAT(LOWER(C324), "/", E324))</f>
        <v/>
      </c>
      <c r="AK324" s="6"/>
      <c r="AL324" s="31"/>
      <c r="AM324" s="6"/>
      <c r="AN324" s="8"/>
      <c r="AO324" s="6" t="s">
        <v>134</v>
      </c>
      <c r="AP324" s="12" t="s">
        <v>425</v>
      </c>
      <c r="AQ324" s="6" t="s">
        <v>244</v>
      </c>
      <c r="AS324" s="6" t="s">
        <v>28</v>
      </c>
      <c r="AV324" s="6"/>
      <c r="AW324" s="6"/>
      <c r="AZ324" s="6" t="str">
        <f>IF(AND(ISBLANK(AV324), ISBLANK(AW324)), "", _xlfn.CONCAT("[", IF(ISBLANK(AV324), "", _xlfn.CONCAT("[""mac"", """, AV324, """]")), IF(ISBLANK(AW324), "", _xlfn.CONCAT(", [""ip"", """, AW324, """]")), "]"))</f>
        <v/>
      </c>
    </row>
    <row r="325" spans="1:52" ht="16" customHeight="1">
      <c r="A325" s="6">
        <v>2586</v>
      </c>
      <c r="B325" s="6" t="s">
        <v>26</v>
      </c>
      <c r="C325" s="6" t="s">
        <v>244</v>
      </c>
      <c r="D325" s="6" t="s">
        <v>134</v>
      </c>
      <c r="E325" s="6" t="s">
        <v>1242</v>
      </c>
      <c r="F325" s="6" t="str">
        <f>IF(ISBLANK(E325), "", Table2[[#This Row],[unique_id]])</f>
        <v>rack_internet_modem_plug</v>
      </c>
      <c r="G325" s="6" t="s">
        <v>232</v>
      </c>
      <c r="H325" s="6" t="s">
        <v>732</v>
      </c>
      <c r="I325" s="6" t="s">
        <v>321</v>
      </c>
      <c r="M325" s="6" t="s">
        <v>275</v>
      </c>
      <c r="O325" s="8" t="s">
        <v>1157</v>
      </c>
      <c r="R325" s="6" t="s">
        <v>1179</v>
      </c>
      <c r="S325" s="6" t="str">
        <f>_xlfn.CONCAT( "", "",Table2[[#This Row],[friendly_name]])</f>
        <v>Internet Modem</v>
      </c>
      <c r="T325" s="9" t="str">
        <f>_xlfn.CONCAT("power_sensor_id: sensor.", Table2[[#This Row],[unique_id]], "_current_consumption", CHAR(10), "force_energy_sensor_creation: true", CHAR(10))</f>
        <v xml:space="preserve">power_sensor_id: sensor.rack_internet_modem_plug_current_consumption
force_energy_sensor_creation: true
</v>
      </c>
      <c r="V325" s="8"/>
      <c r="W325" s="8"/>
      <c r="X325" s="8"/>
      <c r="Y325" s="8"/>
      <c r="AD325" s="6" t="s">
        <v>272</v>
      </c>
      <c r="AF325" s="8"/>
      <c r="AH325" s="6" t="str">
        <f>IF(ISBLANK(AG325),  "", _xlfn.CONCAT("haas/entity/sensor/", LOWER(C325), "/", E325, "/config"))</f>
        <v/>
      </c>
      <c r="AI325" s="6" t="str">
        <f>IF(ISBLANK(AG325),  "", _xlfn.CONCAT(LOWER(C325), "/", E325))</f>
        <v/>
      </c>
      <c r="AK325" s="6"/>
      <c r="AL325" s="31"/>
      <c r="AM325" s="6" t="str">
        <f>IF(OR(ISBLANK(AV325), ISBLANK(AW325)), "", LOWER(_xlfn.CONCAT(Table2[[#This Row],[device_manufacturer]], "-",Table2[[#This Row],[device_suggested_area]], "-", Table2[[#This Row],[device_identifiers]])))</f>
        <v>tplink-rack-modem</v>
      </c>
      <c r="AN325" s="8" t="s">
        <v>426</v>
      </c>
      <c r="AO325" s="6" t="s">
        <v>437</v>
      </c>
      <c r="AP325" s="12" t="s">
        <v>425</v>
      </c>
      <c r="AQ325" s="6" t="str">
        <f>IF(OR(ISBLANK(AV325), ISBLANK(AW325)), "", Table2[[#This Row],[device_via_device]])</f>
        <v>TPLink</v>
      </c>
      <c r="AR325" s="6" t="s">
        <v>1172</v>
      </c>
      <c r="AS325" s="6" t="s">
        <v>28</v>
      </c>
      <c r="AU325" s="6" t="s">
        <v>553</v>
      </c>
      <c r="AV325" s="6" t="s">
        <v>419</v>
      </c>
      <c r="AW325" s="6" t="s">
        <v>550</v>
      </c>
      <c r="AZ325" s="6" t="str">
        <f>IF(AND(ISBLANK(AV325), ISBLANK(AW325)), "", _xlfn.CONCAT("[", IF(ISBLANK(AV325), "", _xlfn.CONCAT("[""mac"", """, AV325, """]")), IF(ISBLANK(AW325), "", _xlfn.CONCAT(", [""ip"", """, AW325, """]")), "]"))</f>
        <v>[["mac", "10:27:f5:31:f6:7e"], ["ip", "10.0.6.85"]]</v>
      </c>
    </row>
    <row r="326" spans="1:52" ht="16" customHeight="1">
      <c r="A326" s="6">
        <v>2587</v>
      </c>
      <c r="B326" s="6" t="s">
        <v>26</v>
      </c>
      <c r="C326" s="6" t="s">
        <v>462</v>
      </c>
      <c r="D326" s="6" t="s">
        <v>134</v>
      </c>
      <c r="E326" s="12" t="s">
        <v>902</v>
      </c>
      <c r="F326" s="6" t="str">
        <f>IF(ISBLANK(E326), "", Table2[[#This Row],[unique_id]])</f>
        <v>deck_fans_outlet</v>
      </c>
      <c r="G326" s="6" t="s">
        <v>905</v>
      </c>
      <c r="H326" s="6" t="s">
        <v>732</v>
      </c>
      <c r="I326" s="6" t="s">
        <v>321</v>
      </c>
      <c r="M326" s="6" t="s">
        <v>275</v>
      </c>
      <c r="O326" s="8" t="s">
        <v>1157</v>
      </c>
      <c r="P326" s="6" t="s">
        <v>172</v>
      </c>
      <c r="Q326" s="6" t="s">
        <v>1107</v>
      </c>
      <c r="R326" s="6" t="s">
        <v>1109</v>
      </c>
      <c r="S326" s="6" t="s">
        <v>1201</v>
      </c>
      <c r="T326" s="9" t="s">
        <v>1200</v>
      </c>
      <c r="V326" s="8"/>
      <c r="W326" s="8" t="s">
        <v>685</v>
      </c>
      <c r="X326" s="8"/>
      <c r="Y326" s="14" t="s">
        <v>1104</v>
      </c>
      <c r="AD326" s="6" t="s">
        <v>269</v>
      </c>
      <c r="AF326" s="8"/>
      <c r="AH326" s="6" t="str">
        <f>IF(ISBLANK(AG326),  "", _xlfn.CONCAT("haas/entity/sensor/", LOWER(C326), "/", E326, "/config"))</f>
        <v/>
      </c>
      <c r="AI326" s="6" t="str">
        <f>IF(ISBLANK(AG326),  "", _xlfn.CONCAT(LOWER(C326), "/", E326))</f>
        <v/>
      </c>
      <c r="AK326" s="6"/>
      <c r="AL326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M326" s="6" t="str">
        <f>LOWER(_xlfn.CONCAT(Table2[[#This Row],[device_suggested_area]], "-",Table2[[#This Row],[device_identifiers]]))</f>
        <v>deck-fans-outlet</v>
      </c>
      <c r="AN326" s="14" t="s">
        <v>909</v>
      </c>
      <c r="AO326" s="9" t="s">
        <v>911</v>
      </c>
      <c r="AP326" s="9" t="s">
        <v>907</v>
      </c>
      <c r="AQ326" s="6" t="s">
        <v>462</v>
      </c>
      <c r="AS326" s="6" t="s">
        <v>422</v>
      </c>
      <c r="AV326" s="6" t="s">
        <v>912</v>
      </c>
      <c r="AW326" s="6"/>
      <c r="AZ326" s="6" t="str">
        <f>IF(AND(ISBLANK(AV326), ISBLANK(AW326)), "", _xlfn.CONCAT("[", IF(ISBLANK(AV326), "", _xlfn.CONCAT("[""mac"", """, AV326, """]")), IF(ISBLANK(AW326), "", _xlfn.CONCAT(", [""ip"", """, AW326, """]")), "]"))</f>
        <v>[["mac", "0x00178801086168ac"]]</v>
      </c>
    </row>
    <row r="327" spans="1:52" ht="16" customHeight="1">
      <c r="A327" s="6">
        <v>2588</v>
      </c>
      <c r="B327" s="6" t="s">
        <v>26</v>
      </c>
      <c r="C327" s="6" t="s">
        <v>462</v>
      </c>
      <c r="D327" s="6" t="s">
        <v>134</v>
      </c>
      <c r="E327" s="12" t="s">
        <v>903</v>
      </c>
      <c r="F327" s="6" t="str">
        <f>IF(ISBLANK(E327), "", Table2[[#This Row],[unique_id]])</f>
        <v>kitchen_fan_outlet</v>
      </c>
      <c r="G327" s="6" t="s">
        <v>904</v>
      </c>
      <c r="H327" s="6" t="s">
        <v>732</v>
      </c>
      <c r="I327" s="6" t="s">
        <v>321</v>
      </c>
      <c r="M327" s="6" t="s">
        <v>275</v>
      </c>
      <c r="O327" s="8" t="s">
        <v>1157</v>
      </c>
      <c r="P327" s="6" t="s">
        <v>172</v>
      </c>
      <c r="Q327" s="6" t="s">
        <v>1107</v>
      </c>
      <c r="R327" s="6" t="s">
        <v>1109</v>
      </c>
      <c r="S327" s="6" t="s">
        <v>1201</v>
      </c>
      <c r="T327" s="9" t="s">
        <v>1200</v>
      </c>
      <c r="V327" s="8"/>
      <c r="W327" s="8" t="s">
        <v>685</v>
      </c>
      <c r="X327" s="8"/>
      <c r="Y327" s="14" t="s">
        <v>1104</v>
      </c>
      <c r="AD327" s="6" t="s">
        <v>269</v>
      </c>
      <c r="AF327" s="8"/>
      <c r="AH327" s="6" t="str">
        <f>IF(ISBLANK(AG327),  "", _xlfn.CONCAT("haas/entity/sensor/", LOWER(C327), "/", E327, "/config"))</f>
        <v/>
      </c>
      <c r="AI327" s="6" t="str">
        <f>IF(ISBLANK(AG327),  "", _xlfn.CONCAT(LOWER(C327), "/", E327))</f>
        <v/>
      </c>
      <c r="AK327" s="6"/>
      <c r="AL327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M327" s="6" t="str">
        <f>LOWER(_xlfn.CONCAT(Table2[[#This Row],[device_suggested_area]], "-",Table2[[#This Row],[device_identifiers]]))</f>
        <v>kitchen-fan-outlet</v>
      </c>
      <c r="AN327" s="14" t="s">
        <v>909</v>
      </c>
      <c r="AO327" s="9" t="s">
        <v>910</v>
      </c>
      <c r="AP327" s="9" t="s">
        <v>907</v>
      </c>
      <c r="AQ327" s="6" t="s">
        <v>462</v>
      </c>
      <c r="AS327" s="6" t="s">
        <v>215</v>
      </c>
      <c r="AV327" s="6" t="s">
        <v>913</v>
      </c>
      <c r="AW327" s="6"/>
      <c r="AZ327" s="6" t="str">
        <f>IF(AND(ISBLANK(AV327), ISBLANK(AW327)), "", _xlfn.CONCAT("[", IF(ISBLANK(AV327), "", _xlfn.CONCAT("[""mac"", """, AV327, """]")), IF(ISBLANK(AW327), "", _xlfn.CONCAT(", [""ip"", """, AW327, """]")), "]"))</f>
        <v>[["mac", "0x0017880109d4659c"]]</v>
      </c>
    </row>
    <row r="328" spans="1:52" ht="16" customHeight="1">
      <c r="A328" s="6">
        <v>2589</v>
      </c>
      <c r="B328" s="6" t="s">
        <v>26</v>
      </c>
      <c r="C328" s="6" t="s">
        <v>462</v>
      </c>
      <c r="D328" s="6" t="s">
        <v>134</v>
      </c>
      <c r="E328" s="12" t="s">
        <v>901</v>
      </c>
      <c r="F328" s="6" t="str">
        <f>IF(ISBLANK(E328), "", Table2[[#This Row],[unique_id]])</f>
        <v>edwin_wardrobe_outlet</v>
      </c>
      <c r="G328" s="6" t="s">
        <v>914</v>
      </c>
      <c r="H328" s="6" t="s">
        <v>732</v>
      </c>
      <c r="I328" s="6" t="s">
        <v>321</v>
      </c>
      <c r="M328" s="6" t="s">
        <v>275</v>
      </c>
      <c r="O328" s="8" t="s">
        <v>1157</v>
      </c>
      <c r="P328" s="6" t="s">
        <v>172</v>
      </c>
      <c r="Q328" s="6" t="s">
        <v>1107</v>
      </c>
      <c r="R328" s="6" t="s">
        <v>1109</v>
      </c>
      <c r="S328" s="6" t="s">
        <v>1201</v>
      </c>
      <c r="T328" s="9" t="s">
        <v>1200</v>
      </c>
      <c r="V328" s="8"/>
      <c r="W328" s="8" t="s">
        <v>685</v>
      </c>
      <c r="X328" s="8"/>
      <c r="Y328" s="14" t="s">
        <v>1104</v>
      </c>
      <c r="Z328" s="14"/>
      <c r="AD328" s="6" t="s">
        <v>269</v>
      </c>
      <c r="AF328" s="8"/>
      <c r="AH328" s="6" t="str">
        <f>IF(ISBLANK(AG328),  "", _xlfn.CONCAT("haas/entity/sensor/", LOWER(C328), "/", E328, "/config"))</f>
        <v/>
      </c>
      <c r="AI328" s="6" t="str">
        <f>IF(ISBLANK(AG328),  "", _xlfn.CONCAT(LOWER(C328), "/", E328))</f>
        <v/>
      </c>
      <c r="AK328" s="6"/>
      <c r="AL328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M328" s="6" t="str">
        <f>LOWER(_xlfn.CONCAT(Table2[[#This Row],[device_suggested_area]], "-",Table2[[#This Row],[device_identifiers]]))</f>
        <v>edwin-wardrobe-outlet</v>
      </c>
      <c r="AN328" s="14" t="s">
        <v>909</v>
      </c>
      <c r="AO328" s="9" t="s">
        <v>908</v>
      </c>
      <c r="AP328" s="9" t="s">
        <v>907</v>
      </c>
      <c r="AQ328" s="6" t="s">
        <v>462</v>
      </c>
      <c r="AS328" s="6" t="s">
        <v>127</v>
      </c>
      <c r="AV328" s="6" t="s">
        <v>906</v>
      </c>
      <c r="AW328" s="6"/>
      <c r="AZ328" s="6" t="str">
        <f>IF(AND(ISBLANK(AV328), ISBLANK(AW328)), "", _xlfn.CONCAT("[", IF(ISBLANK(AV328), "", _xlfn.CONCAT("[""mac"", """, AV328, """]")), IF(ISBLANK(AW328), "", _xlfn.CONCAT(", [""ip"", """, AW328, """]")), "]"))</f>
        <v>[["mac", "0x0017880108fd8633"]]</v>
      </c>
    </row>
    <row r="329" spans="1:52" ht="16" customHeight="1">
      <c r="A329" s="6">
        <v>2590</v>
      </c>
      <c r="B329" s="6" t="s">
        <v>26</v>
      </c>
      <c r="C329" s="6" t="s">
        <v>1022</v>
      </c>
      <c r="D329" s="6" t="s">
        <v>134</v>
      </c>
      <c r="E329" s="6" t="s">
        <v>825</v>
      </c>
      <c r="F329" s="6" t="str">
        <f>IF(ISBLANK(E329), "", Table2[[#This Row],[unique_id]])</f>
        <v>rack_fans</v>
      </c>
      <c r="G329" s="6" t="s">
        <v>826</v>
      </c>
      <c r="H329" s="6" t="s">
        <v>732</v>
      </c>
      <c r="I329" s="6" t="s">
        <v>321</v>
      </c>
      <c r="M329" s="6" t="s">
        <v>275</v>
      </c>
      <c r="T329" s="6"/>
      <c r="V329" s="8"/>
      <c r="W329" s="8"/>
      <c r="X329" s="8"/>
      <c r="Y329" s="8"/>
      <c r="AD329" s="6" t="s">
        <v>830</v>
      </c>
      <c r="AF329" s="8"/>
      <c r="AH329" s="6" t="str">
        <f>IF(ISBLANK(AG329),  "", _xlfn.CONCAT("haas/entity/sensor/", LOWER(C329), "/", E329, "/config"))</f>
        <v/>
      </c>
      <c r="AI329" s="6" t="str">
        <f>IF(ISBLANK(AG329),  "", _xlfn.CONCAT(LOWER(C329), "/", E329))</f>
        <v/>
      </c>
      <c r="AK329" s="6"/>
      <c r="AL329" s="31"/>
      <c r="AM329" s="6" t="str">
        <f>IF(OR(ISBLANK(AV329), ISBLANK(AW329)), "", LOWER(_xlfn.CONCAT(Table2[[#This Row],[device_manufacturer]], "-",Table2[[#This Row],[device_suggested_area]], "-", Table2[[#This Row],[device_identifiers]])))</f>
        <v>sonoff-rack-fans</v>
      </c>
      <c r="AN329" s="8" t="s">
        <v>829</v>
      </c>
      <c r="AO329" s="6" t="s">
        <v>828</v>
      </c>
      <c r="AP329" s="12" t="s">
        <v>1114</v>
      </c>
      <c r="AQ329" s="6" t="s">
        <v>396</v>
      </c>
      <c r="AS329" s="6" t="s">
        <v>28</v>
      </c>
      <c r="AU329" s="6" t="s">
        <v>553</v>
      </c>
      <c r="AV329" s="6" t="s">
        <v>827</v>
      </c>
      <c r="AW329" s="6" t="s">
        <v>1177</v>
      </c>
      <c r="AZ329" s="6" t="str">
        <f>IF(AND(ISBLANK(AV329), ISBLANK(AW329)), "", _xlfn.CONCAT("[", IF(ISBLANK(AV329), "", _xlfn.CONCAT("[""mac"", """, AV329, """]")), IF(ISBLANK(AW329), "", _xlfn.CONCAT(", [""ip"", """, AW329, """]")), "]"))</f>
        <v>[["mac", "4c:eb:d6:b5:a5:28"], ["ip", "10.0.6.93"]]</v>
      </c>
    </row>
    <row r="330" spans="1:52" ht="16" customHeight="1">
      <c r="A330" s="6">
        <v>2591</v>
      </c>
      <c r="B330" s="6" t="s">
        <v>26</v>
      </c>
      <c r="C330" s="6" t="s">
        <v>631</v>
      </c>
      <c r="D330" s="6" t="s">
        <v>27</v>
      </c>
      <c r="E330" s="6" t="s">
        <v>1196</v>
      </c>
      <c r="F330" s="6" t="str">
        <f>IF(ISBLANK(E330), "", Table2[[#This Row],[unique_id]])</f>
        <v>garden_repeater_linkquality</v>
      </c>
      <c r="G330" s="6" t="s">
        <v>1027</v>
      </c>
      <c r="H330" s="6" t="s">
        <v>732</v>
      </c>
      <c r="I330" s="6" t="s">
        <v>321</v>
      </c>
      <c r="O330" s="8" t="s">
        <v>1157</v>
      </c>
      <c r="P330" s="6" t="s">
        <v>172</v>
      </c>
      <c r="Q330" s="6" t="s">
        <v>1107</v>
      </c>
      <c r="R330" s="6" t="s">
        <v>1109</v>
      </c>
      <c r="S330" s="6" t="s">
        <v>1201</v>
      </c>
      <c r="T330" s="9" t="s">
        <v>1199</v>
      </c>
      <c r="V330" s="8"/>
      <c r="W330" s="8" t="s">
        <v>685</v>
      </c>
      <c r="X330" s="8"/>
      <c r="Y330" s="14" t="s">
        <v>1104</v>
      </c>
      <c r="AF330" s="8"/>
      <c r="AH330" s="6" t="str">
        <f>IF(ISBLANK(AG330),  "", _xlfn.CONCAT("haas/entity/sensor/", LOWER(C330), "/", E330, "/config"))</f>
        <v/>
      </c>
      <c r="AI330" s="6" t="str">
        <f>IF(ISBLANK(AG330),  "", _xlfn.CONCAT(LOWER(C330), "/", E330))</f>
        <v/>
      </c>
      <c r="AK330" s="6"/>
      <c r="AL330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M330" s="6" t="s">
        <v>1028</v>
      </c>
      <c r="AN330" s="8" t="s">
        <v>1023</v>
      </c>
      <c r="AO330" s="6" t="s">
        <v>1024</v>
      </c>
      <c r="AP330" s="12" t="s">
        <v>1025</v>
      </c>
      <c r="AQ330" s="6" t="s">
        <v>631</v>
      </c>
      <c r="AS330" s="6" t="s">
        <v>795</v>
      </c>
      <c r="AV330" s="6" t="s">
        <v>1026</v>
      </c>
      <c r="AW330" s="6"/>
      <c r="AZ330" s="6" t="str">
        <f>IF(AND(ISBLANK(AV330), ISBLANK(AW330)), "", _xlfn.CONCAT("[", IF(ISBLANK(AV330), "", _xlfn.CONCAT("[""mac"", """, AV330, """]")), IF(ISBLANK(AW330), "", _xlfn.CONCAT(", [""ip"", """, AW330, """]")), "]"))</f>
        <v>[["mac", "0x2c1165fffec5a3f6"]]</v>
      </c>
    </row>
    <row r="331" spans="1:52" ht="16" customHeight="1">
      <c r="A331" s="6">
        <v>2592</v>
      </c>
      <c r="B331" s="6" t="s">
        <v>26</v>
      </c>
      <c r="C331" s="6" t="s">
        <v>631</v>
      </c>
      <c r="D331" s="6" t="s">
        <v>27</v>
      </c>
      <c r="E331" s="6" t="s">
        <v>1197</v>
      </c>
      <c r="F331" s="6" t="str">
        <f>IF(ISBLANK(E331), "", Table2[[#This Row],[unique_id]])</f>
        <v>landing_repeater_linkquality</v>
      </c>
      <c r="G331" s="6" t="s">
        <v>1030</v>
      </c>
      <c r="H331" s="6" t="s">
        <v>732</v>
      </c>
      <c r="I331" s="6" t="s">
        <v>321</v>
      </c>
      <c r="O331" s="8" t="s">
        <v>1157</v>
      </c>
      <c r="P331" s="6" t="s">
        <v>172</v>
      </c>
      <c r="Q331" s="6" t="s">
        <v>1107</v>
      </c>
      <c r="R331" s="6" t="s">
        <v>1109</v>
      </c>
      <c r="S331" s="6" t="s">
        <v>1201</v>
      </c>
      <c r="T331" s="9" t="s">
        <v>1199</v>
      </c>
      <c r="V331" s="8"/>
      <c r="W331" s="8" t="s">
        <v>685</v>
      </c>
      <c r="X331" s="8"/>
      <c r="Y331" s="14" t="s">
        <v>1104</v>
      </c>
      <c r="AF331" s="8"/>
      <c r="AH331" s="6" t="str">
        <f>IF(ISBLANK(AG331),  "", _xlfn.CONCAT("haas/entity/sensor/", LOWER(C331), "/", E331, "/config"))</f>
        <v/>
      </c>
      <c r="AI331" s="6" t="str">
        <f>IF(ISBLANK(AG331),  "", _xlfn.CONCAT(LOWER(C331), "/", E331))</f>
        <v/>
      </c>
      <c r="AK331" s="6"/>
      <c r="AL331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M331" s="6" t="s">
        <v>1032</v>
      </c>
      <c r="AN331" s="8" t="s">
        <v>1023</v>
      </c>
      <c r="AO331" s="6" t="s">
        <v>1024</v>
      </c>
      <c r="AP331" s="12" t="s">
        <v>1025</v>
      </c>
      <c r="AQ331" s="6" t="s">
        <v>631</v>
      </c>
      <c r="AS331" s="6" t="s">
        <v>775</v>
      </c>
      <c r="AV331" s="6" t="s">
        <v>1034</v>
      </c>
      <c r="AW331" s="6"/>
      <c r="AZ331" s="6" t="str">
        <f>IF(AND(ISBLANK(AV331), ISBLANK(AW331)), "", _xlfn.CONCAT("[", IF(ISBLANK(AV331), "", _xlfn.CONCAT("[""mac"", """, AV331, """]")), IF(ISBLANK(AW331), "", _xlfn.CONCAT(", [""ip"", """, AW331, """]")), "]"))</f>
        <v>[["mac", "0x2c1165fffebaa93c"]]</v>
      </c>
    </row>
    <row r="332" spans="1:52" ht="16" customHeight="1">
      <c r="A332" s="6">
        <v>2593</v>
      </c>
      <c r="B332" s="6" t="s">
        <v>26</v>
      </c>
      <c r="C332" s="6" t="s">
        <v>631</v>
      </c>
      <c r="D332" s="6" t="s">
        <v>27</v>
      </c>
      <c r="E332" s="6" t="s">
        <v>1198</v>
      </c>
      <c r="F332" s="6" t="str">
        <f>IF(ISBLANK(E332), "", Table2[[#This Row],[unique_id]])</f>
        <v>driveway_repeater_linkquality</v>
      </c>
      <c r="G332" s="6" t="s">
        <v>1029</v>
      </c>
      <c r="H332" s="6" t="s">
        <v>732</v>
      </c>
      <c r="I332" s="6" t="s">
        <v>321</v>
      </c>
      <c r="O332" s="8" t="s">
        <v>1157</v>
      </c>
      <c r="P332" s="6" t="s">
        <v>172</v>
      </c>
      <c r="Q332" s="6" t="s">
        <v>1107</v>
      </c>
      <c r="R332" s="6" t="s">
        <v>1109</v>
      </c>
      <c r="S332" s="6" t="s">
        <v>1201</v>
      </c>
      <c r="T332" s="9" t="s">
        <v>1199</v>
      </c>
      <c r="V332" s="8"/>
      <c r="W332" s="8" t="s">
        <v>685</v>
      </c>
      <c r="X332" s="8"/>
      <c r="Y332" s="14" t="s">
        <v>1104</v>
      </c>
      <c r="AF332" s="8"/>
      <c r="AH332" s="6" t="str">
        <f>IF(ISBLANK(AG332),  "", _xlfn.CONCAT("haas/entity/sensor/", LOWER(C332), "/", E332, "/config"))</f>
        <v/>
      </c>
      <c r="AI332" s="6" t="str">
        <f>IF(ISBLANK(AG332),  "", _xlfn.CONCAT(LOWER(C332), "/", E332))</f>
        <v/>
      </c>
      <c r="AK332" s="6"/>
      <c r="AL332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M332" s="6" t="s">
        <v>1033</v>
      </c>
      <c r="AN332" s="8" t="s">
        <v>1023</v>
      </c>
      <c r="AO332" s="6" t="s">
        <v>1024</v>
      </c>
      <c r="AP332" s="12" t="s">
        <v>1025</v>
      </c>
      <c r="AQ332" s="6" t="s">
        <v>631</v>
      </c>
      <c r="AS332" s="6" t="s">
        <v>1031</v>
      </c>
      <c r="AV332" s="6" t="s">
        <v>1035</v>
      </c>
      <c r="AW332" s="6"/>
      <c r="AZ332" s="6" t="str">
        <f>IF(AND(ISBLANK(AV332), ISBLANK(AW332)), "", _xlfn.CONCAT("[", IF(ISBLANK(AV332), "", _xlfn.CONCAT("[""mac"", """, AV332, """]")), IF(ISBLANK(AW332), "", _xlfn.CONCAT(", [""ip"", """, AW332, """]")), "]"))</f>
        <v>[["mac", "0x50325ffffe47b8fa"]]</v>
      </c>
    </row>
    <row r="333" spans="1:52" ht="16" customHeight="1">
      <c r="A333" s="6">
        <v>2594</v>
      </c>
      <c r="B333" s="6" t="s">
        <v>26</v>
      </c>
      <c r="C333" s="6" t="s">
        <v>613</v>
      </c>
      <c r="D333" s="6" t="s">
        <v>395</v>
      </c>
      <c r="E333" s="6" t="s">
        <v>394</v>
      </c>
      <c r="F333" s="6" t="str">
        <f>IF(ISBLANK(E333), "", Table2[[#This Row],[unique_id]])</f>
        <v>column_break</v>
      </c>
      <c r="G333" s="6" t="s">
        <v>391</v>
      </c>
      <c r="H333" s="6" t="s">
        <v>732</v>
      </c>
      <c r="I333" s="6" t="s">
        <v>321</v>
      </c>
      <c r="M333" s="6" t="s">
        <v>392</v>
      </c>
      <c r="N333" s="6" t="s">
        <v>393</v>
      </c>
      <c r="T333" s="6"/>
      <c r="V333" s="8"/>
      <c r="W333" s="8"/>
      <c r="X333" s="8"/>
      <c r="Y333" s="8"/>
      <c r="AF333" s="8"/>
      <c r="AI333" s="6" t="str">
        <f>IF(ISBLANK(AG333),  "", _xlfn.CONCAT(LOWER(C333), "/", E333))</f>
        <v/>
      </c>
      <c r="AK333" s="6"/>
      <c r="AL333" s="31"/>
      <c r="AM333" s="6"/>
      <c r="AN333" s="8"/>
      <c r="AV333" s="6"/>
      <c r="AW333" s="6"/>
      <c r="AZ333" s="6" t="str">
        <f>IF(AND(ISBLANK(AV333), ISBLANK(AW333)), "", _xlfn.CONCAT("[", IF(ISBLANK(AV333), "", _xlfn.CONCAT("[""mac"", """, AV333, """]")), IF(ISBLANK(AW333), "", _xlfn.CONCAT(", [""ip"", """, AW333, """]")), "]"))</f>
        <v/>
      </c>
    </row>
    <row r="334" spans="1:52" ht="16" customHeight="1">
      <c r="A334" s="12">
        <v>2600</v>
      </c>
      <c r="B334" s="6" t="s">
        <v>26</v>
      </c>
      <c r="C334" s="6" t="s">
        <v>151</v>
      </c>
      <c r="D334" s="6" t="s">
        <v>355</v>
      </c>
      <c r="E334" t="s">
        <v>738</v>
      </c>
      <c r="F334" s="6" t="str">
        <f>IF(ISBLANK(E334), "", Table2[[#This Row],[unique_id]])</f>
        <v>lighting_reset_adaptive_lighting_ada_lamp</v>
      </c>
      <c r="G334" t="s">
        <v>204</v>
      </c>
      <c r="H334" s="6" t="s">
        <v>752</v>
      </c>
      <c r="I334" s="6" t="s">
        <v>321</v>
      </c>
      <c r="J334" s="6" t="s">
        <v>737</v>
      </c>
      <c r="M334" s="6" t="s">
        <v>275</v>
      </c>
      <c r="T334" s="6"/>
      <c r="V334" s="8"/>
      <c r="W334" s="8"/>
      <c r="X334" s="8"/>
      <c r="Y334" s="8"/>
      <c r="AD334" s="6" t="s">
        <v>322</v>
      </c>
      <c r="AF334" s="8"/>
      <c r="AH334" s="6" t="str">
        <f>IF(ISBLANK(AG334),  "", _xlfn.CONCAT("haas/entity/sensor/", LOWER(C334), "/", E334, "/config"))</f>
        <v/>
      </c>
      <c r="AI334" s="6" t="str">
        <f>IF(ISBLANK(AG334),  "", _xlfn.CONCAT(LOWER(C334), "/", E334))</f>
        <v/>
      </c>
      <c r="AK334" s="6"/>
      <c r="AL334" s="30"/>
      <c r="AM334" s="6"/>
      <c r="AN334" s="8"/>
      <c r="AS334" s="6" t="s">
        <v>130</v>
      </c>
      <c r="AT334" s="6" t="s">
        <v>1004</v>
      </c>
      <c r="AV334" s="6"/>
      <c r="AW334" s="6"/>
      <c r="AZ334" s="6" t="str">
        <f>IF(AND(ISBLANK(AV334), ISBLANK(AW334)), "", _xlfn.CONCAT("[", IF(ISBLANK(AV334), "", _xlfn.CONCAT("[""mac"", """, AV334, """]")), IF(ISBLANK(AW334), "", _xlfn.CONCAT(", [""ip"", """, AW334, """]")), "]"))</f>
        <v/>
      </c>
    </row>
    <row r="335" spans="1:52" ht="16" customHeight="1">
      <c r="A335" s="41">
        <v>2601</v>
      </c>
      <c r="B335" s="6" t="s">
        <v>26</v>
      </c>
      <c r="C335" s="6" t="s">
        <v>151</v>
      </c>
      <c r="D335" s="6" t="s">
        <v>355</v>
      </c>
      <c r="E335" t="s">
        <v>730</v>
      </c>
      <c r="F335" s="6" t="str">
        <f>IF(ISBLANK(E335), "", Table2[[#This Row],[unique_id]])</f>
        <v>lighting_reset_adaptive_lighting_edwin_lamp</v>
      </c>
      <c r="G335" t="s">
        <v>214</v>
      </c>
      <c r="H335" s="6" t="s">
        <v>752</v>
      </c>
      <c r="I335" s="6" t="s">
        <v>321</v>
      </c>
      <c r="J335" s="6" t="s">
        <v>737</v>
      </c>
      <c r="M335" s="6" t="s">
        <v>275</v>
      </c>
      <c r="T335" s="6"/>
      <c r="V335" s="8"/>
      <c r="W335" s="8"/>
      <c r="X335" s="8"/>
      <c r="Y335" s="8"/>
      <c r="AD335" s="6" t="s">
        <v>322</v>
      </c>
      <c r="AF335" s="8"/>
      <c r="AH335" s="6" t="str">
        <f>IF(ISBLANK(AG335),  "", _xlfn.CONCAT("haas/entity/sensor/", LOWER(C335), "/", E335, "/config"))</f>
        <v/>
      </c>
      <c r="AI335" s="6" t="str">
        <f>IF(ISBLANK(AG335),  "", _xlfn.CONCAT(LOWER(C335), "/", E335))</f>
        <v/>
      </c>
      <c r="AK335" s="6"/>
      <c r="AL335" s="31"/>
      <c r="AM335" s="6"/>
      <c r="AN335" s="8"/>
      <c r="AS335" s="6" t="s">
        <v>127</v>
      </c>
      <c r="AT335" s="6" t="s">
        <v>1004</v>
      </c>
      <c r="AV335" s="6"/>
      <c r="AW335" s="6"/>
      <c r="AZ335" s="6" t="str">
        <f>IF(AND(ISBLANK(AV335), ISBLANK(AW335)), "", _xlfn.CONCAT("[", IF(ISBLANK(AV335), "", _xlfn.CONCAT("[""mac"", """, AV335, """]")), IF(ISBLANK(AW335), "", _xlfn.CONCAT(", [""ip"", """, AW335, """]")), "]"))</f>
        <v/>
      </c>
    </row>
    <row r="336" spans="1:52" ht="16" customHeight="1">
      <c r="A336" s="12">
        <v>2602</v>
      </c>
      <c r="B336" s="6" t="s">
        <v>26</v>
      </c>
      <c r="C336" s="6" t="s">
        <v>151</v>
      </c>
      <c r="D336" s="6" t="s">
        <v>355</v>
      </c>
      <c r="E336" t="s">
        <v>739</v>
      </c>
      <c r="F336" s="6" t="str">
        <f>IF(ISBLANK(E336), "", Table2[[#This Row],[unique_id]])</f>
        <v>lighting_reset_adaptive_lighting_edwin_night_light</v>
      </c>
      <c r="G336" t="s">
        <v>554</v>
      </c>
      <c r="H336" s="6" t="s">
        <v>752</v>
      </c>
      <c r="I336" s="6" t="s">
        <v>321</v>
      </c>
      <c r="J336" s="6" t="s">
        <v>750</v>
      </c>
      <c r="M336" s="6" t="s">
        <v>275</v>
      </c>
      <c r="T336" s="6"/>
      <c r="V336" s="8"/>
      <c r="W336" s="8"/>
      <c r="X336" s="8"/>
      <c r="Y336" s="8"/>
      <c r="AD336" s="6" t="s">
        <v>322</v>
      </c>
      <c r="AF336" s="8"/>
      <c r="AH336" s="6" t="str">
        <f>IF(ISBLANK(AG336),  "", _xlfn.CONCAT("haas/entity/sensor/", LOWER(C336), "/", E336, "/config"))</f>
        <v/>
      </c>
      <c r="AI336" s="6" t="str">
        <f>IF(ISBLANK(AG336),  "", _xlfn.CONCAT(LOWER(C336), "/", E336))</f>
        <v/>
      </c>
      <c r="AK336" s="6"/>
      <c r="AL336" s="31"/>
      <c r="AM336" s="6"/>
      <c r="AN336" s="8"/>
      <c r="AS336" s="6" t="s">
        <v>127</v>
      </c>
      <c r="AT336" s="6" t="s">
        <v>1004</v>
      </c>
      <c r="AV336" s="6"/>
      <c r="AW336" s="6"/>
      <c r="AZ336" s="6" t="str">
        <f>IF(AND(ISBLANK(AV336), ISBLANK(AW336)), "", _xlfn.CONCAT("[", IF(ISBLANK(AV336), "", _xlfn.CONCAT("[""mac"", """, AV336, """]")), IF(ISBLANK(AW336), "", _xlfn.CONCAT(", [""ip"", """, AW336, """]")), "]"))</f>
        <v/>
      </c>
    </row>
    <row r="337" spans="1:52" ht="16" customHeight="1">
      <c r="A337" s="12">
        <v>2603</v>
      </c>
      <c r="B337" s="6" t="s">
        <v>26</v>
      </c>
      <c r="C337" s="6" t="s">
        <v>151</v>
      </c>
      <c r="D337" s="6" t="s">
        <v>355</v>
      </c>
      <c r="E337" t="s">
        <v>740</v>
      </c>
      <c r="F337" s="6" t="str">
        <f>IF(ISBLANK(E337), "", Table2[[#This Row],[unique_id]])</f>
        <v>lighting_reset_adaptive_lighting_hallway_main</v>
      </c>
      <c r="G337" t="s">
        <v>209</v>
      </c>
      <c r="H337" s="6" t="s">
        <v>752</v>
      </c>
      <c r="I337" s="6" t="s">
        <v>321</v>
      </c>
      <c r="J337" s="6" t="s">
        <v>759</v>
      </c>
      <c r="M337" s="6" t="s">
        <v>275</v>
      </c>
      <c r="T337" s="6"/>
      <c r="V337" s="8"/>
      <c r="W337" s="8"/>
      <c r="X337" s="8"/>
      <c r="Y337" s="8"/>
      <c r="AD337" s="6" t="s">
        <v>322</v>
      </c>
      <c r="AF337" s="8"/>
      <c r="AH337" s="6" t="str">
        <f>IF(ISBLANK(AG337),  "", _xlfn.CONCAT("haas/entity/sensor/", LOWER(C337), "/", E337, "/config"))</f>
        <v/>
      </c>
      <c r="AI337" s="6" t="str">
        <f>IF(ISBLANK(AG337),  "", _xlfn.CONCAT(LOWER(C337), "/", E337))</f>
        <v/>
      </c>
      <c r="AK337" s="6"/>
      <c r="AL337" s="31"/>
      <c r="AM337" s="6"/>
      <c r="AN337" s="8"/>
      <c r="AS337" s="6" t="s">
        <v>517</v>
      </c>
      <c r="AV337" s="6"/>
      <c r="AW337" s="6"/>
      <c r="AZ337" s="6" t="str">
        <f>IF(AND(ISBLANK(AV337), ISBLANK(AW337)), "", _xlfn.CONCAT("[", IF(ISBLANK(AV337), "", _xlfn.CONCAT("[""mac"", """, AV337, """]")), IF(ISBLANK(AW337), "", _xlfn.CONCAT(", [""ip"", """, AW337, """]")), "]"))</f>
        <v/>
      </c>
    </row>
    <row r="338" spans="1:52" ht="16" customHeight="1">
      <c r="A338" s="41">
        <v>2604</v>
      </c>
      <c r="B338" s="6" t="s">
        <v>26</v>
      </c>
      <c r="C338" s="6" t="s">
        <v>151</v>
      </c>
      <c r="D338" s="6" t="s">
        <v>355</v>
      </c>
      <c r="E338" t="s">
        <v>741</v>
      </c>
      <c r="F338" s="6" t="str">
        <f>IF(ISBLANK(E338), "", Table2[[#This Row],[unique_id]])</f>
        <v>lighting_reset_adaptive_lighting_dining_main</v>
      </c>
      <c r="G338" t="s">
        <v>138</v>
      </c>
      <c r="H338" s="6" t="s">
        <v>752</v>
      </c>
      <c r="I338" s="6" t="s">
        <v>321</v>
      </c>
      <c r="J338" s="6" t="s">
        <v>759</v>
      </c>
      <c r="M338" s="6" t="s">
        <v>275</v>
      </c>
      <c r="T338" s="6"/>
      <c r="V338" s="8"/>
      <c r="W338" s="8"/>
      <c r="X338" s="8"/>
      <c r="Y338" s="8"/>
      <c r="AD338" s="6" t="s">
        <v>322</v>
      </c>
      <c r="AF338" s="8"/>
      <c r="AH338" s="6" t="str">
        <f>IF(ISBLANK(AG338),  "", _xlfn.CONCAT("haas/entity/sensor/", LOWER(C338), "/", E338, "/config"))</f>
        <v/>
      </c>
      <c r="AI338" s="6" t="str">
        <f>IF(ISBLANK(AG338),  "", _xlfn.CONCAT(LOWER(C338), "/", E338))</f>
        <v/>
      </c>
      <c r="AK338" s="6"/>
      <c r="AL338" s="31"/>
      <c r="AM338" s="6"/>
      <c r="AN338" s="8"/>
      <c r="AS338" s="6" t="s">
        <v>202</v>
      </c>
      <c r="AV338" s="6"/>
      <c r="AW338" s="6"/>
      <c r="AZ338" s="6" t="str">
        <f>IF(AND(ISBLANK(AV338), ISBLANK(AW338)), "", _xlfn.CONCAT("[", IF(ISBLANK(AV338), "", _xlfn.CONCAT("[""mac"", """, AV338, """]")), IF(ISBLANK(AW338), "", _xlfn.CONCAT(", [""ip"", """, AW338, """]")), "]"))</f>
        <v/>
      </c>
    </row>
    <row r="339" spans="1:52" ht="16" customHeight="1">
      <c r="A339" s="12">
        <v>2605</v>
      </c>
      <c r="B339" s="6" t="s">
        <v>26</v>
      </c>
      <c r="C339" s="6" t="s">
        <v>151</v>
      </c>
      <c r="D339" s="6" t="s">
        <v>355</v>
      </c>
      <c r="E339" t="s">
        <v>742</v>
      </c>
      <c r="F339" s="6" t="str">
        <f>IF(ISBLANK(E339), "", Table2[[#This Row],[unique_id]])</f>
        <v>lighting_reset_adaptive_lighting_lounge_main</v>
      </c>
      <c r="G339" t="s">
        <v>216</v>
      </c>
      <c r="H339" s="6" t="s">
        <v>752</v>
      </c>
      <c r="I339" s="6" t="s">
        <v>321</v>
      </c>
      <c r="J339" s="6" t="s">
        <v>759</v>
      </c>
      <c r="M339" s="6" t="s">
        <v>275</v>
      </c>
      <c r="T339" s="6"/>
      <c r="V339" s="8"/>
      <c r="W339" s="8"/>
      <c r="X339" s="8"/>
      <c r="Y339" s="8"/>
      <c r="AD339" s="6" t="s">
        <v>322</v>
      </c>
      <c r="AF339" s="8"/>
      <c r="AH339" s="6" t="str">
        <f>IF(ISBLANK(AG339),  "", _xlfn.CONCAT("haas/entity/sensor/", LOWER(C339), "/", E339, "/config"))</f>
        <v/>
      </c>
      <c r="AI339" s="6" t="str">
        <f>IF(ISBLANK(AG339),  "", _xlfn.CONCAT(LOWER(C339), "/", E339))</f>
        <v/>
      </c>
      <c r="AK339" s="6"/>
      <c r="AL339" s="31"/>
      <c r="AM339" s="6"/>
      <c r="AN339" s="8"/>
      <c r="AS339" s="6" t="s">
        <v>203</v>
      </c>
      <c r="AV339" s="6"/>
      <c r="AW339" s="6"/>
      <c r="AZ339" s="6" t="str">
        <f>IF(AND(ISBLANK(AV339), ISBLANK(AW339)), "", _xlfn.CONCAT("[", IF(ISBLANK(AV339), "", _xlfn.CONCAT("[""mac"", """, AV339, """]")), IF(ISBLANK(AW339), "", _xlfn.CONCAT(", [""ip"", """, AW339, """]")), "]"))</f>
        <v/>
      </c>
    </row>
    <row r="340" spans="1:52" ht="16" customHeight="1">
      <c r="A340" s="12">
        <v>2606</v>
      </c>
      <c r="B340" s="6" t="s">
        <v>26</v>
      </c>
      <c r="C340" s="6" t="s">
        <v>151</v>
      </c>
      <c r="D340" s="6" t="s">
        <v>355</v>
      </c>
      <c r="E340" t="s">
        <v>817</v>
      </c>
      <c r="F340" s="6" t="str">
        <f>IF(ISBLANK(E340), "", Table2[[#This Row],[unique_id]])</f>
        <v>lighting_reset_adaptive_lighting_lounge_lamp</v>
      </c>
      <c r="G340" t="s">
        <v>772</v>
      </c>
      <c r="H340" s="6" t="s">
        <v>752</v>
      </c>
      <c r="I340" s="6" t="s">
        <v>321</v>
      </c>
      <c r="J340" s="6" t="s">
        <v>737</v>
      </c>
      <c r="M340" s="6" t="s">
        <v>275</v>
      </c>
      <c r="T340" s="6"/>
      <c r="V340" s="8"/>
      <c r="W340" s="8"/>
      <c r="X340" s="8"/>
      <c r="Y340" s="8"/>
      <c r="AD340" s="6" t="s">
        <v>322</v>
      </c>
      <c r="AF340" s="8"/>
      <c r="AH340" s="6" t="str">
        <f>IF(ISBLANK(AG340),  "", _xlfn.CONCAT("haas/entity/sensor/", LOWER(C340), "/", E340, "/config"))</f>
        <v/>
      </c>
      <c r="AI340" s="6" t="str">
        <f>IF(ISBLANK(AG340),  "", _xlfn.CONCAT(LOWER(C340), "/", E340))</f>
        <v/>
      </c>
      <c r="AK340" s="6"/>
      <c r="AL340" s="31"/>
      <c r="AM340" s="6"/>
      <c r="AN340" s="8"/>
      <c r="AS340" s="6" t="s">
        <v>172</v>
      </c>
      <c r="AT340" s="6" t="s">
        <v>1004</v>
      </c>
      <c r="AV340" s="6"/>
      <c r="AW340" s="6"/>
      <c r="AZ340" s="6" t="str">
        <f>IF(AND(ISBLANK(AV340), ISBLANK(AW340)), "", _xlfn.CONCAT("[", IF(ISBLANK(AV340), "", _xlfn.CONCAT("[""mac"", """, AV340, """]")), IF(ISBLANK(AW340), "", _xlfn.CONCAT(", [""ip"", """, AW340, """]")), "]"))</f>
        <v/>
      </c>
    </row>
    <row r="341" spans="1:52" ht="16" customHeight="1">
      <c r="A341" s="41">
        <v>2607</v>
      </c>
      <c r="B341" s="6" t="s">
        <v>26</v>
      </c>
      <c r="C341" s="6" t="s">
        <v>151</v>
      </c>
      <c r="D341" s="6" t="s">
        <v>355</v>
      </c>
      <c r="E341" t="s">
        <v>743</v>
      </c>
      <c r="F341" s="6" t="str">
        <f>IF(ISBLANK(E341), "", Table2[[#This Row],[unique_id]])</f>
        <v>lighting_reset_adaptive_lighting_parents_main</v>
      </c>
      <c r="G341" t="s">
        <v>205</v>
      </c>
      <c r="H341" s="6" t="s">
        <v>752</v>
      </c>
      <c r="I341" s="6" t="s">
        <v>321</v>
      </c>
      <c r="J341" s="6" t="s">
        <v>759</v>
      </c>
      <c r="M341" s="6" t="s">
        <v>275</v>
      </c>
      <c r="T341" s="6"/>
      <c r="V341" s="8"/>
      <c r="W341" s="8"/>
      <c r="X341" s="8"/>
      <c r="Y341" s="8"/>
      <c r="AD341" s="6" t="s">
        <v>322</v>
      </c>
      <c r="AF341" s="8"/>
      <c r="AH341" s="6" t="str">
        <f>IF(ISBLANK(AG341),  "", _xlfn.CONCAT("haas/entity/sensor/", LOWER(C341), "/", E341, "/config"))</f>
        <v/>
      </c>
      <c r="AI341" s="6" t="str">
        <f>IF(ISBLANK(AG341),  "", _xlfn.CONCAT(LOWER(C341), "/", E341))</f>
        <v/>
      </c>
      <c r="AJ341" s="10"/>
      <c r="AK341" s="6"/>
      <c r="AL341" s="31"/>
      <c r="AM341" s="6"/>
      <c r="AN341" s="8"/>
      <c r="AS341" s="6" t="s">
        <v>201</v>
      </c>
      <c r="AV341" s="6"/>
      <c r="AW341" s="6"/>
      <c r="AZ341" s="6" t="str">
        <f>IF(AND(ISBLANK(AV341), ISBLANK(AW341)), "", _xlfn.CONCAT("[", IF(ISBLANK(AV341), "", _xlfn.CONCAT("[""mac"", """, AV341, """]")), IF(ISBLANK(AW341), "", _xlfn.CONCAT(", [""ip"", """, AW341, """]")), "]"))</f>
        <v/>
      </c>
    </row>
    <row r="342" spans="1:52" ht="16" customHeight="1">
      <c r="A342" s="12">
        <v>2608</v>
      </c>
      <c r="B342" s="6" t="s">
        <v>26</v>
      </c>
      <c r="C342" s="6" t="s">
        <v>151</v>
      </c>
      <c r="D342" s="6" t="s">
        <v>355</v>
      </c>
      <c r="E342" t="s">
        <v>744</v>
      </c>
      <c r="F342" s="6" t="str">
        <f>IF(ISBLANK(E342), "", Table2[[#This Row],[unique_id]])</f>
        <v>lighting_reset_adaptive_lighting_kitchen_main</v>
      </c>
      <c r="G342" t="s">
        <v>211</v>
      </c>
      <c r="H342" s="6" t="s">
        <v>752</v>
      </c>
      <c r="I342" s="6" t="s">
        <v>321</v>
      </c>
      <c r="J342" s="6" t="s">
        <v>759</v>
      </c>
      <c r="M342" s="6" t="s">
        <v>275</v>
      </c>
      <c r="T342" s="6"/>
      <c r="V342" s="8"/>
      <c r="W342" s="8"/>
      <c r="X342" s="8"/>
      <c r="Y342" s="8"/>
      <c r="AD342" s="6" t="s">
        <v>322</v>
      </c>
      <c r="AF342" s="8"/>
      <c r="AH342" s="6" t="str">
        <f>IF(ISBLANK(AG342),  "", _xlfn.CONCAT("haas/entity/sensor/", LOWER(C342), "/", E342, "/config"))</f>
        <v/>
      </c>
      <c r="AI342" s="6" t="str">
        <f>IF(ISBLANK(AG342),  "", _xlfn.CONCAT(LOWER(C342), "/", E342))</f>
        <v/>
      </c>
      <c r="AK342" s="6"/>
      <c r="AL342" s="31"/>
      <c r="AM342" s="6"/>
      <c r="AN342" s="8"/>
      <c r="AS342" s="6" t="s">
        <v>215</v>
      </c>
      <c r="AV342" s="6"/>
      <c r="AW342" s="6"/>
      <c r="AZ342" s="6" t="str">
        <f>IF(AND(ISBLANK(AV342), ISBLANK(AW342)), "", _xlfn.CONCAT("[", IF(ISBLANK(AV342), "", _xlfn.CONCAT("[""mac"", """, AV342, """]")), IF(ISBLANK(AW342), "", _xlfn.CONCAT(", [""ip"", """, AW342, """]")), "]"))</f>
        <v/>
      </c>
    </row>
    <row r="343" spans="1:52" ht="16" customHeight="1">
      <c r="A343" s="12">
        <v>2609</v>
      </c>
      <c r="B343" s="6" t="s">
        <v>26</v>
      </c>
      <c r="C343" s="6" t="s">
        <v>151</v>
      </c>
      <c r="D343" s="6" t="s">
        <v>355</v>
      </c>
      <c r="E343" t="s">
        <v>745</v>
      </c>
      <c r="F343" s="6" t="str">
        <f>IF(ISBLANK(E343), "", Table2[[#This Row],[unique_id]])</f>
        <v>lighting_reset_adaptive_lighting_laundry_main</v>
      </c>
      <c r="G343" t="s">
        <v>213</v>
      </c>
      <c r="H343" s="6" t="s">
        <v>752</v>
      </c>
      <c r="I343" s="6" t="s">
        <v>321</v>
      </c>
      <c r="J343" s="6" t="s">
        <v>759</v>
      </c>
      <c r="M343" s="6" t="s">
        <v>275</v>
      </c>
      <c r="T343" s="6"/>
      <c r="V343" s="8"/>
      <c r="W343" s="8"/>
      <c r="X343" s="8"/>
      <c r="Y343" s="8"/>
      <c r="AD343" s="6" t="s">
        <v>322</v>
      </c>
      <c r="AF343" s="8"/>
      <c r="AH343" s="6" t="str">
        <f>IF(ISBLANK(AG343),  "", _xlfn.CONCAT("haas/entity/sensor/", LOWER(C343), "/", E343, "/config"))</f>
        <v/>
      </c>
      <c r="AI343" s="6" t="str">
        <f>IF(ISBLANK(AG343),  "", _xlfn.CONCAT(LOWER(C343), "/", E343))</f>
        <v/>
      </c>
      <c r="AJ343" s="10"/>
      <c r="AK343" s="6"/>
      <c r="AL343" s="31"/>
      <c r="AM343" s="6"/>
      <c r="AN343" s="8"/>
      <c r="AS343" s="6" t="s">
        <v>223</v>
      </c>
      <c r="AV343" s="6"/>
      <c r="AW343" s="6"/>
      <c r="AZ343" s="6" t="str">
        <f>IF(AND(ISBLANK(AV343), ISBLANK(AW343)), "", _xlfn.CONCAT("[", IF(ISBLANK(AV343), "", _xlfn.CONCAT("[""mac"", """, AV343, """]")), IF(ISBLANK(AW343), "", _xlfn.CONCAT(", [""ip"", """, AW343, """]")), "]"))</f>
        <v/>
      </c>
    </row>
    <row r="344" spans="1:52" ht="16" customHeight="1">
      <c r="A344" s="41">
        <v>2610</v>
      </c>
      <c r="B344" s="6" t="s">
        <v>26</v>
      </c>
      <c r="C344" s="6" t="s">
        <v>151</v>
      </c>
      <c r="D344" s="6" t="s">
        <v>355</v>
      </c>
      <c r="E344" t="s">
        <v>746</v>
      </c>
      <c r="F344" s="6" t="str">
        <f>IF(ISBLANK(E344), "", Table2[[#This Row],[unique_id]])</f>
        <v>lighting_reset_adaptive_lighting_pantry_main</v>
      </c>
      <c r="G344" t="s">
        <v>212</v>
      </c>
      <c r="H344" s="6" t="s">
        <v>752</v>
      </c>
      <c r="I344" s="6" t="s">
        <v>321</v>
      </c>
      <c r="J344" s="6" t="s">
        <v>759</v>
      </c>
      <c r="M344" s="6" t="s">
        <v>275</v>
      </c>
      <c r="T344" s="6"/>
      <c r="V344" s="8"/>
      <c r="W344" s="8"/>
      <c r="X344" s="8"/>
      <c r="Y344" s="8"/>
      <c r="AD344" s="6" t="s">
        <v>322</v>
      </c>
      <c r="AF344" s="8"/>
      <c r="AH344" s="6" t="str">
        <f>IF(ISBLANK(AG344),  "", _xlfn.CONCAT("haas/entity/sensor/", LOWER(C344), "/", E344, "/config"))</f>
        <v/>
      </c>
      <c r="AI344" s="6" t="str">
        <f>IF(ISBLANK(AG344),  "", _xlfn.CONCAT(LOWER(C344), "/", E344))</f>
        <v/>
      </c>
      <c r="AK344" s="6"/>
      <c r="AL344" s="31"/>
      <c r="AM344" s="6"/>
      <c r="AN344" s="8"/>
      <c r="AS344" s="6" t="s">
        <v>221</v>
      </c>
      <c r="AV344" s="6"/>
      <c r="AW344" s="6"/>
      <c r="AZ344" s="6" t="str">
        <f>IF(AND(ISBLANK(AV344), ISBLANK(AW344)), "", _xlfn.CONCAT("[", IF(ISBLANK(AV344), "", _xlfn.CONCAT("[""mac"", """, AV344, """]")), IF(ISBLANK(AW344), "", _xlfn.CONCAT(", [""ip"", """, AW344, """]")), "]"))</f>
        <v/>
      </c>
    </row>
    <row r="345" spans="1:52" ht="16" customHeight="1">
      <c r="A345" s="12">
        <v>2611</v>
      </c>
      <c r="B345" s="6" t="s">
        <v>26</v>
      </c>
      <c r="C345" s="6" t="s">
        <v>151</v>
      </c>
      <c r="D345" s="6" t="s">
        <v>355</v>
      </c>
      <c r="E345" t="s">
        <v>764</v>
      </c>
      <c r="F345" s="6" t="str">
        <f>IF(ISBLANK(E345), "", Table2[[#This Row],[unique_id]])</f>
        <v>lighting_reset_adaptive_lighting_office_main</v>
      </c>
      <c r="G345" t="s">
        <v>208</v>
      </c>
      <c r="H345" s="6" t="s">
        <v>752</v>
      </c>
      <c r="I345" s="6" t="s">
        <v>321</v>
      </c>
      <c r="J345" s="6" t="s">
        <v>759</v>
      </c>
      <c r="M345" s="6" t="s">
        <v>275</v>
      </c>
      <c r="T345" s="6"/>
      <c r="V345" s="8"/>
      <c r="W345" s="8"/>
      <c r="X345" s="8"/>
      <c r="Y345" s="8"/>
      <c r="AD345" s="6" t="s">
        <v>322</v>
      </c>
      <c r="AF345" s="8"/>
      <c r="AH345" s="6" t="str">
        <f>IF(ISBLANK(AG345),  "", _xlfn.CONCAT("haas/entity/sensor/", LOWER(C345), "/", E345, "/config"))</f>
        <v/>
      </c>
      <c r="AI345" s="6" t="str">
        <f>IF(ISBLANK(AG345),  "", _xlfn.CONCAT(LOWER(C345), "/", E345))</f>
        <v/>
      </c>
      <c r="AK345" s="6"/>
      <c r="AL345" s="31"/>
      <c r="AM345" s="6"/>
      <c r="AN345" s="8"/>
      <c r="AS345" s="6" t="s">
        <v>222</v>
      </c>
      <c r="AV345" s="6"/>
      <c r="AW345" s="6"/>
      <c r="AZ345" s="6" t="str">
        <f>IF(AND(ISBLANK(AV345), ISBLANK(AW345)), "", _xlfn.CONCAT("[", IF(ISBLANK(AV345), "", _xlfn.CONCAT("[""mac"", """, AV345, """]")), IF(ISBLANK(AW345), "", _xlfn.CONCAT(", [""ip"", """, AW345, """]")), "]"))</f>
        <v/>
      </c>
    </row>
    <row r="346" spans="1:52" ht="16" customHeight="1">
      <c r="A346" s="38">
        <v>2612</v>
      </c>
      <c r="B346" s="6" t="s">
        <v>26</v>
      </c>
      <c r="C346" s="6" t="s">
        <v>151</v>
      </c>
      <c r="D346" s="6" t="s">
        <v>355</v>
      </c>
      <c r="E346" t="s">
        <v>747</v>
      </c>
      <c r="F346" s="6" t="str">
        <f>IF(ISBLANK(E346), "", Table2[[#This Row],[unique_id]])</f>
        <v>lighting_reset_adaptive_lighting_bathroom_main</v>
      </c>
      <c r="G346" t="s">
        <v>207</v>
      </c>
      <c r="H346" s="6" t="s">
        <v>752</v>
      </c>
      <c r="I346" s="6" t="s">
        <v>321</v>
      </c>
      <c r="J346" s="6" t="s">
        <v>759</v>
      </c>
      <c r="M346" s="6" t="s">
        <v>275</v>
      </c>
      <c r="T346" s="6"/>
      <c r="V346" s="8"/>
      <c r="W346" s="8"/>
      <c r="X346" s="8"/>
      <c r="Y346" s="8"/>
      <c r="AD346" s="6" t="s">
        <v>322</v>
      </c>
      <c r="AF346" s="8"/>
      <c r="AH346" s="6" t="str">
        <f>IF(ISBLANK(AG346),  "", _xlfn.CONCAT("haas/entity/sensor/", LOWER(C346), "/", E346, "/config"))</f>
        <v/>
      </c>
      <c r="AI346" s="6" t="str">
        <f>IF(ISBLANK(AG346),  "", _xlfn.CONCAT(LOWER(C346), "/", E346))</f>
        <v/>
      </c>
      <c r="AK346" s="6"/>
      <c r="AL346" s="31"/>
      <c r="AM346" s="6"/>
      <c r="AN346" s="8"/>
      <c r="AS346" s="6" t="s">
        <v>423</v>
      </c>
      <c r="AV346" s="6"/>
      <c r="AW346" s="6"/>
      <c r="AZ346" s="6" t="str">
        <f>IF(AND(ISBLANK(AV346), ISBLANK(AW346)), "", _xlfn.CONCAT("[", IF(ISBLANK(AV346), "", _xlfn.CONCAT("[""mac"", """, AV346, """]")), IF(ISBLANK(AW346), "", _xlfn.CONCAT(", [""ip"", """, AW346, """]")), "]"))</f>
        <v/>
      </c>
    </row>
    <row r="347" spans="1:52" ht="16" customHeight="1">
      <c r="A347" s="39">
        <v>2613</v>
      </c>
      <c r="B347" s="6" t="s">
        <v>26</v>
      </c>
      <c r="C347" s="6" t="s">
        <v>151</v>
      </c>
      <c r="D347" s="6" t="s">
        <v>355</v>
      </c>
      <c r="E347" t="s">
        <v>748</v>
      </c>
      <c r="F347" s="6" t="str">
        <f>IF(ISBLANK(E347), "", Table2[[#This Row],[unique_id]])</f>
        <v>lighting_reset_adaptive_lighting_ensuite_main</v>
      </c>
      <c r="G347" t="s">
        <v>206</v>
      </c>
      <c r="H347" s="6" t="s">
        <v>752</v>
      </c>
      <c r="I347" s="6" t="s">
        <v>321</v>
      </c>
      <c r="J347" s="6" t="s">
        <v>759</v>
      </c>
      <c r="M347" s="6" t="s">
        <v>275</v>
      </c>
      <c r="T347" s="6"/>
      <c r="V347" s="8"/>
      <c r="W347" s="8"/>
      <c r="X347" s="8"/>
      <c r="Y347" s="8"/>
      <c r="AD347" s="6" t="s">
        <v>322</v>
      </c>
      <c r="AF347" s="8"/>
      <c r="AH347" s="6" t="str">
        <f>IF(ISBLANK(AG347),  "", _xlfn.CONCAT("haas/entity/sensor/", LOWER(C347), "/", E347, "/config"))</f>
        <v/>
      </c>
      <c r="AI347" s="6" t="str">
        <f>IF(ISBLANK(AG347),  "", _xlfn.CONCAT(LOWER(C347), "/", E347))</f>
        <v/>
      </c>
      <c r="AK347" s="6"/>
      <c r="AL347" s="31"/>
      <c r="AM347" s="6"/>
      <c r="AN347" s="8"/>
      <c r="AS347" s="6" t="s">
        <v>496</v>
      </c>
      <c r="AV347" s="6"/>
      <c r="AW347" s="6"/>
      <c r="AZ347" s="6" t="str">
        <f>IF(AND(ISBLANK(AV347), ISBLANK(AW347)), "", _xlfn.CONCAT("[", IF(ISBLANK(AV347), "", _xlfn.CONCAT("[""mac"", """, AV347, """]")), IF(ISBLANK(AW347), "", _xlfn.CONCAT(", [""ip"", """, AW347, """]")), "]"))</f>
        <v/>
      </c>
    </row>
    <row r="348" spans="1:52" ht="16" customHeight="1">
      <c r="A348" s="38">
        <v>2614</v>
      </c>
      <c r="B348" s="6" t="s">
        <v>26</v>
      </c>
      <c r="C348" s="6" t="s">
        <v>151</v>
      </c>
      <c r="D348" s="6" t="s">
        <v>355</v>
      </c>
      <c r="E348" t="s">
        <v>749</v>
      </c>
      <c r="F348" s="6" t="str">
        <f>IF(ISBLANK(E348), "", Table2[[#This Row],[unique_id]])</f>
        <v>lighting_reset_adaptive_lighting_wardrobe_main</v>
      </c>
      <c r="G348" t="s">
        <v>210</v>
      </c>
      <c r="H348" s="6" t="s">
        <v>752</v>
      </c>
      <c r="I348" s="6" t="s">
        <v>321</v>
      </c>
      <c r="J348" s="6" t="s">
        <v>759</v>
      </c>
      <c r="M348" s="6" t="s">
        <v>275</v>
      </c>
      <c r="T348" s="6"/>
      <c r="V348" s="8"/>
      <c r="W348" s="8"/>
      <c r="X348" s="8"/>
      <c r="Y348" s="8"/>
      <c r="AD348" s="6" t="s">
        <v>322</v>
      </c>
      <c r="AF348" s="8"/>
      <c r="AH348" s="6" t="str">
        <f>IF(ISBLANK(AG348),  "", _xlfn.CONCAT("haas/entity/sensor/", LOWER(C348), "/", E348, "/config"))</f>
        <v/>
      </c>
      <c r="AI348" s="6" t="str">
        <f>IF(ISBLANK(AG348),  "", _xlfn.CONCAT(LOWER(C348), "/", E348))</f>
        <v/>
      </c>
      <c r="AK348" s="6"/>
      <c r="AL348" s="31"/>
      <c r="AM348" s="6"/>
      <c r="AN348" s="8"/>
      <c r="AS348" s="6" t="s">
        <v>693</v>
      </c>
      <c r="AV348" s="6"/>
      <c r="AW348" s="6"/>
      <c r="AZ348" s="6" t="str">
        <f>IF(AND(ISBLANK(AV348), ISBLANK(AW348)), "", _xlfn.CONCAT("[", IF(ISBLANK(AV348), "", _xlfn.CONCAT("[""mac"", """, AV348, """]")), IF(ISBLANK(AW348), "", _xlfn.CONCAT(", [""ip"", """, AW348, """]")), "]"))</f>
        <v/>
      </c>
    </row>
    <row r="349" spans="1:52" ht="16" customHeight="1">
      <c r="A349" s="38">
        <v>2615</v>
      </c>
      <c r="B349" s="6" t="s">
        <v>26</v>
      </c>
      <c r="C349" s="6" t="s">
        <v>613</v>
      </c>
      <c r="D349" s="6" t="s">
        <v>395</v>
      </c>
      <c r="E349" s="6" t="s">
        <v>394</v>
      </c>
      <c r="F349" s="6" t="str">
        <f>IF(ISBLANK(E349), "", Table2[[#This Row],[unique_id]])</f>
        <v>column_break</v>
      </c>
      <c r="G349" s="6" t="s">
        <v>391</v>
      </c>
      <c r="H349" s="6" t="s">
        <v>752</v>
      </c>
      <c r="I349" s="6" t="s">
        <v>321</v>
      </c>
      <c r="M349" s="6" t="s">
        <v>392</v>
      </c>
      <c r="N349" s="6" t="s">
        <v>393</v>
      </c>
      <c r="T349" s="6"/>
      <c r="V349" s="8"/>
      <c r="W349" s="8"/>
      <c r="X349" s="8"/>
      <c r="Y349" s="8"/>
      <c r="AF349" s="8"/>
      <c r="AI349" s="6" t="str">
        <f>IF(ISBLANK(AG349),  "", _xlfn.CONCAT(LOWER(C349), "/", E349))</f>
        <v/>
      </c>
      <c r="AJ349" s="10"/>
      <c r="AK349" s="6"/>
      <c r="AL349" s="31"/>
      <c r="AM349" s="6"/>
      <c r="AN349" s="8"/>
      <c r="AV349" s="6"/>
      <c r="AW349" s="6"/>
      <c r="AZ349" s="6" t="str">
        <f>IF(AND(ISBLANK(AV349), ISBLANK(AW349)), "", _xlfn.CONCAT("[", IF(ISBLANK(AV349), "", _xlfn.CONCAT("[""mac"", """, AV349, """]")), IF(ISBLANK(AW349), "", _xlfn.CONCAT(", [""ip"", """, AW349, """]")), "]"))</f>
        <v/>
      </c>
    </row>
    <row r="350" spans="1:52" ht="16" customHeight="1">
      <c r="A350" s="40">
        <v>2620</v>
      </c>
      <c r="B350" s="6" t="s">
        <v>26</v>
      </c>
      <c r="C350" s="6" t="s">
        <v>309</v>
      </c>
      <c r="D350" s="6" t="s">
        <v>134</v>
      </c>
      <c r="E350" s="6" t="s">
        <v>307</v>
      </c>
      <c r="F350" s="6" t="str">
        <f>IF(ISBLANK(E350), "", Table2[[#This Row],[unique_id]])</f>
        <v>adaptive_lighting_default</v>
      </c>
      <c r="G350" s="6" t="s">
        <v>315</v>
      </c>
      <c r="H350" s="6" t="s">
        <v>324</v>
      </c>
      <c r="I350" s="6" t="s">
        <v>321</v>
      </c>
      <c r="M350" s="6" t="s">
        <v>275</v>
      </c>
      <c r="T350" s="6"/>
      <c r="V350" s="8"/>
      <c r="W350" s="8"/>
      <c r="X350" s="8"/>
      <c r="Y350" s="8"/>
      <c r="AF350" s="8"/>
      <c r="AH350" s="6" t="str">
        <f>IF(ISBLANK(AG350),  "", _xlfn.CONCAT("haas/entity/sensor/", LOWER(C350), "/", E350, "/config"))</f>
        <v/>
      </c>
      <c r="AI350" s="6" t="str">
        <f>IF(ISBLANK(AG350),  "", _xlfn.CONCAT(LOWER(C350), "/", E350))</f>
        <v/>
      </c>
      <c r="AK350" s="6"/>
      <c r="AL350" s="31"/>
      <c r="AM350" s="6"/>
      <c r="AN350" s="8"/>
      <c r="AV350" s="6"/>
      <c r="AW350" s="6"/>
      <c r="AZ350" s="6" t="str">
        <f>IF(AND(ISBLANK(AV350), ISBLANK(AW350)), "", _xlfn.CONCAT("[", IF(ISBLANK(AV350), "", _xlfn.CONCAT("[""mac"", """, AV350, """]")), IF(ISBLANK(AW350), "", _xlfn.CONCAT(", [""ip"", """, AW350, """]")), "]"))</f>
        <v/>
      </c>
    </row>
    <row r="351" spans="1:52" ht="16" customHeight="1">
      <c r="A351" s="40">
        <v>2621</v>
      </c>
      <c r="B351" s="6" t="s">
        <v>26</v>
      </c>
      <c r="C351" s="6" t="s">
        <v>309</v>
      </c>
      <c r="D351" s="6" t="s">
        <v>134</v>
      </c>
      <c r="E351" s="6" t="s">
        <v>308</v>
      </c>
      <c r="F351" s="6" t="str">
        <f>IF(ISBLANK(E351), "", Table2[[#This Row],[unique_id]])</f>
        <v>adaptive_lighting_sleep_mode_default</v>
      </c>
      <c r="G351" s="6" t="s">
        <v>312</v>
      </c>
      <c r="H351" s="6" t="s">
        <v>324</v>
      </c>
      <c r="I351" s="6" t="s">
        <v>321</v>
      </c>
      <c r="M351" s="6" t="s">
        <v>275</v>
      </c>
      <c r="T351" s="6"/>
      <c r="V351" s="8"/>
      <c r="W351" s="8"/>
      <c r="X351" s="8"/>
      <c r="Y351" s="8"/>
      <c r="AF351" s="8"/>
      <c r="AH351" s="6" t="str">
        <f>IF(ISBLANK(AG351),  "", _xlfn.CONCAT("haas/entity/sensor/", LOWER(C351), "/", E351, "/config"))</f>
        <v/>
      </c>
      <c r="AI351" s="6" t="str">
        <f>IF(ISBLANK(AG351),  "", _xlfn.CONCAT(LOWER(C351), "/", E351))</f>
        <v/>
      </c>
      <c r="AK351" s="6"/>
      <c r="AL351" s="31"/>
      <c r="AM351" s="6"/>
      <c r="AN351" s="8"/>
      <c r="AV351" s="6"/>
      <c r="AW351" s="6"/>
      <c r="AZ351" s="6" t="str">
        <f>IF(AND(ISBLANK(AV351), ISBLANK(AW351)), "", _xlfn.CONCAT("[", IF(ISBLANK(AV351), "", _xlfn.CONCAT("[""mac"", """, AV351, """]")), IF(ISBLANK(AW351), "", _xlfn.CONCAT(", [""ip"", """, AW351, """]")), "]"))</f>
        <v/>
      </c>
    </row>
    <row r="352" spans="1:52" ht="16" customHeight="1">
      <c r="A352" s="40">
        <v>2622</v>
      </c>
      <c r="B352" s="6" t="s">
        <v>26</v>
      </c>
      <c r="C352" s="6" t="s">
        <v>309</v>
      </c>
      <c r="D352" s="6" t="s">
        <v>134</v>
      </c>
      <c r="E352" s="6" t="s">
        <v>310</v>
      </c>
      <c r="F352" s="6" t="str">
        <f>IF(ISBLANK(E352), "", Table2[[#This Row],[unique_id]])</f>
        <v>adaptive_lighting_adapt_color_default</v>
      </c>
      <c r="G352" s="6" t="s">
        <v>313</v>
      </c>
      <c r="H352" s="6" t="s">
        <v>324</v>
      </c>
      <c r="I352" s="6" t="s">
        <v>321</v>
      </c>
      <c r="T352" s="6"/>
      <c r="V352" s="8"/>
      <c r="W352" s="8"/>
      <c r="X352" s="8"/>
      <c r="Y352" s="8"/>
      <c r="AF352" s="8"/>
      <c r="AH352" s="6" t="str">
        <f>IF(ISBLANK(AG352),  "", _xlfn.CONCAT("haas/entity/sensor/", LOWER(C352), "/", E352, "/config"))</f>
        <v/>
      </c>
      <c r="AI352" s="6" t="str">
        <f>IF(ISBLANK(AG352),  "", _xlfn.CONCAT(LOWER(C352), "/", E352))</f>
        <v/>
      </c>
      <c r="AK352" s="6"/>
      <c r="AL352" s="31"/>
      <c r="AM352" s="6"/>
      <c r="AN352" s="8"/>
      <c r="AV352" s="6"/>
      <c r="AW352" s="6"/>
      <c r="AZ352" s="6" t="str">
        <f>IF(AND(ISBLANK(AV352), ISBLANK(AW352)), "", _xlfn.CONCAT("[", IF(ISBLANK(AV352), "", _xlfn.CONCAT("[""mac"", """, AV352, """]")), IF(ISBLANK(AW352), "", _xlfn.CONCAT(", [""ip"", """, AW352, """]")), "]"))</f>
        <v/>
      </c>
    </row>
    <row r="353" spans="1:52" ht="16" customHeight="1">
      <c r="A353" s="40">
        <v>2623</v>
      </c>
      <c r="B353" s="6" t="s">
        <v>26</v>
      </c>
      <c r="C353" s="6" t="s">
        <v>309</v>
      </c>
      <c r="D353" s="6" t="s">
        <v>134</v>
      </c>
      <c r="E353" s="6" t="s">
        <v>311</v>
      </c>
      <c r="F353" s="6" t="str">
        <f>IF(ISBLANK(E353), "", Table2[[#This Row],[unique_id]])</f>
        <v>adaptive_lighting_adapt_brightness_default</v>
      </c>
      <c r="G353" s="6" t="s">
        <v>314</v>
      </c>
      <c r="H353" s="6" t="s">
        <v>324</v>
      </c>
      <c r="I353" s="6" t="s">
        <v>321</v>
      </c>
      <c r="T353" s="6"/>
      <c r="V353" s="8"/>
      <c r="W353" s="8"/>
      <c r="X353" s="8"/>
      <c r="Y353" s="8"/>
      <c r="AF353" s="8"/>
      <c r="AH353" s="6" t="str">
        <f>IF(ISBLANK(AG353),  "", _xlfn.CONCAT("haas/entity/sensor/", LOWER(C353), "/", E353, "/config"))</f>
        <v/>
      </c>
      <c r="AI353" s="6" t="str">
        <f>IF(ISBLANK(AG353),  "", _xlfn.CONCAT(LOWER(C353), "/", E353))</f>
        <v/>
      </c>
      <c r="AK353" s="6"/>
      <c r="AL353" s="31"/>
      <c r="AM353" s="6"/>
      <c r="AN353" s="8"/>
      <c r="AV353" s="6"/>
      <c r="AW353" s="6"/>
      <c r="AZ353" s="6" t="str">
        <f>IF(AND(ISBLANK(AV353), ISBLANK(AW353)), "", _xlfn.CONCAT("[", IF(ISBLANK(AV353), "", _xlfn.CONCAT("[""mac"", """, AV353, """]")), IF(ISBLANK(AW353), "", _xlfn.CONCAT(", [""ip"", """, AW353, """]")), "]"))</f>
        <v/>
      </c>
    </row>
    <row r="354" spans="1:52" ht="16" customHeight="1">
      <c r="A354" s="40">
        <v>2624</v>
      </c>
      <c r="B354" s="6" t="s">
        <v>26</v>
      </c>
      <c r="C354" s="6" t="s">
        <v>309</v>
      </c>
      <c r="D354" s="6" t="s">
        <v>134</v>
      </c>
      <c r="E354" s="6" t="s">
        <v>325</v>
      </c>
      <c r="F354" s="6" t="str">
        <f>IF(ISBLANK(E354), "", Table2[[#This Row],[unique_id]])</f>
        <v>adaptive_lighting_bedroom</v>
      </c>
      <c r="G354" s="6" t="s">
        <v>315</v>
      </c>
      <c r="H354" s="6" t="s">
        <v>323</v>
      </c>
      <c r="I354" s="6" t="s">
        <v>321</v>
      </c>
      <c r="M354" s="6" t="s">
        <v>275</v>
      </c>
      <c r="T354" s="6"/>
      <c r="V354" s="8"/>
      <c r="W354" s="8"/>
      <c r="X354" s="8"/>
      <c r="Y354" s="8"/>
      <c r="AF354" s="8"/>
      <c r="AH354" s="6" t="str">
        <f>IF(ISBLANK(AG354),  "", _xlfn.CONCAT("haas/entity/sensor/", LOWER(C354), "/", E354, "/config"))</f>
        <v/>
      </c>
      <c r="AI354" s="6" t="str">
        <f>IF(ISBLANK(AG354),  "", _xlfn.CONCAT(LOWER(C354), "/", E354))</f>
        <v/>
      </c>
      <c r="AK354" s="6"/>
      <c r="AL354" s="31"/>
      <c r="AM354" s="6"/>
      <c r="AN354" s="8"/>
      <c r="AV354" s="6"/>
      <c r="AW354" s="6"/>
      <c r="AZ354" s="6" t="str">
        <f>IF(AND(ISBLANK(AV354), ISBLANK(AW354)), "", _xlfn.CONCAT("[", IF(ISBLANK(AV354), "", _xlfn.CONCAT("[""mac"", """, AV354, """]")), IF(ISBLANK(AW354), "", _xlfn.CONCAT(", [""ip"", """, AW354, """]")), "]"))</f>
        <v/>
      </c>
    </row>
    <row r="355" spans="1:52" ht="16" customHeight="1">
      <c r="A355" s="40">
        <v>2625</v>
      </c>
      <c r="B355" s="6" t="s">
        <v>26</v>
      </c>
      <c r="C355" s="6" t="s">
        <v>309</v>
      </c>
      <c r="D355" s="6" t="s">
        <v>134</v>
      </c>
      <c r="E355" s="6" t="s">
        <v>326</v>
      </c>
      <c r="F355" s="6" t="str">
        <f>IF(ISBLANK(E355), "", Table2[[#This Row],[unique_id]])</f>
        <v>adaptive_lighting_sleep_mode_bedroom</v>
      </c>
      <c r="G355" s="6" t="s">
        <v>312</v>
      </c>
      <c r="H355" s="6" t="s">
        <v>323</v>
      </c>
      <c r="I355" s="6" t="s">
        <v>321</v>
      </c>
      <c r="M355" s="6" t="s">
        <v>275</v>
      </c>
      <c r="T355" s="6"/>
      <c r="V355" s="8"/>
      <c r="W355" s="8"/>
      <c r="X355" s="8"/>
      <c r="Y355" s="8"/>
      <c r="AF355" s="8"/>
      <c r="AH355" s="6" t="str">
        <f>IF(ISBLANK(AG355),  "", _xlfn.CONCAT("haas/entity/sensor/", LOWER(C355), "/", E355, "/config"))</f>
        <v/>
      </c>
      <c r="AI355" s="6" t="str">
        <f>IF(ISBLANK(AG355),  "", _xlfn.CONCAT(LOWER(C355), "/", E355))</f>
        <v/>
      </c>
      <c r="AK355" s="6"/>
      <c r="AL355" s="31"/>
      <c r="AM355" s="6"/>
      <c r="AN355" s="8"/>
      <c r="AV355" s="6"/>
      <c r="AW355" s="6"/>
      <c r="AZ355" s="6" t="str">
        <f>IF(AND(ISBLANK(AV355), ISBLANK(AW355)), "", _xlfn.CONCAT("[", IF(ISBLANK(AV355), "", _xlfn.CONCAT("[""mac"", """, AV355, """]")), IF(ISBLANK(AW355), "", _xlfn.CONCAT(", [""ip"", """, AW355, """]")), "]"))</f>
        <v/>
      </c>
    </row>
    <row r="356" spans="1:52" ht="16" customHeight="1">
      <c r="A356" s="40">
        <v>2626</v>
      </c>
      <c r="B356" s="6" t="s">
        <v>26</v>
      </c>
      <c r="C356" s="6" t="s">
        <v>309</v>
      </c>
      <c r="D356" s="6" t="s">
        <v>134</v>
      </c>
      <c r="E356" s="6" t="s">
        <v>327</v>
      </c>
      <c r="F356" s="6" t="str">
        <f>IF(ISBLANK(E356), "", Table2[[#This Row],[unique_id]])</f>
        <v>adaptive_lighting_adapt_color_bedroom</v>
      </c>
      <c r="G356" s="6" t="s">
        <v>313</v>
      </c>
      <c r="H356" s="6" t="s">
        <v>323</v>
      </c>
      <c r="I356" s="6" t="s">
        <v>321</v>
      </c>
      <c r="T356" s="6"/>
      <c r="V356" s="8"/>
      <c r="W356" s="8"/>
      <c r="X356" s="8"/>
      <c r="Y356" s="8"/>
      <c r="AF356" s="8"/>
      <c r="AH356" s="6" t="str">
        <f>IF(ISBLANK(AG356),  "", _xlfn.CONCAT("haas/entity/sensor/", LOWER(C356), "/", E356, "/config"))</f>
        <v/>
      </c>
      <c r="AI356" s="6" t="str">
        <f>IF(ISBLANK(AG356),  "", _xlfn.CONCAT(LOWER(C356), "/", E356))</f>
        <v/>
      </c>
      <c r="AK356" s="6"/>
      <c r="AL356" s="31"/>
      <c r="AM356" s="6"/>
      <c r="AN356" s="8"/>
      <c r="AV356" s="6"/>
      <c r="AW356" s="6"/>
      <c r="AZ356" s="6" t="str">
        <f>IF(AND(ISBLANK(AV356), ISBLANK(AW356)), "", _xlfn.CONCAT("[", IF(ISBLANK(AV356), "", _xlfn.CONCAT("[""mac"", """, AV356, """]")), IF(ISBLANK(AW356), "", _xlfn.CONCAT(", [""ip"", """, AW356, """]")), "]"))</f>
        <v/>
      </c>
    </row>
    <row r="357" spans="1:52" ht="16" customHeight="1">
      <c r="A357" s="40">
        <v>2627</v>
      </c>
      <c r="B357" s="6" t="s">
        <v>26</v>
      </c>
      <c r="C357" s="6" t="s">
        <v>309</v>
      </c>
      <c r="D357" s="6" t="s">
        <v>134</v>
      </c>
      <c r="E357" s="6" t="s">
        <v>328</v>
      </c>
      <c r="F357" s="6" t="str">
        <f>IF(ISBLANK(E357), "", Table2[[#This Row],[unique_id]])</f>
        <v>adaptive_lighting_adapt_brightness_bedroom</v>
      </c>
      <c r="G357" s="6" t="s">
        <v>314</v>
      </c>
      <c r="H357" s="6" t="s">
        <v>323</v>
      </c>
      <c r="I357" s="6" t="s">
        <v>321</v>
      </c>
      <c r="T357" s="6"/>
      <c r="V357" s="8"/>
      <c r="W357" s="8"/>
      <c r="X357" s="8"/>
      <c r="Y357" s="8"/>
      <c r="AF357" s="8"/>
      <c r="AH357" s="6" t="str">
        <f>IF(ISBLANK(AG357),  "", _xlfn.CONCAT("haas/entity/sensor/", LOWER(C357), "/", E357, "/config"))</f>
        <v/>
      </c>
      <c r="AI357" s="6" t="str">
        <f>IF(ISBLANK(AG357),  "", _xlfn.CONCAT(LOWER(C357), "/", E357))</f>
        <v/>
      </c>
      <c r="AK357" s="6"/>
      <c r="AL357" s="31"/>
      <c r="AM357" s="6"/>
      <c r="AN357" s="8"/>
      <c r="AV357" s="6"/>
      <c r="AW357" s="6"/>
      <c r="AZ357" s="6" t="str">
        <f>IF(AND(ISBLANK(AV357), ISBLANK(AW357)), "", _xlfn.CONCAT("[", IF(ISBLANK(AV357), "", _xlfn.CONCAT("[""mac"", """, AV357, """]")), IF(ISBLANK(AW357), "", _xlfn.CONCAT(", [""ip"", """, AW357, """]")), "]"))</f>
        <v/>
      </c>
    </row>
    <row r="358" spans="1:52" ht="16" customHeight="1">
      <c r="A358" s="40">
        <v>2628</v>
      </c>
      <c r="B358" s="12" t="s">
        <v>26</v>
      </c>
      <c r="C358" s="12" t="s">
        <v>309</v>
      </c>
      <c r="D358" s="12" t="s">
        <v>134</v>
      </c>
      <c r="E358" s="12" t="s">
        <v>350</v>
      </c>
      <c r="F358" s="6" t="str">
        <f>IF(ISBLANK(E358), "", Table2[[#This Row],[unique_id]])</f>
        <v>adaptive_lighting_night_light</v>
      </c>
      <c r="G358" s="12" t="s">
        <v>315</v>
      </c>
      <c r="H358" s="12" t="s">
        <v>336</v>
      </c>
      <c r="I358" s="6" t="s">
        <v>321</v>
      </c>
      <c r="K358" s="12"/>
      <c r="L358" s="12"/>
      <c r="M358" s="6" t="s">
        <v>275</v>
      </c>
      <c r="T358" s="6"/>
      <c r="V358" s="8"/>
      <c r="W358" s="8"/>
      <c r="X358" s="8"/>
      <c r="Y358" s="8"/>
      <c r="AF358" s="8"/>
      <c r="AH358" s="6" t="str">
        <f>IF(ISBLANK(AG358),  "", _xlfn.CONCAT("haas/entity/sensor/", LOWER(C358), "/", E358, "/config"))</f>
        <v/>
      </c>
      <c r="AI358" s="6" t="str">
        <f>IF(ISBLANK(AG358),  "", _xlfn.CONCAT(LOWER(C358), "/", E358))</f>
        <v/>
      </c>
      <c r="AK358" s="6"/>
      <c r="AL358" s="31"/>
      <c r="AM358" s="6"/>
      <c r="AN358" s="8"/>
      <c r="AV358" s="6"/>
      <c r="AW358" s="6"/>
      <c r="AZ358" s="6" t="str">
        <f>IF(AND(ISBLANK(AV358), ISBLANK(AW358)), "", _xlfn.CONCAT("[", IF(ISBLANK(AV358), "", _xlfn.CONCAT("[""mac"", """, AV358, """]")), IF(ISBLANK(AW358), "", _xlfn.CONCAT(", [""ip"", """, AW358, """]")), "]"))</f>
        <v/>
      </c>
    </row>
    <row r="359" spans="1:52" ht="16" customHeight="1">
      <c r="A359" s="40">
        <v>2629</v>
      </c>
      <c r="B359" s="12" t="s">
        <v>26</v>
      </c>
      <c r="C359" s="12" t="s">
        <v>309</v>
      </c>
      <c r="D359" s="12" t="s">
        <v>134</v>
      </c>
      <c r="E359" s="12" t="s">
        <v>351</v>
      </c>
      <c r="F359" s="6" t="str">
        <f>IF(ISBLANK(E359), "", Table2[[#This Row],[unique_id]])</f>
        <v>adaptive_lighting_sleep_mode_night_light</v>
      </c>
      <c r="G359" s="12" t="s">
        <v>312</v>
      </c>
      <c r="H359" s="12" t="s">
        <v>336</v>
      </c>
      <c r="I359" s="6" t="s">
        <v>321</v>
      </c>
      <c r="K359" s="12"/>
      <c r="L359" s="12"/>
      <c r="M359" s="6" t="s">
        <v>275</v>
      </c>
      <c r="T359" s="6"/>
      <c r="V359" s="8"/>
      <c r="W359" s="8"/>
      <c r="X359" s="8"/>
      <c r="Y359" s="8"/>
      <c r="AF359" s="8"/>
      <c r="AH359" s="6" t="str">
        <f>IF(ISBLANK(AG359),  "", _xlfn.CONCAT("haas/entity/sensor/", LOWER(C359), "/", E359, "/config"))</f>
        <v/>
      </c>
      <c r="AI359" s="6" t="str">
        <f>IF(ISBLANK(AG359),  "", _xlfn.CONCAT(LOWER(C359), "/", E359))</f>
        <v/>
      </c>
      <c r="AK359" s="6"/>
      <c r="AL359" s="31"/>
      <c r="AM359" s="6"/>
      <c r="AN359" s="8"/>
      <c r="AV359" s="6"/>
      <c r="AW359" s="6"/>
      <c r="AZ359" s="6" t="str">
        <f>IF(AND(ISBLANK(AV359), ISBLANK(AW359)), "", _xlfn.CONCAT("[", IF(ISBLANK(AV359), "", _xlfn.CONCAT("[""mac"", """, AV359, """]")), IF(ISBLANK(AW359), "", _xlfn.CONCAT(", [""ip"", """, AW359, """]")), "]"))</f>
        <v/>
      </c>
    </row>
    <row r="360" spans="1:52" ht="16" customHeight="1">
      <c r="A360" s="40">
        <v>2630</v>
      </c>
      <c r="B360" s="12" t="s">
        <v>26</v>
      </c>
      <c r="C360" s="12" t="s">
        <v>309</v>
      </c>
      <c r="D360" s="12" t="s">
        <v>134</v>
      </c>
      <c r="E360" s="12" t="s">
        <v>352</v>
      </c>
      <c r="F360" s="6" t="str">
        <f>IF(ISBLANK(E360), "", Table2[[#This Row],[unique_id]])</f>
        <v>adaptive_lighting_adapt_color_night_light</v>
      </c>
      <c r="G360" s="12" t="s">
        <v>313</v>
      </c>
      <c r="H360" s="12" t="s">
        <v>336</v>
      </c>
      <c r="I360" s="6" t="s">
        <v>321</v>
      </c>
      <c r="K360" s="12"/>
      <c r="L360" s="12"/>
      <c r="T360" s="6"/>
      <c r="V360" s="8"/>
      <c r="W360" s="8"/>
      <c r="X360" s="8"/>
      <c r="Y360" s="8"/>
      <c r="AF360" s="8"/>
      <c r="AH360" s="6" t="str">
        <f>IF(ISBLANK(AG360),  "", _xlfn.CONCAT("haas/entity/sensor/", LOWER(C360), "/", E360, "/config"))</f>
        <v/>
      </c>
      <c r="AI360" s="6" t="str">
        <f>IF(ISBLANK(AG360),  "", _xlfn.CONCAT(LOWER(C360), "/", E360))</f>
        <v/>
      </c>
      <c r="AK360" s="6"/>
      <c r="AL360" s="31"/>
      <c r="AM360" s="6"/>
      <c r="AN360" s="8"/>
      <c r="AV360" s="6"/>
      <c r="AW360" s="6"/>
      <c r="AZ360" s="6" t="str">
        <f>IF(AND(ISBLANK(AV360), ISBLANK(AW360)), "", _xlfn.CONCAT("[", IF(ISBLANK(AV360), "", _xlfn.CONCAT("[""mac"", """, AV360, """]")), IF(ISBLANK(AW360), "", _xlfn.CONCAT(", [""ip"", """, AW360, """]")), "]"))</f>
        <v/>
      </c>
    </row>
    <row r="361" spans="1:52" ht="16" customHeight="1">
      <c r="A361" s="40">
        <v>2631</v>
      </c>
      <c r="B361" s="12" t="s">
        <v>26</v>
      </c>
      <c r="C361" s="12" t="s">
        <v>309</v>
      </c>
      <c r="D361" s="12" t="s">
        <v>134</v>
      </c>
      <c r="E361" s="12" t="s">
        <v>353</v>
      </c>
      <c r="F361" s="6" t="str">
        <f>IF(ISBLANK(E361), "", Table2[[#This Row],[unique_id]])</f>
        <v>adaptive_lighting_adapt_brightness_night_light</v>
      </c>
      <c r="G361" s="12" t="s">
        <v>314</v>
      </c>
      <c r="H361" s="12" t="s">
        <v>336</v>
      </c>
      <c r="I361" s="6" t="s">
        <v>321</v>
      </c>
      <c r="K361" s="12"/>
      <c r="L361" s="12"/>
      <c r="T361" s="6"/>
      <c r="V361" s="8"/>
      <c r="W361" s="8"/>
      <c r="X361" s="8"/>
      <c r="Y361" s="8"/>
      <c r="AF361" s="8"/>
      <c r="AH361" s="6" t="str">
        <f>IF(ISBLANK(AG361),  "", _xlfn.CONCAT("haas/entity/sensor/", LOWER(C361), "/", E361, "/config"))</f>
        <v/>
      </c>
      <c r="AI361" s="6" t="str">
        <f>IF(ISBLANK(AG361),  "", _xlfn.CONCAT(LOWER(C361), "/", E361))</f>
        <v/>
      </c>
      <c r="AK361" s="6"/>
      <c r="AL361" s="31"/>
      <c r="AM361" s="6"/>
      <c r="AN361" s="8"/>
      <c r="AV361" s="6"/>
      <c r="AW361" s="6"/>
      <c r="AZ361" s="6" t="str">
        <f>IF(AND(ISBLANK(AV361), ISBLANK(AW361)), "", _xlfn.CONCAT("[", IF(ISBLANK(AV361), "", _xlfn.CONCAT("[""mac"", """, AV361, """]")), IF(ISBLANK(AW361), "", _xlfn.CONCAT(", [""ip"", """, AW361, """]")), "]"))</f>
        <v/>
      </c>
    </row>
    <row r="362" spans="1:52" ht="16" customHeight="1">
      <c r="A362" s="38">
        <v>2631</v>
      </c>
      <c r="B362" s="6" t="s">
        <v>808</v>
      </c>
      <c r="C362" s="6" t="s">
        <v>613</v>
      </c>
      <c r="D362" s="6" t="s">
        <v>395</v>
      </c>
      <c r="E362" s="6" t="s">
        <v>394</v>
      </c>
      <c r="F362" s="6" t="str">
        <f>IF(ISBLANK(E362), "", Table2[[#This Row],[unique_id]])</f>
        <v>column_break</v>
      </c>
      <c r="G362" s="6" t="s">
        <v>391</v>
      </c>
      <c r="H362" s="12" t="s">
        <v>336</v>
      </c>
      <c r="I362" s="6" t="s">
        <v>321</v>
      </c>
      <c r="M362" s="6" t="s">
        <v>392</v>
      </c>
      <c r="N362" s="6" t="s">
        <v>393</v>
      </c>
      <c r="T362" s="6"/>
      <c r="V362" s="8"/>
      <c r="W362" s="8"/>
      <c r="X362" s="8"/>
      <c r="Y362" s="8"/>
      <c r="AF362" s="8"/>
      <c r="AI362" s="6" t="str">
        <f>IF(ISBLANK(AG362),  "", _xlfn.CONCAT(LOWER(C362), "/", E362))</f>
        <v/>
      </c>
      <c r="AK362" s="6"/>
      <c r="AL362" s="31"/>
      <c r="AM362" s="6"/>
      <c r="AN362" s="8"/>
      <c r="AV362" s="6"/>
      <c r="AW362" s="6"/>
      <c r="AZ362" s="6" t="str">
        <f>IF(AND(ISBLANK(AV362), ISBLANK(AW362)), "", _xlfn.CONCAT("[", IF(ISBLANK(AV362), "", _xlfn.CONCAT("[""mac"", """, AV362, """]")), IF(ISBLANK(AW362), "", _xlfn.CONCAT(", [""ip"", """, AW362, """]")), "]"))</f>
        <v/>
      </c>
    </row>
    <row r="363" spans="1:52" ht="16" customHeight="1">
      <c r="A363" s="6">
        <v>2640</v>
      </c>
      <c r="B363" s="6" t="s">
        <v>808</v>
      </c>
      <c r="C363" s="6" t="s">
        <v>151</v>
      </c>
      <c r="D363" s="6" t="s">
        <v>889</v>
      </c>
      <c r="E363" s="6" t="s">
        <v>890</v>
      </c>
      <c r="F363" s="6" t="str">
        <f>IF(ISBLANK(E363), "", Table2[[#This Row],[unique_id]])</f>
        <v>synchronize_devices</v>
      </c>
      <c r="G363" s="6" t="s">
        <v>892</v>
      </c>
      <c r="H363" s="6" t="s">
        <v>891</v>
      </c>
      <c r="I363" s="6" t="s">
        <v>321</v>
      </c>
      <c r="M363" s="6" t="s">
        <v>275</v>
      </c>
      <c r="T363" s="6"/>
      <c r="V363" s="8"/>
      <c r="W363" s="8"/>
      <c r="X363" s="8"/>
      <c r="Y363" s="8"/>
      <c r="AF363" s="8"/>
      <c r="AH363" s="6" t="str">
        <f>IF(ISBLANK(AG363),  "", _xlfn.CONCAT("haas/entity/sensor/", LOWER(C363), "/", E363, "/config"))</f>
        <v/>
      </c>
      <c r="AI363" s="6" t="str">
        <f>IF(ISBLANK(AG363),  "", _xlfn.CONCAT(LOWER(C363), "/", E363))</f>
        <v/>
      </c>
      <c r="AJ363" s="12"/>
      <c r="AK363" s="6"/>
      <c r="AL363" s="30"/>
      <c r="AM363" s="6"/>
      <c r="AN363" s="8"/>
      <c r="AP363" s="10"/>
      <c r="AV363" s="6"/>
      <c r="AW363" s="6"/>
      <c r="AZ363" s="6" t="str">
        <f>IF(AND(ISBLANK(AV363), ISBLANK(AW363)), "", _xlfn.CONCAT("[", IF(ISBLANK(AV363), "", _xlfn.CONCAT("[""mac"", """, AV363, """]")), IF(ISBLANK(AW363), "", _xlfn.CONCAT(", [""ip"", """, AW363, """]")), "]"))</f>
        <v/>
      </c>
    </row>
    <row r="364" spans="1:52" ht="16" customHeight="1">
      <c r="A364" s="6">
        <v>2650</v>
      </c>
      <c r="B364" s="6" t="s">
        <v>26</v>
      </c>
      <c r="C364" s="6" t="s">
        <v>246</v>
      </c>
      <c r="D364" s="6" t="s">
        <v>145</v>
      </c>
      <c r="E364" s="6" t="s">
        <v>146</v>
      </c>
      <c r="F364" s="6" t="str">
        <f>IF(ISBLANK(E364), "", Table2[[#This Row],[unique_id]])</f>
        <v>ada_home</v>
      </c>
      <c r="G364" s="6" t="s">
        <v>194</v>
      </c>
      <c r="H364" s="6" t="s">
        <v>1092</v>
      </c>
      <c r="I364" s="6" t="s">
        <v>144</v>
      </c>
      <c r="M364" s="6" t="s">
        <v>136</v>
      </c>
      <c r="N364" s="6" t="s">
        <v>288</v>
      </c>
      <c r="O364" s="8" t="s">
        <v>1157</v>
      </c>
      <c r="P364" s="6" t="s">
        <v>172</v>
      </c>
      <c r="Q364" s="6" t="s">
        <v>1107</v>
      </c>
      <c r="R364" s="44" t="s">
        <v>1092</v>
      </c>
      <c r="S364" s="6" t="str">
        <f>_xlfn.CONCAT( Table2[[#This Row],[device_suggested_area]], " ",Table2[[#This Row],[powercalc_group_3]])</f>
        <v>Ada Audio Visual Devices</v>
      </c>
      <c r="T364" s="6" t="str">
        <f>_xlfn.CONCAT("name: ", Table2[[#This Row],[friendly_name]])</f>
        <v>name: Ada Home</v>
      </c>
      <c r="V364" s="8"/>
      <c r="W364" s="8"/>
      <c r="X364" s="8"/>
      <c r="Y364" s="8"/>
      <c r="AF364" s="8"/>
      <c r="AH364" s="6" t="str">
        <f>IF(ISBLANK(AG364),  "", _xlfn.CONCAT("haas/entity/sensor/", LOWER(C364), "/", E364, "/config"))</f>
        <v/>
      </c>
      <c r="AI364" s="6" t="str">
        <f>IF(ISBLANK(AG364),  "", _xlfn.CONCAT(LOWER(C364), "/", E364))</f>
        <v/>
      </c>
      <c r="AK364" s="6"/>
      <c r="AL364" s="31"/>
      <c r="AM364" s="6" t="str">
        <f>IF(OR(ISBLANK(AV364), ISBLANK(AW364)), "", LOWER(_xlfn.CONCAT(Table2[[#This Row],[device_manufacturer]], "-",Table2[[#This Row],[device_suggested_area]], "-", Table2[[#This Row],[device_identifiers]])))</f>
        <v>google-ada-home</v>
      </c>
      <c r="AN364" s="8" t="s">
        <v>943</v>
      </c>
      <c r="AO364" s="6" t="s">
        <v>441</v>
      </c>
      <c r="AP364" s="6" t="s">
        <v>492</v>
      </c>
      <c r="AQ364" s="6" t="s">
        <v>246</v>
      </c>
      <c r="AS364" s="6" t="s">
        <v>130</v>
      </c>
      <c r="AU364" s="6" t="s">
        <v>533</v>
      </c>
      <c r="AV364" s="13" t="s">
        <v>578</v>
      </c>
      <c r="AW364" s="12" t="s">
        <v>570</v>
      </c>
      <c r="AX364" s="12"/>
      <c r="AY364" s="12"/>
      <c r="AZ364" s="6" t="str">
        <f>IF(AND(ISBLANK(AV364), ISBLANK(AW364)), "", _xlfn.CONCAT("[", IF(ISBLANK(AV364), "", _xlfn.CONCAT("[""mac"", """, AV364, """]")), IF(ISBLANK(AW364), "", _xlfn.CONCAT(", [""ip"", """, AW364, """]")), "]"))</f>
        <v>[["mac", "d4:f5:47:1c:cc:2d"], ["ip", "10.0.4.50"]]</v>
      </c>
    </row>
    <row r="365" spans="1:52" ht="16" customHeight="1">
      <c r="A365" s="6">
        <v>2651</v>
      </c>
      <c r="B365" s="6" t="s">
        <v>26</v>
      </c>
      <c r="C365" s="6" t="s">
        <v>246</v>
      </c>
      <c r="D365" s="6" t="s">
        <v>145</v>
      </c>
      <c r="E365" s="6" t="s">
        <v>276</v>
      </c>
      <c r="F365" s="6" t="str">
        <f>IF(ISBLANK(E365), "", Table2[[#This Row],[unique_id]])</f>
        <v>edwin_home</v>
      </c>
      <c r="G365" s="6" t="s">
        <v>277</v>
      </c>
      <c r="H365" s="6" t="s">
        <v>1092</v>
      </c>
      <c r="I365" s="6" t="s">
        <v>144</v>
      </c>
      <c r="M365" s="6" t="s">
        <v>136</v>
      </c>
      <c r="N365" s="6" t="s">
        <v>288</v>
      </c>
      <c r="O365" s="8" t="s">
        <v>1157</v>
      </c>
      <c r="P365" s="6" t="s">
        <v>172</v>
      </c>
      <c r="Q365" s="6" t="s">
        <v>1107</v>
      </c>
      <c r="R365" s="44" t="s">
        <v>1092</v>
      </c>
      <c r="S365" s="6" t="str">
        <f>_xlfn.CONCAT( Table2[[#This Row],[device_suggested_area]], " ",Table2[[#This Row],[powercalc_group_3]])</f>
        <v>Edwin Audio Visual Devices</v>
      </c>
      <c r="T365" s="6" t="str">
        <f>_xlfn.CONCAT("name: ", Table2[[#This Row],[friendly_name]])</f>
        <v>name: Edwin Home</v>
      </c>
      <c r="V365" s="8"/>
      <c r="W365" s="8"/>
      <c r="X365" s="8"/>
      <c r="Y365" s="8"/>
      <c r="AF365" s="8"/>
      <c r="AH365" s="6" t="str">
        <f>IF(ISBLANK(AG365),  "", _xlfn.CONCAT("haas/entity/sensor/", LOWER(C365), "/", E365, "/config"))</f>
        <v/>
      </c>
      <c r="AI365" s="6" t="str">
        <f>IF(ISBLANK(AG365),  "", _xlfn.CONCAT(LOWER(C365), "/", E365))</f>
        <v/>
      </c>
      <c r="AK365" s="6"/>
      <c r="AL365" s="31"/>
      <c r="AM365" s="6" t="str">
        <f>IF(OR(ISBLANK(AV365), ISBLANK(AW365)), "", LOWER(_xlfn.CONCAT(Table2[[#This Row],[device_manufacturer]], "-",Table2[[#This Row],[device_suggested_area]], "-", Table2[[#This Row],[device_identifiers]])))</f>
        <v>google-edwin-home</v>
      </c>
      <c r="AN365" s="8" t="s">
        <v>943</v>
      </c>
      <c r="AO365" s="6" t="s">
        <v>441</v>
      </c>
      <c r="AP365" s="6" t="s">
        <v>492</v>
      </c>
      <c r="AQ365" s="6" t="s">
        <v>246</v>
      </c>
      <c r="AS365" s="6" t="s">
        <v>127</v>
      </c>
      <c r="AU365" s="6" t="s">
        <v>533</v>
      </c>
      <c r="AV365" s="13" t="s">
        <v>577</v>
      </c>
      <c r="AW365" s="12" t="s">
        <v>571</v>
      </c>
      <c r="AX365" s="12"/>
      <c r="AY365" s="12"/>
      <c r="AZ365" s="6" t="str">
        <f>IF(AND(ISBLANK(AV365), ISBLANK(AW365)), "", _xlfn.CONCAT("[", IF(ISBLANK(AV365), "", _xlfn.CONCAT("[""mac"", """, AV365, """]")), IF(ISBLANK(AW365), "", _xlfn.CONCAT(", [""ip"", """, AW365, """]")), "]"))</f>
        <v>[["mac", "d4:f5:47:25:92:d5"], ["ip", "10.0.4.51"]]</v>
      </c>
    </row>
    <row r="366" spans="1:52" ht="16" customHeight="1">
      <c r="A366" s="6">
        <v>2652</v>
      </c>
      <c r="B366" s="6" t="s">
        <v>26</v>
      </c>
      <c r="C366" s="6" t="s">
        <v>246</v>
      </c>
      <c r="D366" s="6" t="s">
        <v>145</v>
      </c>
      <c r="E366" s="6" t="s">
        <v>284</v>
      </c>
      <c r="F366" s="6" t="str">
        <f>IF(ISBLANK(E366), "", Table2[[#This Row],[unique_id]])</f>
        <v>parents_home</v>
      </c>
      <c r="G366" s="6" t="s">
        <v>278</v>
      </c>
      <c r="H366" s="6" t="s">
        <v>1092</v>
      </c>
      <c r="I366" s="6" t="s">
        <v>144</v>
      </c>
      <c r="M366" s="6" t="s">
        <v>136</v>
      </c>
      <c r="N366" s="6" t="s">
        <v>288</v>
      </c>
      <c r="O366" s="8" t="s">
        <v>1157</v>
      </c>
      <c r="P366" s="6" t="s">
        <v>172</v>
      </c>
      <c r="Q366" s="6" t="s">
        <v>1107</v>
      </c>
      <c r="R366" s="44" t="s">
        <v>1092</v>
      </c>
      <c r="S366" s="6" t="str">
        <f>_xlfn.CONCAT( Table2[[#This Row],[device_suggested_area]], " ",Table2[[#This Row],[powercalc_group_3]])</f>
        <v>Parents Audio Visual Devices</v>
      </c>
      <c r="T366" s="6" t="s">
        <v>1117</v>
      </c>
      <c r="V366" s="8"/>
      <c r="W366" s="8"/>
      <c r="X366" s="8"/>
      <c r="Y366" s="8"/>
      <c r="AF366" s="8"/>
      <c r="AH366" s="6" t="str">
        <f>IF(ISBLANK(AG366),  "", _xlfn.CONCAT("haas/entity/sensor/", LOWER(C366), "/", E366, "/config"))</f>
        <v/>
      </c>
      <c r="AI366" s="6" t="str">
        <f>IF(ISBLANK(AG366),  "", _xlfn.CONCAT(LOWER(C366), "/", E366))</f>
        <v/>
      </c>
      <c r="AK366" s="6"/>
      <c r="AL366" s="31"/>
      <c r="AM366" s="6" t="str">
        <f>IF(OR(ISBLANK(AV366), ISBLANK(AW366)), "", LOWER(_xlfn.CONCAT(Table2[[#This Row],[device_manufacturer]], "-",Table2[[#This Row],[device_suggested_area]], "-", Table2[[#This Row],[device_identifiers]])))</f>
        <v>google-parents-home</v>
      </c>
      <c r="AN366" s="8" t="s">
        <v>943</v>
      </c>
      <c r="AO366" s="6" t="s">
        <v>441</v>
      </c>
      <c r="AP366" s="6" t="s">
        <v>942</v>
      </c>
      <c r="AQ366" s="6" t="s">
        <v>246</v>
      </c>
      <c r="AS366" s="6" t="s">
        <v>201</v>
      </c>
      <c r="AU366" s="6" t="s">
        <v>533</v>
      </c>
      <c r="AV366" s="13" t="s">
        <v>941</v>
      </c>
      <c r="AW366" s="12" t="s">
        <v>940</v>
      </c>
      <c r="AX366" s="12"/>
      <c r="AY366" s="12"/>
      <c r="AZ366" s="6" t="str">
        <f>IF(AND(ISBLANK(AV366), ISBLANK(AW366)), "", _xlfn.CONCAT("[", IF(ISBLANK(AV366), "", _xlfn.CONCAT("[""mac"", """, AV366, """]")), IF(ISBLANK(AW366), "", _xlfn.CONCAT(", [""ip"", """, AW366, """]")), "]"))</f>
        <v>[["mac", "dc:e5:5b:a5:a3:0d"], ["ip", "10.0.4.55"]]</v>
      </c>
    </row>
    <row r="367" spans="1:52" ht="16" customHeight="1">
      <c r="A367" s="6">
        <v>2653</v>
      </c>
      <c r="B367" s="6" t="s">
        <v>26</v>
      </c>
      <c r="C367" s="6" t="s">
        <v>246</v>
      </c>
      <c r="D367" s="6" t="s">
        <v>145</v>
      </c>
      <c r="E367" s="6" t="s">
        <v>280</v>
      </c>
      <c r="F367" s="6" t="str">
        <f>IF(ISBLANK(E367), "", Table2[[#This Row],[unique_id]])</f>
        <v>kitchen_home</v>
      </c>
      <c r="G367" s="6" t="s">
        <v>279</v>
      </c>
      <c r="H367" s="6" t="s">
        <v>1092</v>
      </c>
      <c r="I367" s="6" t="s">
        <v>144</v>
      </c>
      <c r="M367" s="6" t="s">
        <v>136</v>
      </c>
      <c r="N367" s="6" t="s">
        <v>288</v>
      </c>
      <c r="O367" s="8" t="s">
        <v>1157</v>
      </c>
      <c r="P367" s="6" t="s">
        <v>172</v>
      </c>
      <c r="Q367" s="6" t="s">
        <v>1107</v>
      </c>
      <c r="R367" s="44" t="s">
        <v>1092</v>
      </c>
      <c r="S367" s="6" t="str">
        <f>_xlfn.CONCAT( Table2[[#This Row],[device_suggested_area]], " ",Table2[[#This Row],[powercalc_group_3]])</f>
        <v>Kitchen Audio Visual Devices</v>
      </c>
      <c r="T367" s="6" t="s">
        <v>1117</v>
      </c>
      <c r="V367" s="8"/>
      <c r="W367" s="8"/>
      <c r="X367" s="8"/>
      <c r="Y367" s="8"/>
      <c r="AF367" s="8"/>
      <c r="AH367" s="6" t="str">
        <f>IF(ISBLANK(AG367),  "", _xlfn.CONCAT("haas/entity/sensor/", LOWER(C367), "/", E367, "/config"))</f>
        <v/>
      </c>
      <c r="AI367" s="6" t="str">
        <f>IF(ISBLANK(AG367),  "", _xlfn.CONCAT(LOWER(C367), "/", E367))</f>
        <v/>
      </c>
      <c r="AK367" s="6"/>
      <c r="AL367" s="31"/>
      <c r="AM367" s="6" t="str">
        <f>IF(OR(ISBLANK(AV367), ISBLANK(AW367)), "", LOWER(_xlfn.CONCAT(Table2[[#This Row],[device_manufacturer]], "-",Table2[[#This Row],[device_suggested_area]], "-", Table2[[#This Row],[device_identifiers]])))</f>
        <v>google-kitchen-home</v>
      </c>
      <c r="AN367" s="8" t="s">
        <v>943</v>
      </c>
      <c r="AO367" s="6" t="s">
        <v>441</v>
      </c>
      <c r="AP367" s="6" t="s">
        <v>942</v>
      </c>
      <c r="AQ367" s="6" t="s">
        <v>246</v>
      </c>
      <c r="AS367" s="6" t="s">
        <v>215</v>
      </c>
      <c r="AU367" s="6" t="s">
        <v>533</v>
      </c>
      <c r="AV367" s="13" t="s">
        <v>1077</v>
      </c>
      <c r="AW367" s="12" t="s">
        <v>1076</v>
      </c>
      <c r="AX367" s="12"/>
      <c r="AY367" s="12"/>
      <c r="AZ367" s="6" t="str">
        <f>IF(AND(ISBLANK(AV367), ISBLANK(AW367)), "", _xlfn.CONCAT("[", IF(ISBLANK(AV367), "", _xlfn.CONCAT("[""mac"", """, AV367, """]")), IF(ISBLANK(AW367), "", _xlfn.CONCAT(", [""ip"", """, AW367, """]")), "]"))</f>
        <v>[["mac", "dc:e5:5b:4c:e9:69"], ["ip", "10.0.4.56"]]</v>
      </c>
    </row>
    <row r="368" spans="1:52" ht="16" customHeight="1">
      <c r="A368" s="6">
        <v>2654</v>
      </c>
      <c r="B368" s="6" t="s">
        <v>26</v>
      </c>
      <c r="C368" s="6" t="s">
        <v>246</v>
      </c>
      <c r="D368" s="6" t="s">
        <v>145</v>
      </c>
      <c r="E368" s="6" t="s">
        <v>893</v>
      </c>
      <c r="F368" s="6" t="str">
        <f>IF(ISBLANK(E368), "", Table2[[#This Row],[unique_id]])</f>
        <v>office_home</v>
      </c>
      <c r="G368" s="6" t="s">
        <v>894</v>
      </c>
      <c r="H368" s="6" t="s">
        <v>1092</v>
      </c>
      <c r="I368" s="6" t="s">
        <v>144</v>
      </c>
      <c r="M368" s="6" t="s">
        <v>136</v>
      </c>
      <c r="N368" s="6" t="s">
        <v>288</v>
      </c>
      <c r="O368" s="8" t="s">
        <v>1157</v>
      </c>
      <c r="P368" s="6" t="s">
        <v>172</v>
      </c>
      <c r="Q368" s="6" t="s">
        <v>1107</v>
      </c>
      <c r="R368" s="44" t="s">
        <v>1092</v>
      </c>
      <c r="S368" s="6" t="str">
        <f>_xlfn.CONCAT( Table2[[#This Row],[device_suggested_area]], " ",Table2[[#This Row],[powercalc_group_3]])</f>
        <v>Office Audio Visual Devices</v>
      </c>
      <c r="T368" s="6" t="str">
        <f>_xlfn.CONCAT("name: ", Table2[[#This Row],[friendly_name]])</f>
        <v>name: Office Home</v>
      </c>
      <c r="V368" s="8"/>
      <c r="W368" s="8"/>
      <c r="X368" s="8"/>
      <c r="Y368" s="8"/>
      <c r="AF368" s="8"/>
      <c r="AH368" s="6" t="str">
        <f>IF(ISBLANK(AG368),  "", _xlfn.CONCAT("haas/entity/sensor/", LOWER(C368), "/", E368, "/config"))</f>
        <v/>
      </c>
      <c r="AI368" s="6" t="str">
        <f>IF(ISBLANK(AG368),  "", _xlfn.CONCAT(LOWER(C368), "/", E368))</f>
        <v/>
      </c>
      <c r="AK368" s="6"/>
      <c r="AL368" s="31"/>
      <c r="AM368" s="6" t="str">
        <f>IF(OR(ISBLANK(AV368), ISBLANK(AW368)), "", LOWER(_xlfn.CONCAT(Table2[[#This Row],[device_manufacturer]], "-",Table2[[#This Row],[device_suggested_area]], "-", Table2[[#This Row],[device_identifiers]])))</f>
        <v>google-office-home</v>
      </c>
      <c r="AN368" s="8" t="s">
        <v>943</v>
      </c>
      <c r="AO368" s="6" t="s">
        <v>441</v>
      </c>
      <c r="AP368" s="6" t="s">
        <v>492</v>
      </c>
      <c r="AQ368" s="6" t="s">
        <v>246</v>
      </c>
      <c r="AS368" s="6" t="s">
        <v>222</v>
      </c>
      <c r="AU368" s="6" t="s">
        <v>533</v>
      </c>
      <c r="AV368" s="13" t="s">
        <v>575</v>
      </c>
      <c r="AW368" s="12" t="s">
        <v>574</v>
      </c>
      <c r="AX368" s="12"/>
      <c r="AY368" s="12"/>
      <c r="AZ368" s="6" t="str">
        <f>IF(AND(ISBLANK(AV368), ISBLANK(AW368)), "", _xlfn.CONCAT("[", IF(ISBLANK(AV368), "", _xlfn.CONCAT("[""mac"", """, AV368, """]")), IF(ISBLANK(AW368), "", _xlfn.CONCAT(", [""ip"", """, AW368, """]")), "]"))</f>
        <v>[["mac", "d4:f5:47:32:df:7b"], ["ip", "10.0.4.54"]]</v>
      </c>
    </row>
    <row r="369" spans="1:52" ht="16" customHeight="1">
      <c r="A369" s="6">
        <v>2655</v>
      </c>
      <c r="B369" s="6" t="s">
        <v>26</v>
      </c>
      <c r="C369" s="6" t="s">
        <v>246</v>
      </c>
      <c r="D369" s="6" t="s">
        <v>145</v>
      </c>
      <c r="E369" s="6" t="s">
        <v>949</v>
      </c>
      <c r="F369" s="6" t="str">
        <f>IF(ISBLANK(E369), "", Table2[[#This Row],[unique_id]])</f>
        <v>lounge_home</v>
      </c>
      <c r="G369" s="6" t="s">
        <v>950</v>
      </c>
      <c r="H369" s="6" t="s">
        <v>1092</v>
      </c>
      <c r="I369" s="6" t="s">
        <v>144</v>
      </c>
      <c r="M369" s="6" t="s">
        <v>136</v>
      </c>
      <c r="N369" s="6" t="s">
        <v>288</v>
      </c>
      <c r="O369" s="8" t="s">
        <v>1157</v>
      </c>
      <c r="P369" s="6" t="s">
        <v>172</v>
      </c>
      <c r="Q369" s="6" t="s">
        <v>1107</v>
      </c>
      <c r="R369" s="44" t="s">
        <v>1092</v>
      </c>
      <c r="S369" s="6" t="str">
        <f>_xlfn.CONCAT( Table2[[#This Row],[device_suggested_area]], " ",Table2[[#This Row],[powercalc_group_3]])</f>
        <v>Lounge Audio Visual Devices</v>
      </c>
      <c r="T369" s="6" t="str">
        <f>_xlfn.CONCAT("name: ", Table2[[#This Row],[friendly_name]])</f>
        <v>name: Lounge Home</v>
      </c>
      <c r="V369" s="8"/>
      <c r="W369" s="8"/>
      <c r="X369" s="8"/>
      <c r="Y369" s="8"/>
      <c r="AF369" s="8"/>
      <c r="AH369" s="6" t="str">
        <f>IF(ISBLANK(AG369),  "", _xlfn.CONCAT("haas/entity/sensor/", LOWER(C369), "/", E369, "/config"))</f>
        <v/>
      </c>
      <c r="AI369" s="6" t="str">
        <f>IF(ISBLANK(AG369),  "", _xlfn.CONCAT(LOWER(C369), "/", E369))</f>
        <v/>
      </c>
      <c r="AK369" s="6"/>
      <c r="AL369" s="31"/>
      <c r="AM369" s="6" t="str">
        <f>IF(OR(ISBLANK(AV369), ISBLANK(AW369)), "", LOWER(_xlfn.CONCAT(Table2[[#This Row],[device_manufacturer]], "-",Table2[[#This Row],[device_suggested_area]], "-", Table2[[#This Row],[device_identifiers]])))</f>
        <v>google-lounge-home</v>
      </c>
      <c r="AN369" s="8" t="s">
        <v>943</v>
      </c>
      <c r="AO369" s="6" t="s">
        <v>441</v>
      </c>
      <c r="AP369" s="6" t="s">
        <v>492</v>
      </c>
      <c r="AQ369" s="6" t="s">
        <v>246</v>
      </c>
      <c r="AS369" s="6" t="s">
        <v>203</v>
      </c>
      <c r="AU369" s="6" t="s">
        <v>533</v>
      </c>
      <c r="AV369" s="13" t="s">
        <v>576</v>
      </c>
      <c r="AW369" s="12" t="s">
        <v>572</v>
      </c>
      <c r="AX369" s="12"/>
      <c r="AY369" s="12"/>
      <c r="AZ369" s="6" t="str">
        <f>IF(AND(ISBLANK(AV369), ISBLANK(AW369)), "", _xlfn.CONCAT("[", IF(ISBLANK(AV369), "", _xlfn.CONCAT("[""mac"", """, AV369, """]")), IF(ISBLANK(AW369), "", _xlfn.CONCAT(", [""ip"", """, AW369, """]")), "]"))</f>
        <v>[["mac", "d4:f5:47:8c:d1:7e"], ["ip", "10.0.4.52"]]</v>
      </c>
    </row>
    <row r="370" spans="1:52" ht="16" customHeight="1">
      <c r="A370" s="6">
        <v>2656</v>
      </c>
      <c r="B370" s="6" t="s">
        <v>26</v>
      </c>
      <c r="C370" s="6" t="s">
        <v>246</v>
      </c>
      <c r="D370" s="6" t="s">
        <v>145</v>
      </c>
      <c r="E370" s="6" t="s">
        <v>1202</v>
      </c>
      <c r="F370" s="6" t="str">
        <f>IF(ISBLANK(E370), "", Table2[[#This Row],[unique_id]])</f>
        <v>ada_tablet</v>
      </c>
      <c r="G370" s="6" t="s">
        <v>1203</v>
      </c>
      <c r="H370" s="6" t="s">
        <v>1092</v>
      </c>
      <c r="I370" s="6" t="s">
        <v>144</v>
      </c>
      <c r="M370" s="6" t="s">
        <v>136</v>
      </c>
      <c r="N370" s="6" t="s">
        <v>288</v>
      </c>
      <c r="R370" s="44"/>
      <c r="T370" s="6"/>
      <c r="V370" s="8"/>
      <c r="W370" s="8"/>
      <c r="X370" s="8"/>
      <c r="Y370" s="8"/>
      <c r="AF370" s="8"/>
      <c r="AH370" s="6" t="str">
        <f>IF(ISBLANK(AG370),  "", _xlfn.CONCAT("haas/entity/sensor/", LOWER(C370), "/", E370, "/config"))</f>
        <v/>
      </c>
      <c r="AI370" s="6" t="str">
        <f>IF(ISBLANK(AG370),  "", _xlfn.CONCAT(LOWER(C370), "/", E370))</f>
        <v/>
      </c>
      <c r="AK370" s="6"/>
      <c r="AL370" s="31"/>
      <c r="AM370" s="6" t="str">
        <f>IF(OR(ISBLANK(AV370), ISBLANK(AW370)), "", LOWER(_xlfn.CONCAT(Table2[[#This Row],[device_manufacturer]],  "-", Table2[[#This Row],[device_identifiers]])))</f>
        <v>google-ada-tablet</v>
      </c>
      <c r="AN370" s="8" t="s">
        <v>1210</v>
      </c>
      <c r="AO370" s="6" t="s">
        <v>1204</v>
      </c>
      <c r="AP370" s="6" t="s">
        <v>1206</v>
      </c>
      <c r="AQ370" s="6" t="s">
        <v>246</v>
      </c>
      <c r="AS370" s="6" t="s">
        <v>203</v>
      </c>
      <c r="AU370" s="6" t="s">
        <v>533</v>
      </c>
      <c r="AV370" s="13" t="s">
        <v>1207</v>
      </c>
      <c r="AW370" s="11" t="s">
        <v>1208</v>
      </c>
      <c r="AX370" s="12"/>
      <c r="AY370" s="12"/>
      <c r="AZ370" s="6" t="str">
        <f>IF(AND(ISBLANK(AV370), ISBLANK(AW370)), "", _xlfn.CONCAT("[", IF(ISBLANK(AV370), "", _xlfn.CONCAT("[""mac"", """, AV370, """]")), IF(ISBLANK(AW370), "", _xlfn.CONCAT(", [""ip"", """, AW370, """]")), "]"))</f>
        <v>[["mac", "32:4c:57:35:08:8d"], ["ip", "10.0.4.57"]]</v>
      </c>
    </row>
    <row r="371" spans="1:52" ht="16" customHeight="1">
      <c r="A371" s="6">
        <v>2657</v>
      </c>
      <c r="B371" s="6" t="s">
        <v>26</v>
      </c>
      <c r="C371" s="6" t="s">
        <v>613</v>
      </c>
      <c r="D371" s="6" t="s">
        <v>395</v>
      </c>
      <c r="E371" s="6" t="s">
        <v>394</v>
      </c>
      <c r="F371" s="6" t="str">
        <f>IF(ISBLANK(E371), "", Table2[[#This Row],[unique_id]])</f>
        <v>column_break</v>
      </c>
      <c r="G371" s="6" t="s">
        <v>391</v>
      </c>
      <c r="H371" s="6" t="s">
        <v>1092</v>
      </c>
      <c r="I371" s="6" t="s">
        <v>144</v>
      </c>
      <c r="M371" s="6" t="s">
        <v>392</v>
      </c>
      <c r="N371" s="6" t="s">
        <v>393</v>
      </c>
      <c r="O371" s="50"/>
      <c r="T371" s="6"/>
      <c r="V371" s="8"/>
      <c r="W371" s="8"/>
      <c r="X371" s="8"/>
      <c r="Y371" s="8"/>
      <c r="AF371" s="8"/>
      <c r="AI371" s="6" t="str">
        <f>IF(ISBLANK(AG371),  "", _xlfn.CONCAT(LOWER(C371), "/", E371))</f>
        <v/>
      </c>
      <c r="AK371" s="6"/>
      <c r="AL371" s="31"/>
      <c r="AM371" s="6"/>
      <c r="AN371" s="8"/>
      <c r="AV371" s="6"/>
      <c r="AW371" s="6"/>
      <c r="AZ371" s="6" t="str">
        <f>IF(AND(ISBLANK(AV371), ISBLANK(AW371)), "", _xlfn.CONCAT("[", IF(ISBLANK(AV371), "", _xlfn.CONCAT("[""mac"", """, AV371, """]")), IF(ISBLANK(AW371), "", _xlfn.CONCAT(", [""ip"", """, AW371, """]")), "]"))</f>
        <v/>
      </c>
    </row>
    <row r="372" spans="1:52" s="52" customFormat="1" ht="16" customHeight="1">
      <c r="A372" s="6">
        <v>2658</v>
      </c>
      <c r="B372" s="6" t="s">
        <v>26</v>
      </c>
      <c r="C372" s="6" t="s">
        <v>809</v>
      </c>
      <c r="D372" s="6" t="s">
        <v>145</v>
      </c>
      <c r="E372" s="6" t="s">
        <v>888</v>
      </c>
      <c r="F372" s="6" t="str">
        <f>IF(ISBLANK(E372), "", Table2[[#This Row],[unique_id]])</f>
        <v>lg_webos_smart_tv</v>
      </c>
      <c r="G372" s="6" t="s">
        <v>187</v>
      </c>
      <c r="H372" s="6" t="s">
        <v>1092</v>
      </c>
      <c r="I372" s="6" t="s">
        <v>144</v>
      </c>
      <c r="J372" s="6"/>
      <c r="K372" s="6"/>
      <c r="L372" s="6"/>
      <c r="M372" s="6" t="s">
        <v>136</v>
      </c>
      <c r="N372" s="6" t="s">
        <v>288</v>
      </c>
      <c r="O372" s="8"/>
      <c r="P372" s="6"/>
      <c r="Q372" s="6"/>
      <c r="R372" s="44"/>
      <c r="S372" s="6"/>
      <c r="T372" s="6"/>
      <c r="U372" s="6"/>
      <c r="V372" s="8"/>
      <c r="W372" s="8"/>
      <c r="X372" s="8"/>
      <c r="Y372" s="8"/>
      <c r="Z372" s="8"/>
      <c r="AA372" s="6"/>
      <c r="AB372" s="6"/>
      <c r="AC372" s="6"/>
      <c r="AD372" s="6"/>
      <c r="AE372" s="6"/>
      <c r="AF372" s="8"/>
      <c r="AG372" s="6"/>
      <c r="AH372" s="6" t="str">
        <f>IF(ISBLANK(AG372),  "", _xlfn.CONCAT("haas/entity/sensor/", LOWER(C372), "/", E372, "/config"))</f>
        <v/>
      </c>
      <c r="AI372" s="6" t="str">
        <f>IF(ISBLANK(AG372),  "", _xlfn.CONCAT(LOWER(C372), "/", E372))</f>
        <v/>
      </c>
      <c r="AJ372" s="6"/>
      <c r="AK372" s="6"/>
      <c r="AL372" s="31"/>
      <c r="AM372" s="6" t="str">
        <f>IF(OR(ISBLANK(AV372), ISBLANK(AW372)), "", LOWER(_xlfn.CONCAT(Table2[[#This Row],[device_manufacturer]], "-",Table2[[#This Row],[device_suggested_area]], "-", Table2[[#This Row],[device_identifiers]])))</f>
        <v>lg-lounge-tv</v>
      </c>
      <c r="AN372" s="8" t="s">
        <v>812</v>
      </c>
      <c r="AO372" s="6" t="s">
        <v>434</v>
      </c>
      <c r="AP372" s="6" t="s">
        <v>813</v>
      </c>
      <c r="AQ372" s="6" t="s">
        <v>809</v>
      </c>
      <c r="AR372" s="6"/>
      <c r="AS372" s="6" t="s">
        <v>203</v>
      </c>
      <c r="AT372" s="6"/>
      <c r="AU372" s="6" t="s">
        <v>533</v>
      </c>
      <c r="AV372" s="13" t="s">
        <v>810</v>
      </c>
      <c r="AW372" s="12" t="s">
        <v>811</v>
      </c>
      <c r="AX372" s="12"/>
      <c r="AY372" s="12"/>
      <c r="AZ372" s="6" t="str">
        <f>IF(AND(ISBLANK(AV372), ISBLANK(AW372)), "", _xlfn.CONCAT("[", IF(ISBLANK(AV372), "", _xlfn.CONCAT("[""mac"", """, AV372, """]")), IF(ISBLANK(AW372), "", _xlfn.CONCAT(", [""ip"", """, AW372, """]")), "]"))</f>
        <v>[["mac", "4c:ba:d7:bf:94:d0"], ["ip", "10.0.4.49"]]</v>
      </c>
    </row>
    <row r="373" spans="1:52" s="52" customFormat="1" ht="16" customHeight="1">
      <c r="A373" s="6">
        <v>2659</v>
      </c>
      <c r="B373" s="6" t="s">
        <v>808</v>
      </c>
      <c r="C373" s="6" t="s">
        <v>282</v>
      </c>
      <c r="D373" s="6" t="s">
        <v>145</v>
      </c>
      <c r="E373" s="6" t="s">
        <v>283</v>
      </c>
      <c r="F373" s="6" t="str">
        <f>IF(ISBLANK(E373), "", Table2[[#This Row],[unique_id]])</f>
        <v>parents_tv</v>
      </c>
      <c r="G373" s="6" t="s">
        <v>281</v>
      </c>
      <c r="H373" s="6" t="s">
        <v>1092</v>
      </c>
      <c r="I373" s="6" t="s">
        <v>144</v>
      </c>
      <c r="J373" s="6"/>
      <c r="K373" s="6"/>
      <c r="L373" s="6"/>
      <c r="M373" s="6" t="s">
        <v>136</v>
      </c>
      <c r="N373" s="6" t="s">
        <v>288</v>
      </c>
      <c r="O373" s="8"/>
      <c r="P373" s="6"/>
      <c r="Q373" s="6"/>
      <c r="R373" s="6"/>
      <c r="S373" s="6"/>
      <c r="T373" s="6"/>
      <c r="U373" s="6"/>
      <c r="V373" s="8"/>
      <c r="W373" s="8"/>
      <c r="X373" s="8"/>
      <c r="Y373" s="8"/>
      <c r="Z373" s="8"/>
      <c r="AA373" s="6"/>
      <c r="AB373" s="6"/>
      <c r="AC373" s="6"/>
      <c r="AD373" s="6"/>
      <c r="AE373" s="6"/>
      <c r="AF373" s="8"/>
      <c r="AG373" s="6"/>
      <c r="AH373" s="6" t="str">
        <f>IF(ISBLANK(AG373),  "", _xlfn.CONCAT("haas/entity/sensor/", LOWER(C373), "/", E373, "/config"))</f>
        <v/>
      </c>
      <c r="AI373" s="6" t="str">
        <f>IF(ISBLANK(AG373),  "", _xlfn.CONCAT(LOWER(C373), "/", E373))</f>
        <v/>
      </c>
      <c r="AJ373" s="6"/>
      <c r="AK373" s="6"/>
      <c r="AL373" s="31"/>
      <c r="AM373" s="6" t="str">
        <f>IF(OR(ISBLANK(AV373), ISBLANK(AW373)), "", LOWER(_xlfn.CONCAT(Table2[[#This Row],[device_manufacturer]], "-",Table2[[#This Row],[device_suggested_area]], "-", Table2[[#This Row],[device_identifiers]])))</f>
        <v>apple-parents-tv</v>
      </c>
      <c r="AN373" s="8" t="s">
        <v>501</v>
      </c>
      <c r="AO373" s="6" t="s">
        <v>434</v>
      </c>
      <c r="AP373" s="6" t="s">
        <v>502</v>
      </c>
      <c r="AQ373" s="6" t="s">
        <v>282</v>
      </c>
      <c r="AR373" s="6"/>
      <c r="AS373" s="6" t="s">
        <v>201</v>
      </c>
      <c r="AT373" s="6"/>
      <c r="AU373" s="6" t="s">
        <v>533</v>
      </c>
      <c r="AV373" s="13" t="s">
        <v>504</v>
      </c>
      <c r="AW373" s="12" t="s">
        <v>580</v>
      </c>
      <c r="AX373" s="12"/>
      <c r="AY373" s="12"/>
      <c r="AZ373" s="6" t="str">
        <f>IF(AND(ISBLANK(AV373), ISBLANK(AW373)), "", _xlfn.CONCAT("[", IF(ISBLANK(AV373), "", _xlfn.CONCAT("[""mac"", """, AV373, """]")), IF(ISBLANK(AW373), "", _xlfn.CONCAT(", [""ip"", """, AW373, """]")), "]"))</f>
        <v>[["mac", "90:dd:5d:ce:1e:96"], ["ip", "10.0.4.47"]]</v>
      </c>
    </row>
    <row r="374" spans="1:52" ht="16" customHeight="1">
      <c r="A374" s="6">
        <v>2660</v>
      </c>
      <c r="B374" s="6" t="s">
        <v>26</v>
      </c>
      <c r="C374" s="6" t="s">
        <v>246</v>
      </c>
      <c r="D374" s="6" t="s">
        <v>145</v>
      </c>
      <c r="E374" s="6" t="s">
        <v>1211</v>
      </c>
      <c r="F374" s="6" t="str">
        <f>IF(ISBLANK(E374), "", Table2[[#This Row],[unique_id]])</f>
        <v>edwin_tablet</v>
      </c>
      <c r="G374" s="6" t="s">
        <v>1212</v>
      </c>
      <c r="H374" s="6" t="s">
        <v>1092</v>
      </c>
      <c r="I374" s="6" t="s">
        <v>144</v>
      </c>
      <c r="M374" s="6" t="s">
        <v>136</v>
      </c>
      <c r="N374" s="6" t="s">
        <v>288</v>
      </c>
      <c r="R374" s="44"/>
      <c r="T374" s="6"/>
      <c r="V374" s="8"/>
      <c r="W374" s="8"/>
      <c r="X374" s="8"/>
      <c r="Y374" s="8"/>
      <c r="AF374" s="8"/>
      <c r="AH374" s="6" t="str">
        <f>IF(ISBLANK(AG374),  "", _xlfn.CONCAT("haas/entity/sensor/", LOWER(C374), "/", E374, "/config"))</f>
        <v/>
      </c>
      <c r="AI374" s="6" t="str">
        <f>IF(ISBLANK(AG374),  "", _xlfn.CONCAT(LOWER(C374), "/", E374))</f>
        <v/>
      </c>
      <c r="AK374" s="6"/>
      <c r="AL374" s="31"/>
      <c r="AM374" s="6" t="str">
        <f>IF(OR(ISBLANK(AV374), ISBLANK(AW374)), "", LOWER(_xlfn.CONCAT(Table2[[#This Row],[device_manufacturer]],  "-", Table2[[#This Row],[device_identifiers]])))</f>
        <v>google-edwin-tablet</v>
      </c>
      <c r="AN374" s="8" t="s">
        <v>1210</v>
      </c>
      <c r="AO374" s="6" t="s">
        <v>1213</v>
      </c>
      <c r="AP374" s="6" t="s">
        <v>1206</v>
      </c>
      <c r="AQ374" s="6" t="s">
        <v>246</v>
      </c>
      <c r="AS374" s="6" t="s">
        <v>215</v>
      </c>
      <c r="AU374" s="6" t="s">
        <v>533</v>
      </c>
      <c r="AV374" s="13" t="s">
        <v>1219</v>
      </c>
      <c r="AW374" s="11" t="s">
        <v>1209</v>
      </c>
      <c r="AX374" s="12"/>
      <c r="AY374" s="12"/>
      <c r="AZ374" s="6" t="str">
        <f>IF(AND(ISBLANK(AV374), ISBLANK(AW374)), "", _xlfn.CONCAT("[", IF(ISBLANK(AV374), "", _xlfn.CONCAT("[""mac"", """, AV374, """]")), IF(ISBLANK(AW374), "", _xlfn.CONCAT(", [""ip"", """, AW374, """]")), "]"))</f>
        <v>[["mac", "12:93:f0:d4:3f:cb"], ["ip", "10.0.4.58"]]</v>
      </c>
    </row>
    <row r="375" spans="1:52" ht="16" customHeight="1">
      <c r="A375" s="6">
        <v>2661</v>
      </c>
      <c r="B375" s="6" t="s">
        <v>808</v>
      </c>
      <c r="C375" s="6" t="s">
        <v>246</v>
      </c>
      <c r="D375" s="6" t="s">
        <v>145</v>
      </c>
      <c r="E375" s="6" t="s">
        <v>1002</v>
      </c>
      <c r="F375" s="6" t="str">
        <f>IF(ISBLANK(E375), "", Table2[[#This Row],[unique_id]])</f>
        <v>office_tv</v>
      </c>
      <c r="G375" s="6" t="s">
        <v>1003</v>
      </c>
      <c r="H375" s="6" t="s">
        <v>1092</v>
      </c>
      <c r="I375" s="6" t="s">
        <v>144</v>
      </c>
      <c r="M375" s="6" t="s">
        <v>136</v>
      </c>
      <c r="N375" s="6" t="s">
        <v>288</v>
      </c>
      <c r="T375" s="6"/>
      <c r="V375" s="8"/>
      <c r="W375" s="8"/>
      <c r="X375" s="8"/>
      <c r="Y375" s="8"/>
      <c r="AF375" s="8"/>
      <c r="AH375" s="6" t="str">
        <f>IF(ISBLANK(AG375),  "", _xlfn.CONCAT("haas/entity/sensor/", LOWER(C375), "/", E375, "/config"))</f>
        <v/>
      </c>
      <c r="AI375" s="6" t="str">
        <f>IF(ISBLANK(AG375),  "", _xlfn.CONCAT(LOWER(C375), "/", E375))</f>
        <v/>
      </c>
      <c r="AK375" s="6"/>
      <c r="AL375" s="31"/>
      <c r="AM375" s="6" t="str">
        <f>IF(OR(ISBLANK(AV375), ISBLANK(AW375)), "", LOWER(_xlfn.CONCAT(Table2[[#This Row],[device_manufacturer]], "-",Table2[[#This Row],[device_suggested_area]], "-", Table2[[#This Row],[device_identifiers]])))</f>
        <v>google-office-tv</v>
      </c>
      <c r="AN375" s="8" t="s">
        <v>494</v>
      </c>
      <c r="AO375" s="6" t="s">
        <v>434</v>
      </c>
      <c r="AP375" s="6" t="s">
        <v>493</v>
      </c>
      <c r="AQ375" s="6" t="s">
        <v>246</v>
      </c>
      <c r="AS375" s="6" t="s">
        <v>222</v>
      </c>
      <c r="AU375" s="6" t="s">
        <v>533</v>
      </c>
      <c r="AV375" s="13" t="s">
        <v>579</v>
      </c>
      <c r="AW375" s="12" t="s">
        <v>573</v>
      </c>
      <c r="AX375" s="12"/>
      <c r="AY375" s="12"/>
      <c r="AZ375" s="6" t="str">
        <f>IF(AND(ISBLANK(AV375), ISBLANK(AW375)), "", _xlfn.CONCAT("[", IF(ISBLANK(AV375), "", _xlfn.CONCAT("[""mac"", """, AV375, """]")), IF(ISBLANK(AW375), "", _xlfn.CONCAT(", [""ip"", """, AW375, """]")), "]"))</f>
        <v>[["mac", "48:d6:d5:33:7c:28"], ["ip", "10.0.4.53"]]</v>
      </c>
    </row>
    <row r="376" spans="1:52" ht="16" customHeight="1">
      <c r="A376" s="6">
        <v>2662</v>
      </c>
      <c r="B376" s="6" t="s">
        <v>26</v>
      </c>
      <c r="C376" s="6" t="s">
        <v>613</v>
      </c>
      <c r="D376" s="6" t="s">
        <v>395</v>
      </c>
      <c r="E376" s="6" t="s">
        <v>394</v>
      </c>
      <c r="F376" s="6" t="str">
        <f>IF(ISBLANK(E376), "", Table2[[#This Row],[unique_id]])</f>
        <v>column_break</v>
      </c>
      <c r="G376" s="6" t="s">
        <v>391</v>
      </c>
      <c r="H376" s="6" t="s">
        <v>1092</v>
      </c>
      <c r="I376" s="6" t="s">
        <v>144</v>
      </c>
      <c r="M376" s="6" t="s">
        <v>392</v>
      </c>
      <c r="N376" s="6" t="s">
        <v>393</v>
      </c>
      <c r="T376" s="6"/>
      <c r="V376" s="8"/>
      <c r="W376" s="8"/>
      <c r="X376" s="8"/>
      <c r="Y376" s="8"/>
      <c r="AF376" s="8"/>
      <c r="AI376" s="6" t="str">
        <f>IF(ISBLANK(AG376),  "", _xlfn.CONCAT(LOWER(C376), "/", E376))</f>
        <v/>
      </c>
      <c r="AK376" s="6"/>
      <c r="AL376" s="31"/>
      <c r="AM376" s="6"/>
      <c r="AN376" s="8"/>
      <c r="AV376" s="6"/>
      <c r="AW376" s="10"/>
      <c r="AZ376" s="6" t="str">
        <f>IF(AND(ISBLANK(AV376), ISBLANK(AW376)), "", _xlfn.CONCAT("[", IF(ISBLANK(AV376), "", _xlfn.CONCAT("[""mac"", """, AV376, """]")), IF(ISBLANK(AW376), "", _xlfn.CONCAT(", [""ip"", """, AW376, """]")), "]"))</f>
        <v/>
      </c>
    </row>
    <row r="377" spans="1:52" ht="16" customHeight="1">
      <c r="A377" s="6">
        <v>2663</v>
      </c>
      <c r="B377" s="6" t="s">
        <v>26</v>
      </c>
      <c r="C377" s="6" t="s">
        <v>189</v>
      </c>
      <c r="D377" s="6" t="s">
        <v>145</v>
      </c>
      <c r="E377" s="6" t="s">
        <v>1081</v>
      </c>
      <c r="F377" s="6" t="str">
        <f>IF(ISBLANK(E377), "", Table2[[#This Row],[unique_id]])</f>
        <v>lounge_arc</v>
      </c>
      <c r="G377" s="6" t="s">
        <v>1084</v>
      </c>
      <c r="H377" s="6" t="s">
        <v>1092</v>
      </c>
      <c r="I377" s="6" t="s">
        <v>144</v>
      </c>
      <c r="M377" s="6" t="s">
        <v>136</v>
      </c>
      <c r="N377" s="6" t="s">
        <v>288</v>
      </c>
      <c r="O377" s="8" t="s">
        <v>1157</v>
      </c>
      <c r="R377" s="44"/>
      <c r="T377" s="6" t="str">
        <f>_xlfn.CONCAT("name: ", Table2[[#This Row],[friendly_name]])</f>
        <v>name: Lounge Arc</v>
      </c>
      <c r="V377" s="8"/>
      <c r="W377" s="8"/>
      <c r="X377" s="8"/>
      <c r="Y377" s="8"/>
      <c r="AF377" s="8"/>
      <c r="AH377" s="6" t="str">
        <f>IF(ISBLANK(AG377),  "", _xlfn.CONCAT("haas/entity/sensor/", LOWER(C377), "/", E377, "/config"))</f>
        <v/>
      </c>
      <c r="AI377" s="6" t="str">
        <f>IF(ISBLANK(AG377),  "", _xlfn.CONCAT(LOWER(C377), "/", E377))</f>
        <v/>
      </c>
      <c r="AK377" s="6"/>
      <c r="AL377" s="31"/>
      <c r="AM377" s="6" t="str">
        <f>IF(OR(ISBLANK(AV377), ISBLANK(AW377)), "", LOWER(_xlfn.CONCAT(Table2[[#This Row],[device_manufacturer]], "-",Table2[[#This Row],[device_suggested_area]], "-", Table2[[#This Row],[device_identifiers]])))</f>
        <v>sonos-lounge-arc</v>
      </c>
      <c r="AN377" s="8" t="s">
        <v>440</v>
      </c>
      <c r="AO377" s="6" t="s">
        <v>1192</v>
      </c>
      <c r="AP377" s="6" t="s">
        <v>814</v>
      </c>
      <c r="AQ377" s="6" t="str">
        <f>IF(OR(ISBLANK(AV377), ISBLANK(AW377)), "", Table2[[#This Row],[device_via_device]])</f>
        <v>Sonos</v>
      </c>
      <c r="AS377" s="6" t="s">
        <v>203</v>
      </c>
      <c r="AU377" s="6" t="s">
        <v>533</v>
      </c>
      <c r="AV377" s="6" t="s">
        <v>815</v>
      </c>
      <c r="AW377" s="11" t="s">
        <v>816</v>
      </c>
      <c r="AX377" s="12"/>
      <c r="AY377" s="12"/>
      <c r="AZ377" s="6" t="str">
        <f>IF(AND(ISBLANK(AV377), ISBLANK(AW377)), "", _xlfn.CONCAT("[", IF(ISBLANK(AV377), "", _xlfn.CONCAT("[""mac"", """, AV377, """]")), IF(ISBLANK(AW377), "", _xlfn.CONCAT(", [""ip"", """, AW377, """]")), "]"))</f>
        <v>[["mac", "38:42:0b:47:73:dc"], ["ip", "10.0.4.43"]]</v>
      </c>
    </row>
    <row r="378" spans="1:52" ht="16" customHeight="1">
      <c r="A378" s="6">
        <v>2664</v>
      </c>
      <c r="B378" s="6" t="s">
        <v>808</v>
      </c>
      <c r="C378" s="6" t="s">
        <v>1187</v>
      </c>
      <c r="D378" s="6" t="s">
        <v>149</v>
      </c>
      <c r="E378" s="6" t="s">
        <v>1189</v>
      </c>
      <c r="F378" s="6" t="str">
        <f>IF(ISBLANK(E378), "", Table2[[#This Row],[unique_id]])</f>
        <v>template_kitchen_move_proxy</v>
      </c>
      <c r="G378" s="6" t="s">
        <v>1085</v>
      </c>
      <c r="H378" s="6" t="s">
        <v>1092</v>
      </c>
      <c r="I378" s="6" t="s">
        <v>144</v>
      </c>
      <c r="O378" s="8" t="s">
        <v>1157</v>
      </c>
      <c r="P378" s="6" t="s">
        <v>172</v>
      </c>
      <c r="Q378" s="6" t="s">
        <v>1107</v>
      </c>
      <c r="R378" s="44" t="s">
        <v>1092</v>
      </c>
      <c r="S378" s="6" t="str">
        <f>_xlfn.CONCAT( Table2[[#This Row],[device_suggested_area]], " ",Table2[[#This Row],[powercalc_group_3]])</f>
        <v>Kitchen Audio Visual Devices</v>
      </c>
      <c r="T378" s="9" t="s">
        <v>1195</v>
      </c>
      <c r="V378" s="8"/>
      <c r="W378" s="8"/>
      <c r="X378" s="8"/>
      <c r="Y378" s="8"/>
      <c r="AF378" s="8"/>
      <c r="AH378" s="6" t="str">
        <f>IF(ISBLANK(AG378),  "", _xlfn.CONCAT("haas/entity/sensor/", LOWER(C378), "/", E378, "/config"))</f>
        <v/>
      </c>
      <c r="AI378" s="6" t="str">
        <f>IF(ISBLANK(AG378),  "", _xlfn.CONCAT(LOWER(C378), "/", E378))</f>
        <v/>
      </c>
      <c r="AK378" s="6"/>
      <c r="AL378" s="31"/>
      <c r="AM378" s="6"/>
      <c r="AN378" s="8"/>
      <c r="AO378" s="6" t="s">
        <v>145</v>
      </c>
      <c r="AP378" s="6" t="s">
        <v>442</v>
      </c>
      <c r="AQ378" s="6" t="s">
        <v>189</v>
      </c>
      <c r="AS378" s="6" t="s">
        <v>215</v>
      </c>
      <c r="AV378" s="6"/>
      <c r="AW378" s="11"/>
      <c r="AX378" s="12"/>
      <c r="AY378" s="12"/>
    </row>
    <row r="379" spans="1:52" ht="16" customHeight="1">
      <c r="A379" s="6">
        <v>2665</v>
      </c>
      <c r="B379" s="6" t="s">
        <v>26</v>
      </c>
      <c r="C379" s="6" t="s">
        <v>189</v>
      </c>
      <c r="D379" s="6" t="s">
        <v>145</v>
      </c>
      <c r="E379" s="6" t="s">
        <v>1080</v>
      </c>
      <c r="F379" s="6" t="str">
        <f>IF(ISBLANK(E379), "", Table2[[#This Row],[unique_id]])</f>
        <v>kitchen_move</v>
      </c>
      <c r="G379" s="6" t="s">
        <v>1085</v>
      </c>
      <c r="H379" s="6" t="s">
        <v>1092</v>
      </c>
      <c r="I379" s="6" t="s">
        <v>144</v>
      </c>
      <c r="M379" s="6" t="s">
        <v>136</v>
      </c>
      <c r="N379" s="6" t="s">
        <v>288</v>
      </c>
      <c r="O379" s="8" t="s">
        <v>1157</v>
      </c>
      <c r="P379" s="6" t="s">
        <v>172</v>
      </c>
      <c r="Q379" s="6" t="s">
        <v>1107</v>
      </c>
      <c r="R379" s="44" t="s">
        <v>1092</v>
      </c>
      <c r="S379" s="6" t="str">
        <f>_xlfn.CONCAT( Table2[[#This Row],[device_suggested_area]], " ",Table2[[#This Row],[powercalc_group_3]])</f>
        <v>Kitchen Audio Visual Devices</v>
      </c>
      <c r="T379" s="6" t="str">
        <f>_xlfn.CONCAT("name: ", Table2[[#This Row],[friendly_name]])</f>
        <v>name: Kitchen Move</v>
      </c>
      <c r="V379" s="8"/>
      <c r="W379" s="8"/>
      <c r="X379" s="8"/>
      <c r="Y379" s="8"/>
      <c r="AF379" s="8"/>
      <c r="AH379" s="6" t="str">
        <f>IF(ISBLANK(AG379),  "", _xlfn.CONCAT("haas/entity/sensor/", LOWER(C379), "/", E379, "/config"))</f>
        <v/>
      </c>
      <c r="AI379" s="6" t="str">
        <f>IF(ISBLANK(AG379),  "", _xlfn.CONCAT(LOWER(C379), "/", E379))</f>
        <v/>
      </c>
      <c r="AK379" s="6"/>
      <c r="AL379" s="31"/>
      <c r="AM379" s="6" t="str">
        <f>IF(OR(ISBLANK(AV379), ISBLANK(AW379)), "", LOWER(_xlfn.CONCAT(Table2[[#This Row],[device_manufacturer]], "-",Table2[[#This Row],[device_suggested_area]], "-", Table2[[#This Row],[device_identifiers]])))</f>
        <v>sonos-kitchen-move</v>
      </c>
      <c r="AN379" s="8" t="s">
        <v>440</v>
      </c>
      <c r="AO379" s="6" t="s">
        <v>1191</v>
      </c>
      <c r="AP379" s="6" t="s">
        <v>442</v>
      </c>
      <c r="AQ379" s="6" t="str">
        <f>IF(OR(ISBLANK(AV379), ISBLANK(AW379)), "", Table2[[#This Row],[device_via_device]])</f>
        <v>Sonos</v>
      </c>
      <c r="AS379" s="6" t="s">
        <v>215</v>
      </c>
      <c r="AU379" s="6" t="s">
        <v>533</v>
      </c>
      <c r="AV379" s="6" t="s">
        <v>445</v>
      </c>
      <c r="AW379" s="11" t="s">
        <v>607</v>
      </c>
      <c r="AX379" s="12"/>
      <c r="AY379" s="12"/>
      <c r="AZ379" s="6" t="str">
        <f>IF(AND(ISBLANK(AV379), ISBLANK(AW379)), "", _xlfn.CONCAT("[", IF(ISBLANK(AV379), "", _xlfn.CONCAT("[""mac"", """, AV379, """]")), IF(ISBLANK(AW379), "", _xlfn.CONCAT(", [""ip"", """, AW379, """]")), "]"))</f>
        <v>[["mac", "48:a6:b8:e2:50:40"], ["ip", "10.0.4.41"]]</v>
      </c>
    </row>
    <row r="380" spans="1:52" ht="16" customHeight="1">
      <c r="A380" s="6">
        <v>2666</v>
      </c>
      <c r="B380" s="6" t="s">
        <v>26</v>
      </c>
      <c r="C380" s="6" t="s">
        <v>189</v>
      </c>
      <c r="D380" s="6" t="s">
        <v>145</v>
      </c>
      <c r="E380" s="6" t="s">
        <v>1079</v>
      </c>
      <c r="F380" s="6" t="str">
        <f>IF(ISBLANK(E380), "", Table2[[#This Row],[unique_id]])</f>
        <v>kitchen_five</v>
      </c>
      <c r="G380" s="6" t="s">
        <v>1086</v>
      </c>
      <c r="H380" s="6" t="s">
        <v>1092</v>
      </c>
      <c r="I380" s="6" t="s">
        <v>144</v>
      </c>
      <c r="M380" s="6" t="s">
        <v>136</v>
      </c>
      <c r="N380" s="6" t="s">
        <v>288</v>
      </c>
      <c r="O380" s="8" t="s">
        <v>1157</v>
      </c>
      <c r="P380" s="6" t="s">
        <v>172</v>
      </c>
      <c r="Q380" s="6" t="s">
        <v>1107</v>
      </c>
      <c r="R380" s="44" t="s">
        <v>1092</v>
      </c>
      <c r="S380" s="6" t="str">
        <f>_xlfn.CONCAT( Table2[[#This Row],[device_suggested_area]], " ",Table2[[#This Row],[powercalc_group_3]])</f>
        <v>Kitchen Audio Visual Devices</v>
      </c>
      <c r="T380" s="6" t="str">
        <f>_xlfn.CONCAT("name: ", Table2[[#This Row],[friendly_name]])</f>
        <v>name: Kitchen Five</v>
      </c>
      <c r="V380" s="8"/>
      <c r="W380" s="8"/>
      <c r="X380" s="8"/>
      <c r="Y380" s="8"/>
      <c r="AF380" s="8"/>
      <c r="AH380" s="6" t="str">
        <f>IF(ISBLANK(AG380),  "", _xlfn.CONCAT("haas/entity/sensor/", LOWER(C380), "/", E380, "/config"))</f>
        <v/>
      </c>
      <c r="AI380" s="6" t="str">
        <f>IF(ISBLANK(AG380),  "", _xlfn.CONCAT(LOWER(C380), "/", E380))</f>
        <v/>
      </c>
      <c r="AK380" s="6"/>
      <c r="AL380" s="31"/>
      <c r="AM380" s="6" t="str">
        <f>IF(OR(ISBLANK(AV380), ISBLANK(AW380)), "", LOWER(_xlfn.CONCAT(Table2[[#This Row],[device_manufacturer]], "-",Table2[[#This Row],[device_suggested_area]], "-", Table2[[#This Row],[device_identifiers]])))</f>
        <v>sonos-kitchen-five</v>
      </c>
      <c r="AN380" s="8" t="s">
        <v>440</v>
      </c>
      <c r="AO380" s="6" t="s">
        <v>1193</v>
      </c>
      <c r="AP380" s="6" t="s">
        <v>1194</v>
      </c>
      <c r="AQ380" s="6" t="str">
        <f>IF(OR(ISBLANK(AV380), ISBLANK(AW380)), "", Table2[[#This Row],[device_via_device]])</f>
        <v>Sonos</v>
      </c>
      <c r="AS380" s="6" t="s">
        <v>215</v>
      </c>
      <c r="AU380" s="6" t="s">
        <v>533</v>
      </c>
      <c r="AV380" s="9" t="s">
        <v>444</v>
      </c>
      <c r="AW380" s="11" t="s">
        <v>608</v>
      </c>
      <c r="AX380" s="12"/>
      <c r="AY380" s="12"/>
      <c r="AZ380" s="6" t="str">
        <f>IF(AND(ISBLANK(AV380), ISBLANK(AW380)), "", _xlfn.CONCAT("[", IF(ISBLANK(AV380), "", _xlfn.CONCAT("[""mac"", """, AV380, """]")), IF(ISBLANK(AW380), "", _xlfn.CONCAT(", [""ip"", """, AW380, """]")), "]"))</f>
        <v>[["mac", "5c:aa:fd:f1:a3:d4"], ["ip", "10.0.4.42"]]</v>
      </c>
    </row>
    <row r="381" spans="1:52" ht="16" customHeight="1">
      <c r="A381" s="6">
        <v>2667</v>
      </c>
      <c r="B381" s="6" t="s">
        <v>808</v>
      </c>
      <c r="C381" s="6" t="s">
        <v>1187</v>
      </c>
      <c r="D381" s="6" t="s">
        <v>149</v>
      </c>
      <c r="E381" s="6" t="s">
        <v>1190</v>
      </c>
      <c r="F381" s="6" t="str">
        <f>IF(ISBLANK(E381), "", Table2[[#This Row],[unique_id]])</f>
        <v>template_parents_move_proxy</v>
      </c>
      <c r="G381" s="6" t="s">
        <v>1087</v>
      </c>
      <c r="H381" s="6" t="s">
        <v>1092</v>
      </c>
      <c r="I381" s="6" t="s">
        <v>144</v>
      </c>
      <c r="O381" s="8" t="s">
        <v>1157</v>
      </c>
      <c r="P381" s="6" t="s">
        <v>172</v>
      </c>
      <c r="Q381" s="6" t="s">
        <v>1107</v>
      </c>
      <c r="R381" s="44" t="s">
        <v>1092</v>
      </c>
      <c r="S381" s="6" t="str">
        <f>_xlfn.CONCAT( Table2[[#This Row],[device_suggested_area]], " ",Table2[[#This Row],[powercalc_group_3]])</f>
        <v>Parents Audio Visual Devices</v>
      </c>
      <c r="T381" s="9" t="s">
        <v>1195</v>
      </c>
      <c r="V381" s="8"/>
      <c r="W381" s="8"/>
      <c r="X381" s="8"/>
      <c r="Y381" s="8"/>
      <c r="AF381" s="8"/>
      <c r="AH381" s="6" t="str">
        <f>IF(ISBLANK(AG381),  "", _xlfn.CONCAT("haas/entity/sensor/", LOWER(C381), "/", E381, "/config"))</f>
        <v/>
      </c>
      <c r="AI381" s="6" t="str">
        <f>IF(ISBLANK(AG381),  "", _xlfn.CONCAT(LOWER(C381), "/", E381))</f>
        <v/>
      </c>
      <c r="AK381" s="6"/>
      <c r="AL381" s="31"/>
      <c r="AM381" s="6"/>
      <c r="AN381" s="8"/>
      <c r="AO381" s="6" t="s">
        <v>145</v>
      </c>
      <c r="AP381" s="6" t="s">
        <v>442</v>
      </c>
      <c r="AQ381" s="6" t="s">
        <v>189</v>
      </c>
      <c r="AS381" s="6" t="s">
        <v>201</v>
      </c>
      <c r="AV381" s="6"/>
      <c r="AW381" s="12"/>
      <c r="AX381" s="12"/>
      <c r="AY381" s="12"/>
    </row>
    <row r="382" spans="1:52" ht="16" customHeight="1">
      <c r="A382" s="6">
        <v>2668</v>
      </c>
      <c r="B382" s="6" t="s">
        <v>26</v>
      </c>
      <c r="C382" s="6" t="s">
        <v>189</v>
      </c>
      <c r="D382" s="6" t="s">
        <v>145</v>
      </c>
      <c r="E382" s="6" t="s">
        <v>1078</v>
      </c>
      <c r="F382" s="6" t="str">
        <f>IF(ISBLANK(E382), "", Table2[[#This Row],[unique_id]])</f>
        <v>parents_move</v>
      </c>
      <c r="G382" s="6" t="s">
        <v>1087</v>
      </c>
      <c r="H382" s="6" t="s">
        <v>1092</v>
      </c>
      <c r="I382" s="6" t="s">
        <v>144</v>
      </c>
      <c r="M382" s="6" t="s">
        <v>136</v>
      </c>
      <c r="N382" s="6" t="s">
        <v>288</v>
      </c>
      <c r="O382" s="8" t="s">
        <v>1157</v>
      </c>
      <c r="P382" s="6" t="s">
        <v>172</v>
      </c>
      <c r="Q382" s="6" t="s">
        <v>1107</v>
      </c>
      <c r="R382" s="44" t="s">
        <v>1092</v>
      </c>
      <c r="S382" s="6" t="str">
        <f>_xlfn.CONCAT( Table2[[#This Row],[device_suggested_area]], " ",Table2[[#This Row],[powercalc_group_3]])</f>
        <v>Parents Audio Visual Devices</v>
      </c>
      <c r="T382" s="6" t="str">
        <f>_xlfn.CONCAT("name: ", Table2[[#This Row],[friendly_name]])</f>
        <v>name: Parents Move</v>
      </c>
      <c r="V382" s="8"/>
      <c r="W382" s="8"/>
      <c r="X382" s="8"/>
      <c r="Y382" s="8"/>
      <c r="AF382" s="8"/>
      <c r="AH382" s="6" t="str">
        <f>IF(ISBLANK(AG382),  "", _xlfn.CONCAT("haas/entity/sensor/", LOWER(C382), "/", E382, "/config"))</f>
        <v/>
      </c>
      <c r="AI382" s="6" t="str">
        <f>IF(ISBLANK(AG382),  "", _xlfn.CONCAT(LOWER(C382), "/", E382))</f>
        <v/>
      </c>
      <c r="AK382" s="6"/>
      <c r="AL382" s="31"/>
      <c r="AM382" s="6" t="str">
        <f>IF(OR(ISBLANK(AV382), ISBLANK(AW382)), "", LOWER(_xlfn.CONCAT(Table2[[#This Row],[device_manufacturer]], "-",Table2[[#This Row],[device_suggested_area]], "-", Table2[[#This Row],[device_identifiers]])))</f>
        <v>sonos-parents-move</v>
      </c>
      <c r="AN382" s="8" t="s">
        <v>440</v>
      </c>
      <c r="AO382" s="6" t="s">
        <v>1191</v>
      </c>
      <c r="AP382" s="6" t="s">
        <v>442</v>
      </c>
      <c r="AQ382" s="6" t="str">
        <f>IF(OR(ISBLANK(AV382), ISBLANK(AW382)), "", Table2[[#This Row],[device_via_device]])</f>
        <v>Sonos</v>
      </c>
      <c r="AS382" s="6" t="s">
        <v>201</v>
      </c>
      <c r="AU382" s="6" t="s">
        <v>533</v>
      </c>
      <c r="AV382" s="6" t="s">
        <v>443</v>
      </c>
      <c r="AW382" s="12" t="s">
        <v>606</v>
      </c>
      <c r="AX382" s="12"/>
      <c r="AY382" s="12"/>
      <c r="AZ382" s="6" t="str">
        <f>IF(AND(ISBLANK(AV382), ISBLANK(AW382)), "", _xlfn.CONCAT("[", IF(ISBLANK(AV382), "", _xlfn.CONCAT("[""mac"", """, AV382, """]")), IF(ISBLANK(AW382), "", _xlfn.CONCAT(", [""ip"", """, AW382, """]")), "]"))</f>
        <v>[["mac", "5c:aa:fd:d1:23:be"], ["ip", "10.0.4.40"]]</v>
      </c>
    </row>
    <row r="383" spans="1:52" ht="16" customHeight="1">
      <c r="A383" s="6">
        <v>2669</v>
      </c>
      <c r="B383" s="6" t="s">
        <v>808</v>
      </c>
      <c r="C383" s="6" t="s">
        <v>282</v>
      </c>
      <c r="D383" s="6" t="s">
        <v>145</v>
      </c>
      <c r="E383" s="6" t="s">
        <v>944</v>
      </c>
      <c r="F383" s="6" t="str">
        <f>IF(ISBLANK(E383), "", Table2[[#This Row],[unique_id]])</f>
        <v>parents_tv_speaker</v>
      </c>
      <c r="G383" s="6" t="s">
        <v>945</v>
      </c>
      <c r="H383" s="6" t="s">
        <v>1092</v>
      </c>
      <c r="I383" s="6" t="s">
        <v>144</v>
      </c>
      <c r="M383" s="6" t="s">
        <v>136</v>
      </c>
      <c r="N383" s="6" t="s">
        <v>288</v>
      </c>
      <c r="T383" s="6"/>
      <c r="V383" s="8"/>
      <c r="W383" s="8"/>
      <c r="X383" s="8"/>
      <c r="Y383" s="8"/>
      <c r="AF383" s="8"/>
      <c r="AH383" s="6" t="str">
        <f>IF(ISBLANK(AG383),  "", _xlfn.CONCAT("haas/entity/sensor/", LOWER(C383), "/", E383, "/config"))</f>
        <v/>
      </c>
      <c r="AI383" s="6" t="str">
        <f>IF(ISBLANK(AG383),  "", _xlfn.CONCAT(LOWER(C383), "/", E383))</f>
        <v/>
      </c>
      <c r="AK383" s="6"/>
      <c r="AL383" s="31"/>
      <c r="AM383" s="6" t="str">
        <f>IF(OR(ISBLANK(AV383), ISBLANK(AW383)), "", LOWER(_xlfn.CONCAT(Table2[[#This Row],[device_manufacturer]], "-",Table2[[#This Row],[device_suggested_area]], "-", Table2[[#This Row],[device_identifiers]])))</f>
        <v>apple-parents-tv-speaker</v>
      </c>
      <c r="AN383" s="8" t="s">
        <v>501</v>
      </c>
      <c r="AO383" s="6" t="s">
        <v>946</v>
      </c>
      <c r="AP383" s="6" t="s">
        <v>500</v>
      </c>
      <c r="AQ383" s="6" t="s">
        <v>282</v>
      </c>
      <c r="AS383" s="6" t="s">
        <v>201</v>
      </c>
      <c r="AU383" s="6" t="s">
        <v>533</v>
      </c>
      <c r="AV383" s="13" t="s">
        <v>505</v>
      </c>
      <c r="AW383" s="11" t="s">
        <v>581</v>
      </c>
      <c r="AX383" s="12"/>
      <c r="AY383" s="12"/>
      <c r="AZ383" s="6" t="str">
        <f>IF(AND(ISBLANK(AV383), ISBLANK(AW383)), "", _xlfn.CONCAT("[", IF(ISBLANK(AV383), "", _xlfn.CONCAT("[""mac"", """, AV383, """]")), IF(ISBLANK(AW383), "", _xlfn.CONCAT(", [""ip"", """, AW383, """]")), "]"))</f>
        <v>[["mac", "d4:a3:3d:5c:8c:28"], ["ip", "10.0.4.48"]]</v>
      </c>
    </row>
    <row r="384" spans="1:52" ht="16" customHeight="1">
      <c r="A384" s="6">
        <v>2700</v>
      </c>
      <c r="B384" s="6" t="s">
        <v>26</v>
      </c>
      <c r="C384" s="6" t="s">
        <v>151</v>
      </c>
      <c r="D384" s="6" t="s">
        <v>355</v>
      </c>
      <c r="E384" s="6" t="s">
        <v>965</v>
      </c>
      <c r="F384" s="6" t="str">
        <f>IF(ISBLANK(E384), "", Table2[[#This Row],[unique_id]])</f>
        <v>back_door_lock_security</v>
      </c>
      <c r="G384" s="6" t="s">
        <v>961</v>
      </c>
      <c r="H384" s="6" t="s">
        <v>934</v>
      </c>
      <c r="I384" s="6" t="s">
        <v>219</v>
      </c>
      <c r="M384" s="6" t="s">
        <v>136</v>
      </c>
      <c r="T384" s="6"/>
      <c r="V384" s="8"/>
      <c r="W384" s="8"/>
      <c r="X384" s="8"/>
      <c r="Y384" s="8"/>
      <c r="AD384" s="6" t="s">
        <v>976</v>
      </c>
      <c r="AF384" s="8"/>
      <c r="AH384" s="6" t="str">
        <f>IF(ISBLANK(AG384),  "", _xlfn.CONCAT("haas/entity/sensor/", LOWER(C384), "/", E384, "/config"))</f>
        <v/>
      </c>
      <c r="AI384" s="6" t="str">
        <f>IF(ISBLANK(AG384),  "", _xlfn.CONCAT(LOWER(C384), "/", E384))</f>
        <v/>
      </c>
      <c r="AK384" s="6"/>
      <c r="AL384" s="31"/>
      <c r="AM384" s="6"/>
      <c r="AN384" s="8"/>
      <c r="AV384" s="13"/>
      <c r="AW384" s="12"/>
      <c r="AX384" s="12"/>
      <c r="AY384" s="12"/>
      <c r="AZ384" s="6" t="str">
        <f>IF(AND(ISBLANK(AV384), ISBLANK(AW384)), "", _xlfn.CONCAT("[", IF(ISBLANK(AV384), "", _xlfn.CONCAT("[""mac"", """, AV384, """]")), IF(ISBLANK(AW384), "", _xlfn.CONCAT(", [""ip"", """, AW384, """]")), "]"))</f>
        <v/>
      </c>
    </row>
    <row r="385" spans="1:52" ht="16" customHeight="1">
      <c r="A385" s="6">
        <v>2701</v>
      </c>
      <c r="B385" s="6" t="s">
        <v>26</v>
      </c>
      <c r="C385" s="6" t="s">
        <v>151</v>
      </c>
      <c r="D385" s="6" t="s">
        <v>149</v>
      </c>
      <c r="E385" s="6" t="s">
        <v>978</v>
      </c>
      <c r="F385" s="6" t="str">
        <f>IF(ISBLANK(E385), "", Table2[[#This Row],[unique_id]])</f>
        <v>template_back_door_state</v>
      </c>
      <c r="G385" s="6" t="s">
        <v>315</v>
      </c>
      <c r="H385" s="6" t="s">
        <v>934</v>
      </c>
      <c r="I385" s="6" t="s">
        <v>219</v>
      </c>
      <c r="T385" s="6"/>
      <c r="V385" s="8"/>
      <c r="W385" s="8"/>
      <c r="X385" s="8"/>
      <c r="Y385" s="8"/>
      <c r="AF385" s="8"/>
      <c r="AH385" s="6" t="str">
        <f>IF(ISBLANK(AG385),  "", _xlfn.CONCAT("haas/entity/sensor/", LOWER(C385), "/", E385, "/config"))</f>
        <v/>
      </c>
      <c r="AI385" s="6" t="str">
        <f>IF(ISBLANK(AG385),  "", _xlfn.CONCAT(LOWER(C385), "/", E385))</f>
        <v/>
      </c>
      <c r="AK385" s="6"/>
      <c r="AL385" s="31"/>
      <c r="AM385" s="6"/>
      <c r="AN385" s="8"/>
      <c r="AV385" s="13"/>
      <c r="AW385" s="12"/>
      <c r="AX385" s="12"/>
      <c r="AY385" s="12"/>
      <c r="AZ385" s="6" t="str">
        <f>IF(AND(ISBLANK(AV385), ISBLANK(AW385)), "", _xlfn.CONCAT("[", IF(ISBLANK(AV385), "", _xlfn.CONCAT("[""mac"", """, AV385, """]")), IF(ISBLANK(AW385), "", _xlfn.CONCAT(", [""ip"", """, AW385, """]")), "]"))</f>
        <v/>
      </c>
    </row>
    <row r="386" spans="1:52" ht="16" customHeight="1">
      <c r="A386" s="6">
        <v>2702</v>
      </c>
      <c r="B386" s="6" t="s">
        <v>26</v>
      </c>
      <c r="C386" s="6" t="s">
        <v>922</v>
      </c>
      <c r="D386" s="6" t="s">
        <v>928</v>
      </c>
      <c r="E386" s="6" t="s">
        <v>929</v>
      </c>
      <c r="F386" s="6" t="str">
        <f>IF(ISBLANK(E386), "", Table2[[#This Row],[unique_id]])</f>
        <v>back_door_lock</v>
      </c>
      <c r="G386" s="6" t="s">
        <v>980</v>
      </c>
      <c r="H386" s="6" t="s">
        <v>934</v>
      </c>
      <c r="I386" s="6" t="s">
        <v>219</v>
      </c>
      <c r="M386" s="6" t="s">
        <v>136</v>
      </c>
      <c r="T386" s="6"/>
      <c r="V386" s="8"/>
      <c r="W386" s="8" t="s">
        <v>685</v>
      </c>
      <c r="X386" s="8"/>
      <c r="Y386" s="14" t="s">
        <v>1103</v>
      </c>
      <c r="AF386" s="8"/>
      <c r="AH386" s="6" t="str">
        <f>IF(ISBLANK(AG386),  "", _xlfn.CONCAT("haas/entity/sensor/", LOWER(C386), "/", E386, "/config"))</f>
        <v/>
      </c>
      <c r="AI386" s="6" t="str">
        <f>IF(ISBLANK(AG386),  "", _xlfn.CONCAT(LOWER(C386), "/", E386))</f>
        <v/>
      </c>
      <c r="AK386" s="6"/>
      <c r="AL386" s="31"/>
      <c r="AM386" s="6" t="s">
        <v>927</v>
      </c>
      <c r="AN386" s="8" t="s">
        <v>925</v>
      </c>
      <c r="AO386" s="6" t="s">
        <v>923</v>
      </c>
      <c r="AP386" s="9" t="s">
        <v>924</v>
      </c>
      <c r="AQ386" s="6" t="s">
        <v>922</v>
      </c>
      <c r="AS386" s="6" t="s">
        <v>775</v>
      </c>
      <c r="AV386" s="6" t="s">
        <v>921</v>
      </c>
      <c r="AW386" s="6"/>
      <c r="AZ386" s="6" t="str">
        <f>IF(AND(ISBLANK(AV386), ISBLANK(AW386)), "", _xlfn.CONCAT("[", IF(ISBLANK(AV386), "", _xlfn.CONCAT("[""mac"", """, AV386, """]")), IF(ISBLANK(AW386), "", _xlfn.CONCAT(", [""ip"", """, AW386, """]")), "]"))</f>
        <v>[["mac", "0x000d6f0011274420"]]</v>
      </c>
    </row>
    <row r="387" spans="1:52" ht="16" customHeight="1">
      <c r="A387" s="6">
        <v>2703</v>
      </c>
      <c r="B387" s="6" t="s">
        <v>26</v>
      </c>
      <c r="C387" s="6" t="s">
        <v>396</v>
      </c>
      <c r="D387" s="6" t="s">
        <v>149</v>
      </c>
      <c r="E387" s="6" t="s">
        <v>971</v>
      </c>
      <c r="F387" s="6" t="str">
        <f>IF(ISBLANK(E387), "", Table2[[#This Row],[unique_id]])</f>
        <v>template_back_door_sensor_contact_last</v>
      </c>
      <c r="G387" s="6" t="s">
        <v>979</v>
      </c>
      <c r="H387" s="6" t="s">
        <v>934</v>
      </c>
      <c r="I387" s="6" t="s">
        <v>219</v>
      </c>
      <c r="M387" s="6" t="s">
        <v>136</v>
      </c>
      <c r="T387" s="6"/>
      <c r="V387" s="8"/>
      <c r="W387" s="8" t="s">
        <v>685</v>
      </c>
      <c r="X387" s="8"/>
      <c r="Y387" s="14" t="s">
        <v>1103</v>
      </c>
      <c r="AF387" s="8"/>
      <c r="AH387" s="6" t="str">
        <f>IF(ISBLANK(AG387),  "", _xlfn.CONCAT("haas/entity/sensor/", LOWER(C387), "/", E387, "/config"))</f>
        <v/>
      </c>
      <c r="AI387" s="6" t="str">
        <f>IF(ISBLANK(AG387),  "", _xlfn.CONCAT(LOWER(C387), "/", E387))</f>
        <v/>
      </c>
      <c r="AK387" s="6"/>
      <c r="AL387" s="31"/>
      <c r="AM387" s="6" t="s">
        <v>955</v>
      </c>
      <c r="AN387" s="8" t="s">
        <v>925</v>
      </c>
      <c r="AO387" s="9" t="s">
        <v>952</v>
      </c>
      <c r="AP387" s="9" t="s">
        <v>953</v>
      </c>
      <c r="AQ387" s="6" t="s">
        <v>396</v>
      </c>
      <c r="AS387" s="6" t="s">
        <v>775</v>
      </c>
      <c r="AV387" s="6" t="s">
        <v>956</v>
      </c>
      <c r="AW387" s="6"/>
      <c r="AZ387" s="6" t="str">
        <f>IF(AND(ISBLANK(AV387), ISBLANK(AW387)), "", _xlfn.CONCAT("[", IF(ISBLANK(AV387), "", _xlfn.CONCAT("[""mac"", """, AV387, """]")), IF(ISBLANK(AW387), "", _xlfn.CONCAT(", [""ip"", """, AW387, """]")), "]"))</f>
        <v>[["mac", "0x00124b0029119f9a"]]</v>
      </c>
    </row>
    <row r="388" spans="1:52" ht="16" customHeight="1">
      <c r="A388" s="33">
        <v>2704</v>
      </c>
      <c r="B388" s="33" t="s">
        <v>808</v>
      </c>
      <c r="C388" s="33" t="s">
        <v>245</v>
      </c>
      <c r="D388" s="33" t="s">
        <v>147</v>
      </c>
      <c r="E388" s="33"/>
      <c r="F388" s="33" t="str">
        <f>IF(ISBLANK(E388), "", Table2[[#This Row],[unique_id]])</f>
        <v/>
      </c>
      <c r="G388" s="33" t="s">
        <v>934</v>
      </c>
      <c r="H388" s="33" t="s">
        <v>948</v>
      </c>
      <c r="I388" s="33" t="s">
        <v>219</v>
      </c>
      <c r="J388" s="33"/>
      <c r="K388" s="33"/>
      <c r="L388" s="33"/>
      <c r="M388" s="33"/>
      <c r="N388" s="33"/>
      <c r="O388" s="34"/>
      <c r="P388" s="33"/>
      <c r="Q388" s="33"/>
      <c r="R388" s="33"/>
      <c r="S388" s="33"/>
      <c r="T388" s="33"/>
      <c r="U388" s="33"/>
      <c r="V388" s="34"/>
      <c r="W388" s="34"/>
      <c r="X388" s="34"/>
      <c r="Y388" s="34"/>
      <c r="Z388" s="34"/>
      <c r="AA388" s="33"/>
      <c r="AB388" s="33"/>
      <c r="AC388" s="33"/>
      <c r="AD388" s="33"/>
      <c r="AE388" s="33"/>
      <c r="AF388" s="34"/>
      <c r="AG388" s="33"/>
      <c r="AH388" s="33" t="str">
        <f>IF(ISBLANK(AG388),  "", _xlfn.CONCAT("haas/entity/sensor/", LOWER(C388), "/", E388, "/config"))</f>
        <v/>
      </c>
      <c r="AI388" s="33" t="str">
        <f>IF(ISBLANK(AG388),  "", _xlfn.CONCAT(LOWER(C388), "/", E388))</f>
        <v/>
      </c>
      <c r="AJ388" s="33"/>
      <c r="AK388" s="33"/>
      <c r="AL388" s="35"/>
      <c r="AM388" s="33"/>
      <c r="AN388" s="34"/>
      <c r="AO388" s="33"/>
      <c r="AP388" s="36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 t="str">
        <f>IF(AND(ISBLANK(AV388), ISBLANK(AW388)), "", _xlfn.CONCAT("[", IF(ISBLANK(AV388), "", _xlfn.CONCAT("[""mac"", """, AV388, """]")), IF(ISBLANK(AW388), "", _xlfn.CONCAT(", [""ip"", """, AW388, """]")), "]"))</f>
        <v/>
      </c>
    </row>
    <row r="389" spans="1:52" ht="16" customHeight="1">
      <c r="A389" s="6">
        <v>2705</v>
      </c>
      <c r="B389" s="6" t="s">
        <v>26</v>
      </c>
      <c r="C389" s="6" t="s">
        <v>151</v>
      </c>
      <c r="D389" s="6" t="s">
        <v>355</v>
      </c>
      <c r="E389" s="6" t="s">
        <v>966</v>
      </c>
      <c r="F389" s="6" t="str">
        <f>IF(ISBLANK(E389), "", Table2[[#This Row],[unique_id]])</f>
        <v>front_door_lock_security</v>
      </c>
      <c r="G389" s="6" t="s">
        <v>961</v>
      </c>
      <c r="H389" s="6" t="s">
        <v>933</v>
      </c>
      <c r="I389" s="6" t="s">
        <v>219</v>
      </c>
      <c r="M389" s="6" t="s">
        <v>136</v>
      </c>
      <c r="T389" s="6"/>
      <c r="V389" s="8"/>
      <c r="W389" s="8"/>
      <c r="X389" s="8"/>
      <c r="Y389" s="8"/>
      <c r="AD389" s="6" t="s">
        <v>976</v>
      </c>
      <c r="AF389" s="8"/>
      <c r="AH389" s="6" t="str">
        <f>IF(ISBLANK(AG389),  "", _xlfn.CONCAT("haas/entity/sensor/", LOWER(C389), "/", E389, "/config"))</f>
        <v/>
      </c>
      <c r="AI389" s="6" t="str">
        <f>IF(ISBLANK(AG389),  "", _xlfn.CONCAT(LOWER(C389), "/", E389))</f>
        <v/>
      </c>
      <c r="AK389" s="6"/>
      <c r="AL389" s="31"/>
      <c r="AM389" s="6"/>
      <c r="AN389" s="8"/>
      <c r="AV389" s="13"/>
      <c r="AW389" s="12"/>
      <c r="AX389" s="12"/>
      <c r="AY389" s="12"/>
      <c r="AZ389" s="6" t="str">
        <f>IF(AND(ISBLANK(AV389), ISBLANK(AW389)), "", _xlfn.CONCAT("[", IF(ISBLANK(AV389), "", _xlfn.CONCAT("[""mac"", """, AV389, """]")), IF(ISBLANK(AW389), "", _xlfn.CONCAT(", [""ip"", """, AW389, """]")), "]"))</f>
        <v/>
      </c>
    </row>
    <row r="390" spans="1:52" ht="16" customHeight="1">
      <c r="A390" s="6">
        <v>2706</v>
      </c>
      <c r="B390" s="6" t="s">
        <v>26</v>
      </c>
      <c r="C390" s="6" t="s">
        <v>151</v>
      </c>
      <c r="D390" s="6" t="s">
        <v>149</v>
      </c>
      <c r="E390" s="6" t="s">
        <v>977</v>
      </c>
      <c r="F390" s="6" t="str">
        <f>IF(ISBLANK(E390), "", Table2[[#This Row],[unique_id]])</f>
        <v>template_front_door_state</v>
      </c>
      <c r="G390" s="6" t="s">
        <v>315</v>
      </c>
      <c r="H390" s="6" t="s">
        <v>933</v>
      </c>
      <c r="I390" s="6" t="s">
        <v>219</v>
      </c>
      <c r="T390" s="6"/>
      <c r="V390" s="8"/>
      <c r="W390" s="8"/>
      <c r="X390" s="8"/>
      <c r="Y390" s="8"/>
      <c r="AF390" s="8"/>
      <c r="AH390" s="6" t="str">
        <f>IF(ISBLANK(AG390),  "", _xlfn.CONCAT("haas/entity/sensor/", LOWER(C390), "/", E390, "/config"))</f>
        <v/>
      </c>
      <c r="AI390" s="6" t="str">
        <f>IF(ISBLANK(AG390),  "", _xlfn.CONCAT(LOWER(C390), "/", E390))</f>
        <v/>
      </c>
      <c r="AK390" s="6"/>
      <c r="AL390" s="31"/>
      <c r="AM390" s="6"/>
      <c r="AN390" s="8"/>
      <c r="AV390" s="13"/>
      <c r="AW390" s="12"/>
      <c r="AX390" s="12"/>
      <c r="AY390" s="12"/>
      <c r="AZ390" s="6" t="str">
        <f>IF(AND(ISBLANK(AV390), ISBLANK(AW390)), "", _xlfn.CONCAT("[", IF(ISBLANK(AV390), "", _xlfn.CONCAT("[""mac"", """, AV390, """]")), IF(ISBLANK(AW390), "", _xlfn.CONCAT(", [""ip"", """, AW390, """]")), "]"))</f>
        <v/>
      </c>
    </row>
    <row r="391" spans="1:52" ht="16" customHeight="1">
      <c r="A391" s="6">
        <v>2707</v>
      </c>
      <c r="B391" s="6" t="s">
        <v>26</v>
      </c>
      <c r="C391" s="6" t="s">
        <v>922</v>
      </c>
      <c r="D391" s="6" t="s">
        <v>928</v>
      </c>
      <c r="E391" s="6" t="s">
        <v>930</v>
      </c>
      <c r="F391" s="6" t="str">
        <f>IF(ISBLANK(E391), "", Table2[[#This Row],[unique_id]])</f>
        <v>front_door_lock</v>
      </c>
      <c r="G391" s="6" t="s">
        <v>980</v>
      </c>
      <c r="H391" s="6" t="s">
        <v>933</v>
      </c>
      <c r="I391" s="6" t="s">
        <v>219</v>
      </c>
      <c r="M391" s="6" t="s">
        <v>136</v>
      </c>
      <c r="T391" s="6"/>
      <c r="V391" s="8"/>
      <c r="W391" s="8" t="s">
        <v>685</v>
      </c>
      <c r="X391" s="8"/>
      <c r="Y391" s="14" t="s">
        <v>1103</v>
      </c>
      <c r="AF391" s="8"/>
      <c r="AH391" s="6" t="str">
        <f>IF(ISBLANK(AG391),  "", _xlfn.CONCAT("haas/entity/sensor/", LOWER(C391), "/", E391, "/config"))</f>
        <v/>
      </c>
      <c r="AI391" s="6" t="str">
        <f>IF(ISBLANK(AG391),  "", _xlfn.CONCAT(LOWER(C391), "/", E391))</f>
        <v/>
      </c>
      <c r="AK391" s="6"/>
      <c r="AL391" s="31"/>
      <c r="AM391" s="6" t="s">
        <v>926</v>
      </c>
      <c r="AN391" s="8" t="s">
        <v>925</v>
      </c>
      <c r="AO391" s="6" t="s">
        <v>923</v>
      </c>
      <c r="AP391" s="9" t="s">
        <v>924</v>
      </c>
      <c r="AQ391" s="6" t="s">
        <v>922</v>
      </c>
      <c r="AS391" s="6" t="s">
        <v>422</v>
      </c>
      <c r="AV391" s="6" t="s">
        <v>931</v>
      </c>
      <c r="AW391" s="6"/>
      <c r="AZ391" s="6" t="str">
        <f>IF(AND(ISBLANK(AV391), ISBLANK(AW391)), "", _xlfn.CONCAT("[", IF(ISBLANK(AV391), "", _xlfn.CONCAT("[""mac"", """, AV391, """]")), IF(ISBLANK(AW391), "", _xlfn.CONCAT(", [""ip"", """, AW391, """]")), "]"))</f>
        <v>[["mac", "0x000d6f001127f08c"]]</v>
      </c>
    </row>
    <row r="392" spans="1:52" ht="16" customHeight="1">
      <c r="A392" s="6">
        <v>2708</v>
      </c>
      <c r="B392" s="6" t="s">
        <v>26</v>
      </c>
      <c r="C392" s="6" t="s">
        <v>396</v>
      </c>
      <c r="D392" s="6" t="s">
        <v>149</v>
      </c>
      <c r="E392" s="6" t="s">
        <v>970</v>
      </c>
      <c r="F392" s="6" t="str">
        <f>IF(ISBLANK(E392), "", Table2[[#This Row],[unique_id]])</f>
        <v>template_front_door_sensor_contact_last</v>
      </c>
      <c r="G392" s="6" t="s">
        <v>979</v>
      </c>
      <c r="H392" s="6" t="s">
        <v>933</v>
      </c>
      <c r="I392" s="6" t="s">
        <v>219</v>
      </c>
      <c r="M392" s="6" t="s">
        <v>136</v>
      </c>
      <c r="T392" s="6"/>
      <c r="V392" s="8"/>
      <c r="W392" s="8" t="s">
        <v>685</v>
      </c>
      <c r="X392" s="8"/>
      <c r="Y392" s="14" t="s">
        <v>1103</v>
      </c>
      <c r="AF392" s="8"/>
      <c r="AH392" s="6" t="str">
        <f>IF(ISBLANK(AG392),  "", _xlfn.CONCAT("haas/entity/sensor/", LOWER(C392), "/", E392, "/config"))</f>
        <v/>
      </c>
      <c r="AI392" s="6" t="str">
        <f>IF(ISBLANK(AG392),  "", _xlfn.CONCAT(LOWER(C392), "/", E392))</f>
        <v/>
      </c>
      <c r="AK392" s="6"/>
      <c r="AL392" s="31"/>
      <c r="AM392" s="6" t="s">
        <v>951</v>
      </c>
      <c r="AN392" s="8" t="s">
        <v>925</v>
      </c>
      <c r="AO392" s="9" t="s">
        <v>952</v>
      </c>
      <c r="AP392" s="9" t="s">
        <v>953</v>
      </c>
      <c r="AQ392" s="6" t="s">
        <v>396</v>
      </c>
      <c r="AS392" s="6" t="s">
        <v>422</v>
      </c>
      <c r="AV392" s="6" t="s">
        <v>954</v>
      </c>
      <c r="AW392" s="6"/>
      <c r="AZ392" s="6" t="str">
        <f>IF(AND(ISBLANK(AV392), ISBLANK(AW392)), "", _xlfn.CONCAT("[", IF(ISBLANK(AV392), "", _xlfn.CONCAT("[""mac"", """, AV392, """]")), IF(ISBLANK(AW392), "", _xlfn.CONCAT(", [""ip"", """, AW392, """]")), "]"))</f>
        <v>[["mac", "0x00124b0029113713"]]</v>
      </c>
    </row>
    <row r="393" spans="1:52" ht="16" customHeight="1">
      <c r="A393" s="33">
        <v>2709</v>
      </c>
      <c r="B393" s="33" t="s">
        <v>808</v>
      </c>
      <c r="C393" s="33" t="s">
        <v>245</v>
      </c>
      <c r="D393" s="33" t="s">
        <v>147</v>
      </c>
      <c r="E393" s="33"/>
      <c r="F393" s="33" t="str">
        <f>IF(ISBLANK(E393), "", Table2[[#This Row],[unique_id]])</f>
        <v/>
      </c>
      <c r="G393" s="33" t="s">
        <v>933</v>
      </c>
      <c r="H393" s="33" t="s">
        <v>947</v>
      </c>
      <c r="I393" s="33" t="s">
        <v>219</v>
      </c>
      <c r="J393" s="33"/>
      <c r="K393" s="33"/>
      <c r="L393" s="33"/>
      <c r="M393" s="33"/>
      <c r="N393" s="33"/>
      <c r="O393" s="34"/>
      <c r="P393" s="33"/>
      <c r="Q393" s="33"/>
      <c r="R393" s="33"/>
      <c r="S393" s="33"/>
      <c r="T393" s="33"/>
      <c r="U393" s="33"/>
      <c r="V393" s="34"/>
      <c r="W393" s="34"/>
      <c r="X393" s="34"/>
      <c r="Y393" s="34"/>
      <c r="Z393" s="34"/>
      <c r="AA393" s="33"/>
      <c r="AB393" s="33"/>
      <c r="AC393" s="33"/>
      <c r="AD393" s="33"/>
      <c r="AE393" s="33"/>
      <c r="AF393" s="34"/>
      <c r="AG393" s="33"/>
      <c r="AH393" s="33" t="str">
        <f>IF(ISBLANK(AG393),  "", _xlfn.CONCAT("haas/entity/sensor/", LOWER(C393), "/", E393, "/config"))</f>
        <v/>
      </c>
      <c r="AI393" s="33" t="str">
        <f>IF(ISBLANK(AG393),  "", _xlfn.CONCAT(LOWER(C393), "/", E393))</f>
        <v/>
      </c>
      <c r="AJ393" s="33"/>
      <c r="AK393" s="33"/>
      <c r="AL393" s="35"/>
      <c r="AM393" s="33"/>
      <c r="AN393" s="34"/>
      <c r="AO393" s="33"/>
      <c r="AP393" s="36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 t="str">
        <f>IF(AND(ISBLANK(AV393), ISBLANK(AW393)), "", _xlfn.CONCAT("[", IF(ISBLANK(AV393), "", _xlfn.CONCAT("[""mac"", """, AV393, """]")), IF(ISBLANK(AW393), "", _xlfn.CONCAT(", [""ip"", """, AW393, """]")), "]"))</f>
        <v/>
      </c>
    </row>
    <row r="394" spans="1:52" ht="16" customHeight="1">
      <c r="A394" s="6">
        <v>2710</v>
      </c>
      <c r="B394" s="6" t="s">
        <v>26</v>
      </c>
      <c r="C394" s="6" t="s">
        <v>613</v>
      </c>
      <c r="D394" s="6" t="s">
        <v>395</v>
      </c>
      <c r="E394" s="6" t="s">
        <v>394</v>
      </c>
      <c r="F394" s="6" t="str">
        <f>IF(ISBLANK(E394), "", Table2[[#This Row],[unique_id]])</f>
        <v>column_break</v>
      </c>
      <c r="G394" s="6" t="s">
        <v>391</v>
      </c>
      <c r="H394" s="6" t="s">
        <v>936</v>
      </c>
      <c r="I394" s="6" t="s">
        <v>219</v>
      </c>
      <c r="M394" s="6" t="s">
        <v>392</v>
      </c>
      <c r="N394" s="6" t="s">
        <v>393</v>
      </c>
      <c r="T394" s="6"/>
      <c r="V394" s="8"/>
      <c r="W394" s="8"/>
      <c r="X394" s="8"/>
      <c r="Y394" s="8"/>
      <c r="AF394" s="8"/>
      <c r="AI394" s="6" t="str">
        <f>IF(ISBLANK(AG394),  "", _xlfn.CONCAT(LOWER(C394), "/", E394))</f>
        <v/>
      </c>
      <c r="AK394" s="6"/>
      <c r="AL394" s="31"/>
      <c r="AM394" s="6"/>
      <c r="AN394" s="8"/>
      <c r="AV394" s="6"/>
      <c r="AW394" s="6"/>
      <c r="AZ394" s="6" t="str">
        <f>IF(AND(ISBLANK(AV394), ISBLANK(AW394)), "", _xlfn.CONCAT("[", IF(ISBLANK(AV394), "", _xlfn.CONCAT("[""mac"", """, AV394, """]")), IF(ISBLANK(AW394), "", _xlfn.CONCAT(", [""ip"", """, AW394, """]")), "]"))</f>
        <v/>
      </c>
    </row>
    <row r="395" spans="1:52" ht="16" customHeight="1">
      <c r="A395" s="6">
        <v>2711</v>
      </c>
      <c r="B395" s="6" t="s">
        <v>26</v>
      </c>
      <c r="C395" s="6" t="s">
        <v>245</v>
      </c>
      <c r="D395" s="6" t="s">
        <v>149</v>
      </c>
      <c r="E395" s="6" t="s">
        <v>150</v>
      </c>
      <c r="F395" s="6" t="str">
        <f>IF(ISBLANK(E395), "", Table2[[#This Row],[unique_id]])</f>
        <v>uvc_ada_motion</v>
      </c>
      <c r="G395" s="6" t="s">
        <v>932</v>
      </c>
      <c r="H395" s="6" t="s">
        <v>936</v>
      </c>
      <c r="I395" s="6" t="s">
        <v>219</v>
      </c>
      <c r="M395" s="6" t="s">
        <v>136</v>
      </c>
      <c r="T395" s="6"/>
      <c r="V395" s="8"/>
      <c r="W395" s="8"/>
      <c r="X395" s="8"/>
      <c r="Y395" s="8"/>
      <c r="AF395" s="8"/>
      <c r="AH395" s="6" t="str">
        <f>IF(ISBLANK(AG395),  "", _xlfn.CONCAT("haas/entity/sensor/", LOWER(C395), "/", E395, "/config"))</f>
        <v/>
      </c>
      <c r="AI395" s="6" t="str">
        <f>IF(ISBLANK(AG395),  "", _xlfn.CONCAT(LOWER(C395), "/", E395))</f>
        <v/>
      </c>
      <c r="AK395" s="6"/>
      <c r="AL395" s="31"/>
      <c r="AM395" s="6"/>
      <c r="AN395" s="8"/>
      <c r="AV395" s="6"/>
      <c r="AW395" s="6"/>
      <c r="AZ395" s="6" t="str">
        <f>IF(AND(ISBLANK(AV395), ISBLANK(AW395)), "", _xlfn.CONCAT("[", IF(ISBLANK(AV395), "", _xlfn.CONCAT("[""mac"", """, AV395, """]")), IF(ISBLANK(AW395), "", _xlfn.CONCAT(", [""ip"", """, AW395, """]")), "]"))</f>
        <v/>
      </c>
    </row>
    <row r="396" spans="1:52" ht="16" customHeight="1">
      <c r="A396" s="6">
        <v>2712</v>
      </c>
      <c r="B396" s="6" t="s">
        <v>26</v>
      </c>
      <c r="C396" s="6" t="s">
        <v>245</v>
      </c>
      <c r="D396" s="6" t="s">
        <v>147</v>
      </c>
      <c r="E396" s="6" t="s">
        <v>148</v>
      </c>
      <c r="F396" s="6" t="str">
        <f>IF(ISBLANK(E396), "", Table2[[#This Row],[unique_id]])</f>
        <v>uvc_ada_medium</v>
      </c>
      <c r="G396" s="6" t="s">
        <v>130</v>
      </c>
      <c r="H396" s="6" t="s">
        <v>938</v>
      </c>
      <c r="I396" s="6" t="s">
        <v>219</v>
      </c>
      <c r="M396" s="6" t="s">
        <v>136</v>
      </c>
      <c r="N396" s="6" t="s">
        <v>289</v>
      </c>
      <c r="T396" s="6"/>
      <c r="V396" s="8"/>
      <c r="W396" s="8"/>
      <c r="X396" s="8"/>
      <c r="Y396" s="8"/>
      <c r="AF396" s="8"/>
      <c r="AH396" s="6" t="str">
        <f>IF(ISBLANK(AG396),  "", _xlfn.CONCAT("haas/entity/sensor/", LOWER(C396), "/", E396, "/config"))</f>
        <v/>
      </c>
      <c r="AI396" s="6" t="str">
        <f>IF(ISBLANK(AG396),  "", _xlfn.CONCAT(LOWER(C396), "/", E396))</f>
        <v/>
      </c>
      <c r="AJ396" s="10"/>
      <c r="AK396" s="6"/>
      <c r="AL396" s="31"/>
      <c r="AM396" s="6" t="s">
        <v>482</v>
      </c>
      <c r="AN396" s="8" t="s">
        <v>484</v>
      </c>
      <c r="AO396" s="6" t="s">
        <v>485</v>
      </c>
      <c r="AP396" s="6" t="s">
        <v>481</v>
      </c>
      <c r="AQ396" s="6" t="s">
        <v>245</v>
      </c>
      <c r="AS396" s="6" t="s">
        <v>130</v>
      </c>
      <c r="AU396" s="6" t="s">
        <v>553</v>
      </c>
      <c r="AV396" s="6" t="s">
        <v>479</v>
      </c>
      <c r="AW396" s="6" t="s">
        <v>508</v>
      </c>
      <c r="AZ396" s="6" t="str">
        <f>IF(AND(ISBLANK(AV396), ISBLANK(AW396)), "", _xlfn.CONCAT("[", IF(ISBLANK(AV396), "", _xlfn.CONCAT("[""mac"", """, AV396, """]")), IF(ISBLANK(AW396), "", _xlfn.CONCAT(", [""ip"", """, AW396, """]")), "]"))</f>
        <v>[["mac", "74:83:c2:3f:6c:4c"], ["ip", "10.0.6.20"]]</v>
      </c>
    </row>
    <row r="397" spans="1:52" ht="16" customHeight="1">
      <c r="A397" s="6">
        <v>2713</v>
      </c>
      <c r="B397" s="6" t="s">
        <v>26</v>
      </c>
      <c r="C397" s="6" t="s">
        <v>613</v>
      </c>
      <c r="D397" s="6" t="s">
        <v>395</v>
      </c>
      <c r="E397" s="6" t="s">
        <v>394</v>
      </c>
      <c r="F397" s="6" t="str">
        <f>IF(ISBLANK(E397), "", Table2[[#This Row],[unique_id]])</f>
        <v>column_break</v>
      </c>
      <c r="G397" s="6" t="s">
        <v>391</v>
      </c>
      <c r="H397" s="6" t="s">
        <v>938</v>
      </c>
      <c r="I397" s="6" t="s">
        <v>219</v>
      </c>
      <c r="M397" s="6" t="s">
        <v>392</v>
      </c>
      <c r="N397" s="6" t="s">
        <v>393</v>
      </c>
      <c r="T397" s="6"/>
      <c r="V397" s="8"/>
      <c r="W397" s="8"/>
      <c r="X397" s="8"/>
      <c r="Y397" s="8"/>
      <c r="AF397" s="8"/>
      <c r="AI397" s="6" t="str">
        <f>IF(ISBLANK(AG397),  "", _xlfn.CONCAT(LOWER(C397), "/", E397))</f>
        <v/>
      </c>
      <c r="AK397" s="6"/>
      <c r="AL397" s="31"/>
      <c r="AM397" s="6"/>
      <c r="AN397" s="8"/>
      <c r="AV397" s="6"/>
      <c r="AW397" s="6"/>
      <c r="AZ397" s="6" t="str">
        <f>IF(AND(ISBLANK(AV397), ISBLANK(AW397)), "", _xlfn.CONCAT("[", IF(ISBLANK(AV397), "", _xlfn.CONCAT("[""mac"", """, AV397, """]")), IF(ISBLANK(AW397), "", _xlfn.CONCAT(", [""ip"", """, AW397, """]")), "]"))</f>
        <v/>
      </c>
    </row>
    <row r="398" spans="1:52" ht="16" customHeight="1">
      <c r="A398" s="6">
        <v>2714</v>
      </c>
      <c r="B398" s="6" t="s">
        <v>26</v>
      </c>
      <c r="C398" s="6" t="s">
        <v>245</v>
      </c>
      <c r="D398" s="6" t="s">
        <v>149</v>
      </c>
      <c r="E398" s="6" t="s">
        <v>218</v>
      </c>
      <c r="F398" s="6" t="str">
        <f>IF(ISBLANK(E398), "", Table2[[#This Row],[unique_id]])</f>
        <v>uvc_edwin_motion</v>
      </c>
      <c r="G398" s="6" t="s">
        <v>932</v>
      </c>
      <c r="H398" s="6" t="s">
        <v>935</v>
      </c>
      <c r="I398" s="6" t="s">
        <v>219</v>
      </c>
      <c r="M398" s="6" t="s">
        <v>136</v>
      </c>
      <c r="T398" s="6"/>
      <c r="V398" s="8"/>
      <c r="W398" s="8"/>
      <c r="X398" s="8"/>
      <c r="Y398" s="8"/>
      <c r="AF398" s="8"/>
      <c r="AH398" s="6" t="str">
        <f>IF(ISBLANK(AG398),  "", _xlfn.CONCAT("haas/entity/sensor/", LOWER(C398), "/", E398, "/config"))</f>
        <v/>
      </c>
      <c r="AI398" s="6" t="str">
        <f>IF(ISBLANK(AG398),  "", _xlfn.CONCAT(LOWER(C398), "/", E398))</f>
        <v/>
      </c>
      <c r="AK398" s="6"/>
      <c r="AL398" s="31"/>
      <c r="AM398" s="6"/>
      <c r="AN398" s="8"/>
      <c r="AV398" s="6"/>
      <c r="AW398" s="6"/>
      <c r="AZ398" s="6" t="str">
        <f>IF(AND(ISBLANK(AV398), ISBLANK(AW398)), "", _xlfn.CONCAT("[", IF(ISBLANK(AV398), "", _xlfn.CONCAT("[""mac"", """, AV398, """]")), IF(ISBLANK(AW398), "", _xlfn.CONCAT(", [""ip"", """, AW398, """]")), "]"))</f>
        <v/>
      </c>
    </row>
    <row r="399" spans="1:52" ht="16" customHeight="1">
      <c r="A399" s="6">
        <v>2715</v>
      </c>
      <c r="B399" s="6" t="s">
        <v>26</v>
      </c>
      <c r="C399" s="6" t="s">
        <v>245</v>
      </c>
      <c r="D399" s="6" t="s">
        <v>147</v>
      </c>
      <c r="E399" s="6" t="s">
        <v>217</v>
      </c>
      <c r="F399" s="6" t="str">
        <f>IF(ISBLANK(E399), "", Table2[[#This Row],[unique_id]])</f>
        <v>uvc_edwin_medium</v>
      </c>
      <c r="G399" s="6" t="s">
        <v>127</v>
      </c>
      <c r="H399" s="6" t="s">
        <v>937</v>
      </c>
      <c r="I399" s="6" t="s">
        <v>219</v>
      </c>
      <c r="M399" s="6" t="s">
        <v>136</v>
      </c>
      <c r="N399" s="6" t="s">
        <v>289</v>
      </c>
      <c r="T399" s="6"/>
      <c r="V399" s="8"/>
      <c r="W399" s="8"/>
      <c r="X399" s="8"/>
      <c r="Y399" s="8"/>
      <c r="AF399" s="8"/>
      <c r="AH399" s="6" t="str">
        <f>IF(ISBLANK(AG399),  "", _xlfn.CONCAT("haas/entity/sensor/", LOWER(C399), "/", E399, "/config"))</f>
        <v/>
      </c>
      <c r="AI399" s="6" t="str">
        <f>IF(ISBLANK(AG399),  "", _xlfn.CONCAT(LOWER(C399), "/", E399))</f>
        <v/>
      </c>
      <c r="AJ399" s="10"/>
      <c r="AK399" s="6"/>
      <c r="AL399" s="31"/>
      <c r="AM399" s="6" t="s">
        <v>483</v>
      </c>
      <c r="AN399" s="8" t="s">
        <v>484</v>
      </c>
      <c r="AO399" s="6" t="s">
        <v>485</v>
      </c>
      <c r="AP399" s="6" t="s">
        <v>481</v>
      </c>
      <c r="AQ399" s="6" t="s">
        <v>245</v>
      </c>
      <c r="AS399" s="6" t="s">
        <v>127</v>
      </c>
      <c r="AU399" s="6" t="s">
        <v>553</v>
      </c>
      <c r="AV399" s="6" t="s">
        <v>480</v>
      </c>
      <c r="AW399" s="6" t="s">
        <v>509</v>
      </c>
      <c r="AZ399" s="6" t="str">
        <f>IF(AND(ISBLANK(AV399), ISBLANK(AW399)), "", _xlfn.CONCAT("[", IF(ISBLANK(AV399), "", _xlfn.CONCAT("[""mac"", """, AV399, """]")), IF(ISBLANK(AW399), "", _xlfn.CONCAT(", [""ip"", """, AW399, """]")), "]"))</f>
        <v>[["mac", "74:83:c2:3f:6e:5c"], ["ip", "10.0.6.21"]]</v>
      </c>
    </row>
    <row r="400" spans="1:52" ht="16" customHeight="1">
      <c r="A400" s="6">
        <v>2716</v>
      </c>
      <c r="B400" s="6" t="s">
        <v>26</v>
      </c>
      <c r="C400" s="6" t="s">
        <v>613</v>
      </c>
      <c r="D400" s="6" t="s">
        <v>395</v>
      </c>
      <c r="E400" s="6" t="s">
        <v>394</v>
      </c>
      <c r="F400" s="6" t="str">
        <f>IF(ISBLANK(E400), "", Table2[[#This Row],[unique_id]])</f>
        <v>column_break</v>
      </c>
      <c r="G400" s="6" t="s">
        <v>391</v>
      </c>
      <c r="H400" s="6" t="s">
        <v>937</v>
      </c>
      <c r="I400" s="6" t="s">
        <v>219</v>
      </c>
      <c r="M400" s="6" t="s">
        <v>392</v>
      </c>
      <c r="N400" s="6" t="s">
        <v>393</v>
      </c>
      <c r="T400" s="6"/>
      <c r="V400" s="8"/>
      <c r="W400" s="8"/>
      <c r="X400" s="8"/>
      <c r="Y400" s="8"/>
      <c r="AF400" s="8"/>
      <c r="AI400" s="6" t="str">
        <f>IF(ISBLANK(AG400),  "", _xlfn.CONCAT(LOWER(C400), "/", E400))</f>
        <v/>
      </c>
      <c r="AK400" s="6"/>
      <c r="AL400" s="31"/>
      <c r="AM400" s="6"/>
      <c r="AN400" s="8"/>
      <c r="AV400" s="6"/>
      <c r="AW400" s="6"/>
      <c r="AZ400" s="6" t="str">
        <f>IF(AND(ISBLANK(AV400), ISBLANK(AW400)), "", _xlfn.CONCAT("[", IF(ISBLANK(AV400), "", _xlfn.CONCAT("[""mac"", """, AV400, """]")), IF(ISBLANK(AW400), "", _xlfn.CONCAT(", [""ip"", """, AW400, """]")), "]"))</f>
        <v/>
      </c>
    </row>
    <row r="401" spans="1:52" ht="16" customHeight="1">
      <c r="A401" s="6">
        <v>2717</v>
      </c>
      <c r="B401" s="6" t="s">
        <v>26</v>
      </c>
      <c r="C401" s="6" t="s">
        <v>133</v>
      </c>
      <c r="D401" s="6" t="s">
        <v>149</v>
      </c>
      <c r="E401" s="6" t="s">
        <v>883</v>
      </c>
      <c r="F401" s="6" t="str">
        <f>IF(ISBLANK(E401), "", Table2[[#This Row],[unique_id]])</f>
        <v>ada_fan_occupancy</v>
      </c>
      <c r="G401" s="6" t="s">
        <v>130</v>
      </c>
      <c r="H401" s="6" t="s">
        <v>939</v>
      </c>
      <c r="I401" s="6" t="s">
        <v>219</v>
      </c>
      <c r="M401" s="6" t="s">
        <v>136</v>
      </c>
      <c r="T401" s="6"/>
      <c r="V401" s="8"/>
      <c r="W401" s="8"/>
      <c r="X401" s="8"/>
      <c r="Y401" s="8"/>
      <c r="AF401" s="8"/>
      <c r="AH401" s="6" t="str">
        <f>IF(ISBLANK(AG401),  "", _xlfn.CONCAT("haas/entity/sensor/", LOWER(C401), "/", E401, "/config"))</f>
        <v/>
      </c>
      <c r="AI401" s="6" t="str">
        <f>IF(ISBLANK(AG401),  "", _xlfn.CONCAT(LOWER(C401), "/", E401))</f>
        <v/>
      </c>
      <c r="AK401" s="6"/>
      <c r="AL401" s="31"/>
      <c r="AM401" s="6"/>
      <c r="AN401" s="8"/>
      <c r="AV401" s="6"/>
      <c r="AW401" s="6"/>
      <c r="AZ401" s="6" t="str">
        <f>IF(AND(ISBLANK(AV401), ISBLANK(AW401)), "", _xlfn.CONCAT("[", IF(ISBLANK(AV401), "", _xlfn.CONCAT("[""mac"", """, AV401, """]")), IF(ISBLANK(AW401), "", _xlfn.CONCAT(", [""ip"", """, AW401, """]")), "]"))</f>
        <v/>
      </c>
    </row>
    <row r="402" spans="1:52" ht="16" customHeight="1">
      <c r="A402" s="6">
        <v>2718</v>
      </c>
      <c r="B402" s="6" t="s">
        <v>26</v>
      </c>
      <c r="C402" s="6" t="s">
        <v>133</v>
      </c>
      <c r="D402" s="6" t="s">
        <v>149</v>
      </c>
      <c r="E402" s="6" t="s">
        <v>882</v>
      </c>
      <c r="F402" s="6" t="str">
        <f>IF(ISBLANK(E402), "", Table2[[#This Row],[unique_id]])</f>
        <v>edwin_fan_occupancy</v>
      </c>
      <c r="G402" s="6" t="s">
        <v>127</v>
      </c>
      <c r="H402" s="6" t="s">
        <v>939</v>
      </c>
      <c r="I402" s="6" t="s">
        <v>219</v>
      </c>
      <c r="M402" s="6" t="s">
        <v>136</v>
      </c>
      <c r="T402" s="6"/>
      <c r="V402" s="8"/>
      <c r="W402" s="8"/>
      <c r="X402" s="8"/>
      <c r="Y402" s="8"/>
      <c r="AF402" s="8"/>
      <c r="AH402" s="6" t="str">
        <f>IF(ISBLANK(AG402),  "", _xlfn.CONCAT("haas/entity/sensor/", LOWER(C402), "/", E402, "/config"))</f>
        <v/>
      </c>
      <c r="AI402" s="6" t="str">
        <f>IF(ISBLANK(AG402),  "", _xlfn.CONCAT(LOWER(C402), "/", E402))</f>
        <v/>
      </c>
      <c r="AJ402" s="10"/>
      <c r="AK402" s="6"/>
      <c r="AL402" s="31"/>
      <c r="AM402" s="6"/>
      <c r="AN402" s="8"/>
      <c r="AV402" s="6"/>
      <c r="AW402" s="6"/>
      <c r="AZ402" s="6" t="str">
        <f>IF(AND(ISBLANK(AV402), ISBLANK(AW402)), "", _xlfn.CONCAT("[", IF(ISBLANK(AV402), "", _xlfn.CONCAT("[""mac"", """, AV402, """]")), IF(ISBLANK(AW402), "", _xlfn.CONCAT(", [""ip"", """, AW402, """]")), "]"))</f>
        <v/>
      </c>
    </row>
    <row r="403" spans="1:52" ht="16" customHeight="1">
      <c r="A403" s="6">
        <v>2719</v>
      </c>
      <c r="B403" s="6" t="s">
        <v>26</v>
      </c>
      <c r="C403" s="6" t="s">
        <v>133</v>
      </c>
      <c r="D403" s="6" t="s">
        <v>149</v>
      </c>
      <c r="E403" s="6" t="s">
        <v>884</v>
      </c>
      <c r="F403" s="6" t="str">
        <f>IF(ISBLANK(E403), "", Table2[[#This Row],[unique_id]])</f>
        <v>parents_fan_occupancy</v>
      </c>
      <c r="G403" s="6" t="s">
        <v>201</v>
      </c>
      <c r="H403" s="6" t="s">
        <v>939</v>
      </c>
      <c r="I403" s="6" t="s">
        <v>219</v>
      </c>
      <c r="M403" s="6" t="s">
        <v>136</v>
      </c>
      <c r="T403" s="6"/>
      <c r="V403" s="8"/>
      <c r="W403" s="8"/>
      <c r="X403" s="8"/>
      <c r="Y403" s="8"/>
      <c r="AF403" s="8"/>
      <c r="AH403" s="6" t="str">
        <f>IF(ISBLANK(AG403),  "", _xlfn.CONCAT("haas/entity/sensor/", LOWER(C403), "/", E403, "/config"))</f>
        <v/>
      </c>
      <c r="AI403" s="6" t="str">
        <f>IF(ISBLANK(AG403),  "", _xlfn.CONCAT(LOWER(C403), "/", E403))</f>
        <v/>
      </c>
      <c r="AJ403" s="10"/>
      <c r="AK403" s="6"/>
      <c r="AL403" s="31"/>
      <c r="AM403" s="6"/>
      <c r="AN403" s="8"/>
      <c r="AV403" s="6"/>
      <c r="AW403" s="6"/>
      <c r="AZ403" s="6" t="str">
        <f>IF(AND(ISBLANK(AV403), ISBLANK(AW403)), "", _xlfn.CONCAT("[", IF(ISBLANK(AV403), "", _xlfn.CONCAT("[""mac"", """, AV403, """]")), IF(ISBLANK(AW403), "", _xlfn.CONCAT(", [""ip"", """, AW403, """]")), "]"))</f>
        <v/>
      </c>
    </row>
    <row r="404" spans="1:52" ht="16" customHeight="1">
      <c r="A404" s="6">
        <v>2720</v>
      </c>
      <c r="B404" s="6" t="s">
        <v>26</v>
      </c>
      <c r="C404" s="6" t="s">
        <v>133</v>
      </c>
      <c r="D404" s="6" t="s">
        <v>149</v>
      </c>
      <c r="E404" s="6" t="s">
        <v>885</v>
      </c>
      <c r="F404" s="6" t="str">
        <f>IF(ISBLANK(E404), "", Table2[[#This Row],[unique_id]])</f>
        <v>lounge_fan_occupancy</v>
      </c>
      <c r="G404" s="6" t="s">
        <v>203</v>
      </c>
      <c r="H404" s="6" t="s">
        <v>939</v>
      </c>
      <c r="I404" s="6" t="s">
        <v>219</v>
      </c>
      <c r="M404" s="6" t="s">
        <v>136</v>
      </c>
      <c r="T404" s="6"/>
      <c r="V404" s="8"/>
      <c r="W404" s="8"/>
      <c r="X404" s="8"/>
      <c r="Y404" s="8"/>
      <c r="AF404" s="8"/>
      <c r="AH404" s="6" t="str">
        <f>IF(ISBLANK(AG404),  "", _xlfn.CONCAT("haas/entity/sensor/", LOWER(C404), "/", E404, "/config"))</f>
        <v/>
      </c>
      <c r="AI404" s="6" t="str">
        <f>IF(ISBLANK(AG404),  "", _xlfn.CONCAT(LOWER(C404), "/", E404))</f>
        <v/>
      </c>
      <c r="AK404" s="6"/>
      <c r="AL404" s="31"/>
      <c r="AM404" s="6"/>
      <c r="AN404" s="8"/>
      <c r="AV404" s="6"/>
      <c r="AW404" s="6"/>
      <c r="AZ404" s="6" t="str">
        <f>IF(AND(ISBLANK(AV404), ISBLANK(AW404)), "", _xlfn.CONCAT("[", IF(ISBLANK(AV404), "", _xlfn.CONCAT("[""mac"", """, AV404, """]")), IF(ISBLANK(AW404), "", _xlfn.CONCAT(", [""ip"", """, AW404, """]")), "]"))</f>
        <v/>
      </c>
    </row>
    <row r="405" spans="1:52" ht="16" customHeight="1">
      <c r="A405" s="6">
        <v>2721</v>
      </c>
      <c r="B405" s="6" t="s">
        <v>26</v>
      </c>
      <c r="C405" s="6" t="s">
        <v>133</v>
      </c>
      <c r="D405" s="6" t="s">
        <v>149</v>
      </c>
      <c r="E405" s="6" t="s">
        <v>886</v>
      </c>
      <c r="F405" s="6" t="str">
        <f>IF(ISBLANK(E405), "", Table2[[#This Row],[unique_id]])</f>
        <v>deck_east_fan_occupancy</v>
      </c>
      <c r="G405" s="6" t="s">
        <v>225</v>
      </c>
      <c r="H405" s="6" t="s">
        <v>939</v>
      </c>
      <c r="I405" s="6" t="s">
        <v>219</v>
      </c>
      <c r="M405" s="6" t="s">
        <v>136</v>
      </c>
      <c r="T405" s="6"/>
      <c r="V405" s="8"/>
      <c r="W405" s="8"/>
      <c r="X405" s="8"/>
      <c r="Y405" s="8"/>
      <c r="AF405" s="8"/>
      <c r="AH405" s="6" t="str">
        <f>IF(ISBLANK(AG405),  "", _xlfn.CONCAT("haas/entity/sensor/", LOWER(C405), "/", E405, "/config"))</f>
        <v/>
      </c>
      <c r="AI405" s="6" t="str">
        <f>IF(ISBLANK(AG405),  "", _xlfn.CONCAT(LOWER(C405), "/", E405))</f>
        <v/>
      </c>
      <c r="AK405" s="6"/>
      <c r="AL405" s="31"/>
      <c r="AM405" s="6"/>
      <c r="AN405" s="8"/>
      <c r="AV405" s="6"/>
      <c r="AW405" s="6"/>
      <c r="AZ405" s="6" t="str">
        <f>IF(AND(ISBLANK(AV405), ISBLANK(AW405)), "", _xlfn.CONCAT("[", IF(ISBLANK(AV405), "", _xlfn.CONCAT("[""mac"", """, AV405, """]")), IF(ISBLANK(AW405), "", _xlfn.CONCAT(", [""ip"", """, AW405, """]")), "]"))</f>
        <v/>
      </c>
    </row>
    <row r="406" spans="1:52" ht="16" customHeight="1">
      <c r="A406" s="6">
        <v>2722</v>
      </c>
      <c r="B406" s="6" t="s">
        <v>26</v>
      </c>
      <c r="C406" s="6" t="s">
        <v>133</v>
      </c>
      <c r="D406" s="6" t="s">
        <v>149</v>
      </c>
      <c r="E406" s="6" t="s">
        <v>887</v>
      </c>
      <c r="F406" s="6" t="str">
        <f>IF(ISBLANK(E406), "", Table2[[#This Row],[unique_id]])</f>
        <v>deck_west_fan_occupancy</v>
      </c>
      <c r="G406" s="6" t="s">
        <v>224</v>
      </c>
      <c r="H406" s="6" t="s">
        <v>939</v>
      </c>
      <c r="I406" s="6" t="s">
        <v>219</v>
      </c>
      <c r="M406" s="6" t="s">
        <v>136</v>
      </c>
      <c r="T406" s="6"/>
      <c r="V406" s="8"/>
      <c r="W406" s="8"/>
      <c r="X406" s="8"/>
      <c r="Y406" s="8"/>
      <c r="AF406" s="8"/>
      <c r="AH406" s="6" t="str">
        <f>IF(ISBLANK(AG406),  "", _xlfn.CONCAT("haas/entity/sensor/", LOWER(C406), "/", E406, "/config"))</f>
        <v/>
      </c>
      <c r="AI406" s="6" t="str">
        <f>IF(ISBLANK(AG406),  "", _xlfn.CONCAT(LOWER(C406), "/", E406))</f>
        <v/>
      </c>
      <c r="AK406" s="6"/>
      <c r="AL406" s="31"/>
      <c r="AM406" s="6"/>
      <c r="AN406" s="8"/>
      <c r="AV406" s="6"/>
      <c r="AW406" s="6"/>
      <c r="AZ406" s="6" t="str">
        <f>IF(AND(ISBLANK(AV406), ISBLANK(AW406)), "", _xlfn.CONCAT("[", IF(ISBLANK(AV406), "", _xlfn.CONCAT("[""mac"", """, AV406, """]")), IF(ISBLANK(AW406), "", _xlfn.CONCAT(", [""ip"", """, AW406, """]")), "]"))</f>
        <v/>
      </c>
    </row>
    <row r="407" spans="1:52" ht="16" customHeight="1">
      <c r="A407" s="6">
        <v>5000</v>
      </c>
      <c r="B407" s="12" t="s">
        <v>26</v>
      </c>
      <c r="C407" s="6" t="s">
        <v>245</v>
      </c>
      <c r="F407" s="6" t="str">
        <f>IF(ISBLANK(E407), "", Table2[[#This Row],[unique_id]])</f>
        <v/>
      </c>
      <c r="T407" s="6"/>
      <c r="V407" s="8"/>
      <c r="W407" s="8"/>
      <c r="X407" s="8"/>
      <c r="Y407" s="8"/>
      <c r="AF407" s="8"/>
      <c r="AH407" s="6" t="str">
        <f>IF(ISBLANK(AG407),  "", _xlfn.CONCAT("haas/entity/sensor/", LOWER(C407), "/", E407, "/config"))</f>
        <v/>
      </c>
      <c r="AI407" s="6" t="str">
        <f>IF(ISBLANK(AG407),  "", _xlfn.CONCAT(LOWER(C407), "/", E407))</f>
        <v/>
      </c>
      <c r="AK407" s="6"/>
      <c r="AL407" s="31"/>
      <c r="AM407" s="6" t="s">
        <v>770</v>
      </c>
      <c r="AN407" s="8" t="s">
        <v>515</v>
      </c>
      <c r="AO407" s="6" t="s">
        <v>522</v>
      </c>
      <c r="AP407" s="6" t="s">
        <v>518</v>
      </c>
      <c r="AQ407" s="6" t="s">
        <v>245</v>
      </c>
      <c r="AS407" s="6" t="s">
        <v>28</v>
      </c>
      <c r="AU407" s="6" t="s">
        <v>510</v>
      </c>
      <c r="AV407" s="6" t="s">
        <v>529</v>
      </c>
      <c r="AW407" s="6" t="s">
        <v>525</v>
      </c>
      <c r="AZ407" s="6" t="str">
        <f>IF(AND(ISBLANK(AV407), ISBLANK(AW407)), "", _xlfn.CONCAT("[", IF(ISBLANK(AV407), "", _xlfn.CONCAT("[""mac"", """, AV407, """]")), IF(ISBLANK(AW407), "", _xlfn.CONCAT(", [""ip"", """, AW407, """]")), "]"))</f>
        <v>[["mac", "74:ac:b9:1c:15:f1"], ["ip", "10.0.0.1"]]</v>
      </c>
    </row>
    <row r="408" spans="1:52" ht="16" customHeight="1">
      <c r="A408" s="6">
        <v>5001</v>
      </c>
      <c r="B408" s="12" t="s">
        <v>26</v>
      </c>
      <c r="C408" s="6" t="s">
        <v>245</v>
      </c>
      <c r="F408" s="6" t="str">
        <f>IF(ISBLANK(E408), "", Table2[[#This Row],[unique_id]])</f>
        <v/>
      </c>
      <c r="T408" s="6"/>
      <c r="V408" s="8"/>
      <c r="W408" s="8"/>
      <c r="X408" s="8"/>
      <c r="Y408" s="8"/>
      <c r="AF408" s="8"/>
      <c r="AH408" s="6" t="str">
        <f>IF(ISBLANK(AG408),  "", _xlfn.CONCAT("haas/entity/sensor/", LOWER(C408), "/", E408, "/config"))</f>
        <v/>
      </c>
      <c r="AI408" s="6" t="str">
        <f>IF(ISBLANK(AG408),  "", _xlfn.CONCAT(LOWER(C408), "/", E408))</f>
        <v/>
      </c>
      <c r="AK408" s="6"/>
      <c r="AL408" s="31"/>
      <c r="AM408" s="6" t="s">
        <v>897</v>
      </c>
      <c r="AN408" s="8" t="s">
        <v>898</v>
      </c>
      <c r="AO408" s="6" t="s">
        <v>523</v>
      </c>
      <c r="AP408" s="6" t="s">
        <v>895</v>
      </c>
      <c r="AQ408" s="6" t="s">
        <v>245</v>
      </c>
      <c r="AS408" s="6" t="s">
        <v>28</v>
      </c>
      <c r="AU408" s="6" t="s">
        <v>510</v>
      </c>
      <c r="AV408" s="6" t="s">
        <v>900</v>
      </c>
      <c r="AW408" s="6" t="s">
        <v>526</v>
      </c>
      <c r="AZ408" s="6" t="str">
        <f>IF(AND(ISBLANK(AV408), ISBLANK(AW408)), "", _xlfn.CONCAT("[", IF(ISBLANK(AV408), "", _xlfn.CONCAT("[""mac"", """, AV408, """]")), IF(ISBLANK(AW408), "", _xlfn.CONCAT(", [""ip"", """, AW408, """]")), "]"))</f>
        <v>[["mac", "78:45:58:cb:14:b5"], ["ip", "10.0.0.2"]]</v>
      </c>
    </row>
    <row r="409" spans="1:52" ht="16" customHeight="1">
      <c r="A409" s="6">
        <v>5002</v>
      </c>
      <c r="B409" s="12" t="s">
        <v>26</v>
      </c>
      <c r="C409" s="6" t="s">
        <v>245</v>
      </c>
      <c r="F409" s="6" t="str">
        <f>IF(ISBLANK(E409), "", Table2[[#This Row],[unique_id]])</f>
        <v/>
      </c>
      <c r="T409" s="6"/>
      <c r="V409" s="8"/>
      <c r="W409" s="8"/>
      <c r="X409" s="8"/>
      <c r="Y409" s="8"/>
      <c r="AF409" s="8"/>
      <c r="AH409" s="6" t="str">
        <f>IF(ISBLANK(AG409),  "", _xlfn.CONCAT("haas/entity/sensor/", LOWER(C409), "/", E409, "/config"))</f>
        <v/>
      </c>
      <c r="AI409" s="6" t="str">
        <f>IF(ISBLANK(AG409),  "", _xlfn.CONCAT(LOWER(C409), "/", E409))</f>
        <v/>
      </c>
      <c r="AK409" s="6"/>
      <c r="AL409" s="31"/>
      <c r="AM409" s="6" t="s">
        <v>512</v>
      </c>
      <c r="AN409" s="8" t="s">
        <v>898</v>
      </c>
      <c r="AO409" s="6" t="s">
        <v>524</v>
      </c>
      <c r="AP409" s="6" t="s">
        <v>519</v>
      </c>
      <c r="AQ409" s="6" t="s">
        <v>245</v>
      </c>
      <c r="AS409" s="6" t="s">
        <v>516</v>
      </c>
      <c r="AU409" s="6" t="s">
        <v>510</v>
      </c>
      <c r="AV409" s="6" t="s">
        <v>530</v>
      </c>
      <c r="AW409" s="6" t="s">
        <v>527</v>
      </c>
      <c r="AZ409" s="6" t="str">
        <f>IF(AND(ISBLANK(AV409), ISBLANK(AW409)), "", _xlfn.CONCAT("[", IF(ISBLANK(AV409), "", _xlfn.CONCAT("[""mac"", """, AV409, """]")), IF(ISBLANK(AW409), "", _xlfn.CONCAT(", [""ip"", """, AW409, """]")), "]"))</f>
        <v>[["mac", "b4:fb:e4:e3:83:32"], ["ip", "10.0.0.3"]]</v>
      </c>
    </row>
    <row r="410" spans="1:52" ht="16" customHeight="1">
      <c r="A410" s="6">
        <v>5003</v>
      </c>
      <c r="B410" s="12" t="s">
        <v>26</v>
      </c>
      <c r="C410" s="6" t="s">
        <v>245</v>
      </c>
      <c r="F410" s="6" t="str">
        <f>IF(ISBLANK(E410), "", Table2[[#This Row],[unique_id]])</f>
        <v/>
      </c>
      <c r="T410" s="6"/>
      <c r="V410" s="8"/>
      <c r="W410" s="8"/>
      <c r="X410" s="8"/>
      <c r="Y410" s="8"/>
      <c r="AF410" s="8"/>
      <c r="AH410" s="6" t="str">
        <f>IF(ISBLANK(AG410),  "", _xlfn.CONCAT("haas/entity/sensor/", LOWER(C410), "/", E410, "/config"))</f>
        <v/>
      </c>
      <c r="AI410" s="6" t="str">
        <f>IF(ISBLANK(AG410),  "", _xlfn.CONCAT(LOWER(C410), "/", E410))</f>
        <v/>
      </c>
      <c r="AK410" s="6"/>
      <c r="AL410" s="31"/>
      <c r="AM410" s="6" t="s">
        <v>513</v>
      </c>
      <c r="AN410" s="8" t="s">
        <v>899</v>
      </c>
      <c r="AO410" s="6" t="s">
        <v>523</v>
      </c>
      <c r="AP410" s="6" t="s">
        <v>520</v>
      </c>
      <c r="AQ410" s="6" t="s">
        <v>245</v>
      </c>
      <c r="AS410" s="6" t="s">
        <v>422</v>
      </c>
      <c r="AU410" s="6" t="s">
        <v>510</v>
      </c>
      <c r="AV410" s="6" t="s">
        <v>531</v>
      </c>
      <c r="AW410" s="6" t="s">
        <v>528</v>
      </c>
      <c r="AZ410" s="6" t="str">
        <f>IF(AND(ISBLANK(AV410), ISBLANK(AW410)), "", _xlfn.CONCAT("[", IF(ISBLANK(AV410), "", _xlfn.CONCAT("[""mac"", """, AV410, """]")), IF(ISBLANK(AW410), "", _xlfn.CONCAT(", [""ip"", """, AW410, """]")), "]"))</f>
        <v>[["mac", "78:8a:20:70:d3:79"], ["ip", "10.0.0.4"]]</v>
      </c>
    </row>
    <row r="411" spans="1:52" ht="16" customHeight="1">
      <c r="A411" s="6">
        <v>5004</v>
      </c>
      <c r="B411" s="12" t="s">
        <v>26</v>
      </c>
      <c r="C411" s="6" t="s">
        <v>245</v>
      </c>
      <c r="F411" s="6" t="str">
        <f>IF(ISBLANK(E411), "", Table2[[#This Row],[unique_id]])</f>
        <v/>
      </c>
      <c r="T411" s="6"/>
      <c r="V411" s="8"/>
      <c r="W411" s="8"/>
      <c r="X411" s="8"/>
      <c r="Y411" s="8"/>
      <c r="AF411" s="8"/>
      <c r="AH411" s="6" t="str">
        <f>IF(ISBLANK(AG411),  "", _xlfn.CONCAT("haas/entity/sensor/", LOWER(C411), "/", E411, "/config"))</f>
        <v/>
      </c>
      <c r="AI411" s="6" t="str">
        <f>IF(ISBLANK(AG411),  "", _xlfn.CONCAT(LOWER(C411), "/", E411))</f>
        <v/>
      </c>
      <c r="AK411" s="6"/>
      <c r="AL411" s="31"/>
      <c r="AM411" s="6" t="s">
        <v>514</v>
      </c>
      <c r="AN411" s="8" t="s">
        <v>899</v>
      </c>
      <c r="AO411" s="6" t="s">
        <v>523</v>
      </c>
      <c r="AP411" s="6" t="s">
        <v>521</v>
      </c>
      <c r="AQ411" s="6" t="s">
        <v>245</v>
      </c>
      <c r="AS411" s="6" t="s">
        <v>517</v>
      </c>
      <c r="AU411" s="6" t="s">
        <v>510</v>
      </c>
      <c r="AV411" s="6" t="s">
        <v>532</v>
      </c>
      <c r="AW411" s="6" t="s">
        <v>896</v>
      </c>
      <c r="AZ411" s="6" t="str">
        <f>IF(AND(ISBLANK(AV411), ISBLANK(AW411)), "", _xlfn.CONCAT("[", IF(ISBLANK(AV411), "", _xlfn.CONCAT("[""mac"", """, AV411, """]")), IF(ISBLANK(AW411), "", _xlfn.CONCAT(", [""ip"", """, AW411, """]")), "]"))</f>
        <v>[["mac", "f0:9f:c2:fc:b0:f7"], ["ip", "10.0.0.5"]]</v>
      </c>
    </row>
    <row r="412" spans="1:52" ht="16" customHeight="1">
      <c r="A412" s="6">
        <v>5005</v>
      </c>
      <c r="B412" s="12" t="s">
        <v>26</v>
      </c>
      <c r="C412" s="12" t="s">
        <v>486</v>
      </c>
      <c r="D412" s="12"/>
      <c r="E412" s="12"/>
      <c r="G412" s="12"/>
      <c r="H412" s="12"/>
      <c r="I412" s="12"/>
      <c r="K412" s="12"/>
      <c r="L412" s="12"/>
      <c r="M412" s="12"/>
      <c r="T412" s="6"/>
      <c r="V412" s="8"/>
      <c r="W412" s="8"/>
      <c r="X412" s="8"/>
      <c r="Y412" s="8"/>
      <c r="AF412" s="8"/>
      <c r="AH412" s="6" t="str">
        <f>IF(ISBLANK(AG412),  "", _xlfn.CONCAT("haas/entity/sensor/", LOWER(C412), "/", E412, "/config"))</f>
        <v/>
      </c>
      <c r="AI412" s="6" t="str">
        <f>IF(ISBLANK(AG412),  "", _xlfn.CONCAT(LOWER(C412), "/", E412))</f>
        <v/>
      </c>
      <c r="AK412" s="6"/>
      <c r="AL412" s="31"/>
      <c r="AM412" s="6" t="s">
        <v>487</v>
      </c>
      <c r="AN412" s="8" t="s">
        <v>489</v>
      </c>
      <c r="AO412" s="6" t="s">
        <v>491</v>
      </c>
      <c r="AP412" s="6" t="s">
        <v>488</v>
      </c>
      <c r="AQ412" s="6" t="s">
        <v>490</v>
      </c>
      <c r="AS412" s="6" t="s">
        <v>28</v>
      </c>
      <c r="AU412" s="6" t="s">
        <v>533</v>
      </c>
      <c r="AV412" s="13" t="s">
        <v>598</v>
      </c>
      <c r="AW412" s="6" t="s">
        <v>534</v>
      </c>
      <c r="AZ412" s="6" t="str">
        <f>IF(AND(ISBLANK(AV412), ISBLANK(AW412)), "", _xlfn.CONCAT("[", IF(ISBLANK(AV412), "", _xlfn.CONCAT("[""mac"", """, AV412, """]")), IF(ISBLANK(AW412), "", _xlfn.CONCAT(", [""ip"", """, AW412, """]")), "]"))</f>
        <v>[["mac", "4a:9a:06:5d:53:66"], ["ip", "10.0.4.10"]]</v>
      </c>
    </row>
    <row r="413" spans="1:52" ht="16" customHeight="1">
      <c r="A413" s="6">
        <v>5006</v>
      </c>
      <c r="B413" s="12" t="s">
        <v>26</v>
      </c>
      <c r="C413" s="12" t="s">
        <v>464</v>
      </c>
      <c r="D413" s="12"/>
      <c r="E413" s="12"/>
      <c r="G413" s="12"/>
      <c r="H413" s="12"/>
      <c r="I413" s="12"/>
      <c r="K413" s="12"/>
      <c r="L413" s="12"/>
      <c r="M413" s="12"/>
      <c r="T413" s="6"/>
      <c r="V413" s="8"/>
      <c r="W413" s="8"/>
      <c r="X413" s="8"/>
      <c r="Y413" s="8"/>
      <c r="AF413" s="8"/>
      <c r="AH413" s="6" t="str">
        <f>IF(ISBLANK(AG413),  "", _xlfn.CONCAT("haas/entity/sensor/", LOWER(C413), "/", E413, "/config"))</f>
        <v/>
      </c>
      <c r="AI413" s="6" t="str">
        <f>IF(ISBLANK(AG413),  "", _xlfn.CONCAT(LOWER(C413), "/", E413))</f>
        <v/>
      </c>
      <c r="AK413" s="6"/>
      <c r="AL413" s="31"/>
      <c r="AM413" s="6" t="s">
        <v>463</v>
      </c>
      <c r="AN413" s="8" t="s">
        <v>820</v>
      </c>
      <c r="AO413" s="6" t="s">
        <v>467</v>
      </c>
      <c r="AP413" s="6" t="s">
        <v>470</v>
      </c>
      <c r="AQ413" s="6" t="s">
        <v>282</v>
      </c>
      <c r="AS413" s="6" t="s">
        <v>28</v>
      </c>
      <c r="AU413" s="6" t="s">
        <v>533</v>
      </c>
      <c r="AV413" s="6" t="s">
        <v>832</v>
      </c>
      <c r="AW413" s="6" t="s">
        <v>594</v>
      </c>
      <c r="AZ413" s="6" t="str">
        <f>IF(AND(ISBLANK(AV413), ISBLANK(AW413)), "", _xlfn.CONCAT("[", IF(ISBLANK(AV413), "", _xlfn.CONCAT("[""mac"", """, AV413, """]")), IF(ISBLANK(AW413), "", _xlfn.CONCAT(", [""ip"", """, AW413, """]")), "]"))</f>
        <v>[["mac", "00:e0:4c:68:07:65"], ["ip", "10.0.4.11"]]</v>
      </c>
    </row>
    <row r="414" spans="1:52" ht="16" customHeight="1">
      <c r="A414" s="6">
        <v>5007</v>
      </c>
      <c r="B414" s="12" t="s">
        <v>26</v>
      </c>
      <c r="C414" s="12" t="s">
        <v>464</v>
      </c>
      <c r="D414" s="12"/>
      <c r="E414" s="12"/>
      <c r="F414" s="6" t="str">
        <f>IF(ISBLANK(E414), "", Table2[[#This Row],[unique_id]])</f>
        <v/>
      </c>
      <c r="G414" s="12"/>
      <c r="H414" s="12"/>
      <c r="I414" s="12"/>
      <c r="K414" s="12"/>
      <c r="L414" s="12"/>
      <c r="M414" s="12"/>
      <c r="T414" s="6"/>
      <c r="V414" s="8"/>
      <c r="W414" s="8"/>
      <c r="X414" s="8"/>
      <c r="Y414" s="8"/>
      <c r="AF414" s="8"/>
      <c r="AH414" s="6" t="str">
        <f>IF(ISBLANK(AG414),  "", _xlfn.CONCAT("haas/entity/sensor/", LOWER(C414), "/", E414, "/config"))</f>
        <v/>
      </c>
      <c r="AI414" s="6" t="str">
        <f>IF(ISBLANK(AG414),  "", _xlfn.CONCAT(LOWER(C414), "/", E414))</f>
        <v/>
      </c>
      <c r="AK414" s="6"/>
      <c r="AL414" s="31"/>
      <c r="AM414" s="6" t="s">
        <v>463</v>
      </c>
      <c r="AN414" s="8" t="s">
        <v>820</v>
      </c>
      <c r="AO414" s="6" t="s">
        <v>467</v>
      </c>
      <c r="AP414" s="6" t="s">
        <v>470</v>
      </c>
      <c r="AQ414" s="6" t="s">
        <v>282</v>
      </c>
      <c r="AS414" s="6" t="s">
        <v>28</v>
      </c>
      <c r="AU414" s="6" t="s">
        <v>511</v>
      </c>
      <c r="AV414" s="6" t="s">
        <v>1125</v>
      </c>
      <c r="AW414" s="6" t="s">
        <v>506</v>
      </c>
      <c r="AZ414" s="6" t="str">
        <f>IF(AND(ISBLANK(AV414), ISBLANK(AW414)), "", _xlfn.CONCAT("[", IF(ISBLANK(AV414), "", _xlfn.CONCAT("[""mac"", """, AV414, """]")), IF(ISBLANK(AW414), "", _xlfn.CONCAT(", [""ip"", """, AW414, """]")), "]"))</f>
        <v>[["mac", "2a:e0:4c:68:06:a1"], ["ip", "10.0.2.11"]]</v>
      </c>
    </row>
    <row r="415" spans="1:52" ht="16" customHeight="1">
      <c r="A415" s="6">
        <v>5008</v>
      </c>
      <c r="B415" s="12" t="s">
        <v>26</v>
      </c>
      <c r="C415" s="12" t="s">
        <v>464</v>
      </c>
      <c r="D415" s="12"/>
      <c r="E415" s="12"/>
      <c r="F415" s="6" t="str">
        <f>IF(ISBLANK(E415), "", Table2[[#This Row],[unique_id]])</f>
        <v/>
      </c>
      <c r="G415" s="12"/>
      <c r="H415" s="12"/>
      <c r="I415" s="12"/>
      <c r="K415" s="12"/>
      <c r="L415" s="12"/>
      <c r="M415" s="12"/>
      <c r="T415" s="6"/>
      <c r="V415" s="8"/>
      <c r="W415" s="8"/>
      <c r="X415" s="8"/>
      <c r="Y415" s="8"/>
      <c r="AF415" s="8"/>
      <c r="AH415" s="6" t="str">
        <f>IF(ISBLANK(AG415),  "", _xlfn.CONCAT("haas/entity/sensor/", LOWER(C415), "/", E415, "/config"))</f>
        <v/>
      </c>
      <c r="AI415" s="6" t="str">
        <f>IF(ISBLANK(AG415),  "", _xlfn.CONCAT(LOWER(C415), "/", E415))</f>
        <v/>
      </c>
      <c r="AK415" s="6"/>
      <c r="AL415" s="31"/>
      <c r="AM415" s="6" t="s">
        <v>463</v>
      </c>
      <c r="AN415" s="8" t="s">
        <v>820</v>
      </c>
      <c r="AO415" s="6" t="s">
        <v>467</v>
      </c>
      <c r="AP415" s="6" t="s">
        <v>470</v>
      </c>
      <c r="AQ415" s="6" t="s">
        <v>282</v>
      </c>
      <c r="AS415" s="6" t="s">
        <v>28</v>
      </c>
      <c r="AU415" s="6" t="s">
        <v>553</v>
      </c>
      <c r="AV415" s="6" t="s">
        <v>597</v>
      </c>
      <c r="AW415" s="6" t="s">
        <v>595</v>
      </c>
      <c r="AZ415" s="6" t="str">
        <f>IF(AND(ISBLANK(AV415), ISBLANK(AW415)), "", _xlfn.CONCAT("[", IF(ISBLANK(AV415), "", _xlfn.CONCAT("[""mac"", """, AV415, """]")), IF(ISBLANK(AW415), "", _xlfn.CONCAT(", [""ip"", """, AW415, """]")), "]"))</f>
        <v>[["mac", "6a:e0:4c:68:06:a1"], ["ip", "10.0.6.11"]]</v>
      </c>
    </row>
    <row r="416" spans="1:52" ht="16" customHeight="1">
      <c r="A416" s="6">
        <v>5009</v>
      </c>
      <c r="B416" s="12" t="s">
        <v>808</v>
      </c>
      <c r="C416" s="12" t="s">
        <v>464</v>
      </c>
      <c r="D416" s="12"/>
      <c r="E416" s="12"/>
      <c r="G416" s="12"/>
      <c r="H416" s="12"/>
      <c r="I416" s="12"/>
      <c r="T416" s="6"/>
      <c r="V416" s="8"/>
      <c r="W416" s="8"/>
      <c r="X416" s="8"/>
      <c r="Y416" s="8"/>
      <c r="AF416" s="8"/>
      <c r="AH416" s="6" t="str">
        <f>IF(ISBLANK(AG416),  "", _xlfn.CONCAT("haas/entity/sensor/", LOWER(C416), "/", E416, "/config"))</f>
        <v/>
      </c>
      <c r="AI416" s="6" t="str">
        <f>IF(ISBLANK(AG416),  "", _xlfn.CONCAT(LOWER(C416), "/", E416))</f>
        <v/>
      </c>
      <c r="AK416" s="6"/>
      <c r="AL416" s="31"/>
      <c r="AM416" s="6" t="s">
        <v>465</v>
      </c>
      <c r="AN416" s="8" t="s">
        <v>820</v>
      </c>
      <c r="AO416" s="6" t="s">
        <v>468</v>
      </c>
      <c r="AP416" s="6" t="s">
        <v>471</v>
      </c>
      <c r="AQ416" s="6" t="s">
        <v>282</v>
      </c>
      <c r="AS416" s="6" t="s">
        <v>28</v>
      </c>
      <c r="AU416" s="6" t="s">
        <v>511</v>
      </c>
      <c r="AV416" s="6" t="s">
        <v>472</v>
      </c>
      <c r="AW416" s="6"/>
      <c r="AZ416" s="6" t="str">
        <f>IF(AND(ISBLANK(AV416), ISBLANK(AW416)), "", _xlfn.CONCAT("[", IF(ISBLANK(AV416), "", _xlfn.CONCAT("[""mac"", """, AV416, """]")), IF(ISBLANK(AW416), "", _xlfn.CONCAT(", [""ip"", """, AW416, """]")), "]"))</f>
        <v>[["mac", "00:e0:4c:68:04:21"]]</v>
      </c>
    </row>
    <row r="417" spans="1:52" ht="16" customHeight="1">
      <c r="A417" s="6">
        <v>5010</v>
      </c>
      <c r="B417" s="12" t="s">
        <v>808</v>
      </c>
      <c r="C417" s="12" t="s">
        <v>464</v>
      </c>
      <c r="D417" s="12"/>
      <c r="E417" s="12"/>
      <c r="G417" s="12"/>
      <c r="H417" s="12"/>
      <c r="I417" s="12"/>
      <c r="T417" s="6"/>
      <c r="V417" s="8"/>
      <c r="W417" s="8"/>
      <c r="X417" s="8"/>
      <c r="Y417" s="8"/>
      <c r="AF417" s="8"/>
      <c r="AH417" s="6" t="str">
        <f>IF(ISBLANK(AG417),  "", _xlfn.CONCAT("haas/entity/sensor/", LOWER(C417), "/", E417, "/config"))</f>
        <v/>
      </c>
      <c r="AI417" s="6" t="str">
        <f>IF(ISBLANK(AG417),  "", _xlfn.CONCAT(LOWER(C417), "/", E417))</f>
        <v/>
      </c>
      <c r="AK417" s="6"/>
      <c r="AL417" s="31"/>
      <c r="AM417" s="6" t="s">
        <v>466</v>
      </c>
      <c r="AN417" s="8" t="s">
        <v>820</v>
      </c>
      <c r="AO417" s="6" t="s">
        <v>469</v>
      </c>
      <c r="AP417" s="6" t="s">
        <v>471</v>
      </c>
      <c r="AQ417" s="6" t="s">
        <v>282</v>
      </c>
      <c r="AS417" s="6" t="s">
        <v>28</v>
      </c>
      <c r="AU417" s="6" t="s">
        <v>511</v>
      </c>
      <c r="AV417" s="6" t="s">
        <v>596</v>
      </c>
      <c r="AW417" s="11"/>
      <c r="AX417" s="12"/>
      <c r="AY417" s="12"/>
      <c r="AZ417" s="6" t="str">
        <f>IF(AND(ISBLANK(AV417), ISBLANK(AW417)), "", _xlfn.CONCAT("[", IF(ISBLANK(AV417), "", _xlfn.CONCAT("[""mac"", """, AV417, """]")), IF(ISBLANK(AW417), "", _xlfn.CONCAT(", [""ip"", """, AW417, """]")), "]"))</f>
        <v>[["mac", "00:e0:4c:68:07:0d"]]</v>
      </c>
    </row>
    <row r="418" spans="1:52" ht="16" customHeight="1">
      <c r="A418" s="6">
        <v>5011</v>
      </c>
      <c r="B418" s="12" t="s">
        <v>808</v>
      </c>
      <c r="C418" s="12" t="s">
        <v>464</v>
      </c>
      <c r="D418" s="12"/>
      <c r="E418" s="12"/>
      <c r="G418" s="12"/>
      <c r="H418" s="12"/>
      <c r="I418" s="12"/>
      <c r="T418" s="6"/>
      <c r="V418" s="8"/>
      <c r="W418" s="8"/>
      <c r="X418" s="8"/>
      <c r="Y418" s="8"/>
      <c r="AF418" s="8"/>
      <c r="AH418" s="6" t="str">
        <f>IF(ISBLANK(AG418),  "", _xlfn.CONCAT("haas/entity/sensor/", LOWER(C418), "/", E418, "/config"))</f>
        <v/>
      </c>
      <c r="AI418" s="6" t="str">
        <f>IF(ISBLANK(AG418),  "", _xlfn.CONCAT(LOWER(C418), "/", E418))</f>
        <v/>
      </c>
      <c r="AK418" s="6"/>
      <c r="AL418" s="31"/>
      <c r="AM418" s="6" t="s">
        <v>818</v>
      </c>
      <c r="AN418" s="8" t="s">
        <v>820</v>
      </c>
      <c r="AO418" s="6" t="s">
        <v>822</v>
      </c>
      <c r="AP418" s="6" t="s">
        <v>471</v>
      </c>
      <c r="AQ418" s="6" t="s">
        <v>282</v>
      </c>
      <c r="AS418" s="6" t="s">
        <v>28</v>
      </c>
      <c r="AU418" s="6" t="s">
        <v>511</v>
      </c>
      <c r="AV418" s="6" t="s">
        <v>824</v>
      </c>
      <c r="AW418" s="11"/>
      <c r="AX418" s="12"/>
      <c r="AY418" s="12"/>
      <c r="AZ418" s="6" t="str">
        <f>IF(AND(ISBLANK(AV418), ISBLANK(AW418)), "", _xlfn.CONCAT("[", IF(ISBLANK(AV418), "", _xlfn.CONCAT("[""mac"", """, AV418, """]")), IF(ISBLANK(AW418), "", _xlfn.CONCAT(", [""ip"", """, AW418, """]")), "]"))</f>
        <v>[["mac", "40:6c:8f:2a:da:9c"]]</v>
      </c>
    </row>
    <row r="419" spans="1:52" ht="16" customHeight="1">
      <c r="A419" s="6">
        <v>5012</v>
      </c>
      <c r="B419" s="28" t="s">
        <v>26</v>
      </c>
      <c r="C419" s="12" t="s">
        <v>464</v>
      </c>
      <c r="D419" s="12"/>
      <c r="E419" s="12"/>
      <c r="G419" s="12"/>
      <c r="H419" s="12"/>
      <c r="I419" s="12"/>
      <c r="T419" s="6"/>
      <c r="V419" s="8"/>
      <c r="W419" s="8"/>
      <c r="X419" s="8"/>
      <c r="Y419" s="8"/>
      <c r="AF419" s="8"/>
      <c r="AH419" s="6" t="str">
        <f>IF(ISBLANK(AG419),  "", _xlfn.CONCAT("haas/entity/sensor/", LOWER(C419), "/", E419, "/config"))</f>
        <v/>
      </c>
      <c r="AI419" s="6" t="str">
        <f>IF(ISBLANK(AG419),  "", _xlfn.CONCAT(LOWER(C419), "/", E419))</f>
        <v/>
      </c>
      <c r="AK419" s="6"/>
      <c r="AL419" s="31"/>
      <c r="AM419" s="6" t="s">
        <v>819</v>
      </c>
      <c r="AN419" s="8" t="s">
        <v>820</v>
      </c>
      <c r="AO419" s="6" t="s">
        <v>821</v>
      </c>
      <c r="AP419" s="6" t="s">
        <v>471</v>
      </c>
      <c r="AQ419" s="6" t="s">
        <v>282</v>
      </c>
      <c r="AS419" s="6" t="s">
        <v>28</v>
      </c>
      <c r="AU419" s="6" t="s">
        <v>511</v>
      </c>
      <c r="AV419" s="6" t="s">
        <v>823</v>
      </c>
      <c r="AW419" s="11" t="s">
        <v>1124</v>
      </c>
      <c r="AX419" s="12"/>
      <c r="AY419" s="12"/>
      <c r="AZ419" s="6" t="str">
        <f>IF(AND(ISBLANK(AV419), ISBLANK(AW419)), "", _xlfn.CONCAT("[", IF(ISBLANK(AV419), "", _xlfn.CONCAT("[""mac"", """, AV419, """]")), IF(ISBLANK(AW419), "", _xlfn.CONCAT(", [""ip"", """, AW419, """]")), "]"))</f>
        <v>[["mac", "0c:4d:e9:d2:86:6c"], ["ip", "10.0.2.13"]]</v>
      </c>
    </row>
    <row r="420" spans="1:52" ht="16" customHeight="1">
      <c r="A420" s="6">
        <v>5013</v>
      </c>
      <c r="B420" s="12" t="s">
        <v>26</v>
      </c>
      <c r="C420" s="12" t="s">
        <v>464</v>
      </c>
      <c r="D420" s="12"/>
      <c r="E420" s="12"/>
      <c r="G420" s="12"/>
      <c r="H420" s="12"/>
      <c r="I420" s="12"/>
      <c r="T420" s="6"/>
      <c r="V420" s="8"/>
      <c r="W420" s="8"/>
      <c r="X420" s="8"/>
      <c r="Y420" s="8"/>
      <c r="AF420" s="8"/>
      <c r="AH420" s="6" t="str">
        <f>IF(ISBLANK(AG420),  "", _xlfn.CONCAT("haas/entity/sensor/", LOWER(C420), "/", E420, "/config"))</f>
        <v/>
      </c>
      <c r="AI420" s="6" t="str">
        <f>IF(ISBLANK(AG420),  "", _xlfn.CONCAT(LOWER(C420), "/", E420))</f>
        <v/>
      </c>
      <c r="AK420" s="6"/>
      <c r="AL420" s="31"/>
      <c r="AM420" s="6" t="s">
        <v>769</v>
      </c>
      <c r="AN420" s="8" t="s">
        <v>820</v>
      </c>
      <c r="AO420" s="6" t="s">
        <v>768</v>
      </c>
      <c r="AP420" s="6" t="s">
        <v>767</v>
      </c>
      <c r="AQ420" s="6" t="s">
        <v>766</v>
      </c>
      <c r="AS420" s="6" t="s">
        <v>28</v>
      </c>
      <c r="AU420" s="6" t="s">
        <v>511</v>
      </c>
      <c r="AV420" s="6" t="s">
        <v>765</v>
      </c>
      <c r="AW420" s="11" t="s">
        <v>507</v>
      </c>
      <c r="AX420" s="12"/>
      <c r="AY420" s="12"/>
      <c r="AZ420" s="6" t="str">
        <f>IF(AND(ISBLANK(AV420), ISBLANK(AW420)), "", _xlfn.CONCAT("[", IF(ISBLANK(AV420), "", _xlfn.CONCAT("[""mac"", """, AV420, """]")), IF(ISBLANK(AW420), "", _xlfn.CONCAT(", [""ip"", """, AW420, """]")), "]"))</f>
        <v>[["mac", "b8:27:eb:78:74:0e"], ["ip", "10.0.2.12"]]</v>
      </c>
    </row>
    <row r="421" spans="1:52" ht="16" customHeight="1">
      <c r="A421" s="6">
        <v>5014</v>
      </c>
      <c r="B421" s="6" t="s">
        <v>26</v>
      </c>
      <c r="C421" s="6" t="s">
        <v>478</v>
      </c>
      <c r="E421" s="12"/>
      <c r="I421" s="12"/>
      <c r="T421" s="6"/>
      <c r="V421" s="8"/>
      <c r="W421" s="8"/>
      <c r="X421" s="8"/>
      <c r="Y421" s="8"/>
      <c r="AF421" s="8"/>
      <c r="AH421" s="6" t="str">
        <f>IF(ISBLANK(AG421),  "", _xlfn.CONCAT("haas/entity/sensor/", LOWER(C421), "/", E421, "/config"))</f>
        <v/>
      </c>
      <c r="AI421" s="6" t="str">
        <f>IF(ISBLANK(AG421),  "", _xlfn.CONCAT(LOWER(C421), "/", E421))</f>
        <v/>
      </c>
      <c r="AK421" s="6"/>
      <c r="AL421" s="31"/>
      <c r="AM421" s="6" t="s">
        <v>477</v>
      </c>
      <c r="AN421" s="8" t="s">
        <v>1123</v>
      </c>
      <c r="AO421" s="6" t="s">
        <v>475</v>
      </c>
      <c r="AP421" s="6" t="s">
        <v>476</v>
      </c>
      <c r="AQ421" s="6" t="s">
        <v>474</v>
      </c>
      <c r="AS421" s="6" t="s">
        <v>28</v>
      </c>
      <c r="AU421" s="6" t="s">
        <v>553</v>
      </c>
      <c r="AV421" s="6" t="s">
        <v>473</v>
      </c>
      <c r="AW421" s="6" t="s">
        <v>599</v>
      </c>
      <c r="AZ421" s="6" t="str">
        <f>IF(AND(ISBLANK(AV421), ISBLANK(AW421)), "", _xlfn.CONCAT("[", IF(ISBLANK(AV421), "", _xlfn.CONCAT("[""mac"", """, AV421, """]")), IF(ISBLANK(AW421), "", _xlfn.CONCAT(", [""ip"", """, AW421, """]")), "]"))</f>
        <v>[["mac", "30:05:5c:8a:ff:10"], ["ip", "10.0.6.22"]]</v>
      </c>
    </row>
    <row r="422" spans="1:52" ht="16" customHeight="1">
      <c r="A422" s="6">
        <v>5015</v>
      </c>
      <c r="B422" s="6" t="s">
        <v>26</v>
      </c>
      <c r="C422" s="6" t="s">
        <v>638</v>
      </c>
      <c r="E422" s="12"/>
      <c r="F422" s="6" t="str">
        <f>IF(ISBLANK(E422), "", Table2[[#This Row],[unique_id]])</f>
        <v/>
      </c>
      <c r="I422" s="12"/>
      <c r="T422" s="6"/>
      <c r="V422" s="8"/>
      <c r="W422" s="8" t="s">
        <v>685</v>
      </c>
      <c r="X422" s="8"/>
      <c r="Y422" s="14" t="s">
        <v>1103</v>
      </c>
      <c r="Z422" s="14"/>
      <c r="AF422" s="8"/>
      <c r="AH422" s="6" t="str">
        <f>IF(ISBLANK(AG422),  "", _xlfn.CONCAT("haas/entity/sensor/", LOWER(C422), "/", E422, "/config"))</f>
        <v/>
      </c>
      <c r="AI422" s="6" t="str">
        <f>IF(ISBLANK(AG422),  "", _xlfn.CONCAT(LOWER(C422), "/", E422))</f>
        <v/>
      </c>
      <c r="AK422" s="6"/>
      <c r="AL422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M422" s="6" t="s">
        <v>676</v>
      </c>
      <c r="AN422" s="14" t="s">
        <v>675</v>
      </c>
      <c r="AO422" s="9" t="s">
        <v>673</v>
      </c>
      <c r="AP422" s="9" t="s">
        <v>674</v>
      </c>
      <c r="AQ422" s="6" t="s">
        <v>638</v>
      </c>
      <c r="AS422" s="6" t="s">
        <v>172</v>
      </c>
      <c r="AV422" s="6" t="s">
        <v>672</v>
      </c>
      <c r="AW422" s="6"/>
      <c r="AZ422" s="6" t="str">
        <f>IF(AND(ISBLANK(AV422), ISBLANK(AW422)), "", _xlfn.CONCAT("[", IF(ISBLANK(AV422), "", _xlfn.CONCAT("[""mac"", """, AV422, """]")), IF(ISBLANK(AW422), "", _xlfn.CONCAT(", [""ip"", """, AW422, """]")), "]"))</f>
        <v>[["mac", "0x00158d0005d9d088"]]</v>
      </c>
    </row>
    <row r="423" spans="1:52" ht="16" customHeight="1">
      <c r="A423" s="6">
        <v>6000</v>
      </c>
      <c r="B423" s="6" t="s">
        <v>26</v>
      </c>
      <c r="C423" s="6" t="s">
        <v>751</v>
      </c>
      <c r="F423" s="6" t="str">
        <f>IF(ISBLANK(E423), "", Table2[[#This Row],[unique_id]])</f>
        <v/>
      </c>
      <c r="T423" s="6"/>
      <c r="V423" s="8"/>
      <c r="W423" s="8"/>
      <c r="X423" s="8"/>
      <c r="Y423" s="8"/>
      <c r="AF423" s="8"/>
      <c r="AH423" s="6" t="str">
        <f>IF(ISBLANK(AG423),  "", _xlfn.CONCAT("haas/entity/sensor/", LOWER(C423), "/", E423, "/config"))</f>
        <v/>
      </c>
      <c r="AI423" s="6" t="str">
        <f>IF(ISBLANK(AG423),  "", _xlfn.CONCAT(LOWER(C423), "/", E423))</f>
        <v/>
      </c>
      <c r="AK423" s="6"/>
      <c r="AL423" s="31"/>
      <c r="AM423" s="6" t="s">
        <v>600</v>
      </c>
      <c r="AN423" s="8"/>
      <c r="AU423" s="6" t="s">
        <v>533</v>
      </c>
      <c r="AV423" s="6" t="s">
        <v>601</v>
      </c>
      <c r="AW423" s="6"/>
      <c r="AZ423" s="6" t="str">
        <f>IF(AND(ISBLANK(AV423), ISBLANK(AW423)), "", _xlfn.CONCAT("[", IF(ISBLANK(AV423), "", _xlfn.CONCAT("[""mac"", """, AV423, """]")), IF(ISBLANK(AW423), "", _xlfn.CONCAT(", [""ip"", """, AW423, """]")), "]"))</f>
        <v>[["mac", "bc:09:63:42:09:c0"]]</v>
      </c>
    </row>
    <row r="424" spans="1:52" ht="16" customHeight="1">
      <c r="F424" s="6" t="str">
        <f>IF(ISBLANK(E424), "", Table2[[#This Row],[unique_id]])</f>
        <v/>
      </c>
      <c r="T424" s="6"/>
      <c r="V424" s="8"/>
      <c r="W424" s="8"/>
      <c r="X424" s="8"/>
      <c r="Y424" s="8"/>
      <c r="AF424" s="8"/>
      <c r="AH424" s="6" t="str">
        <f>IF(ISBLANK(AG424),  "", _xlfn.CONCAT("haas/entity/sensor/", LOWER(C424), "/", E424, "/config"))</f>
        <v/>
      </c>
      <c r="AI424" s="6" t="str">
        <f>IF(ISBLANK(AG424),  "", _xlfn.CONCAT(LOWER(C424), "/", E424))</f>
        <v/>
      </c>
      <c r="AK424" s="6"/>
      <c r="AL424" s="31"/>
      <c r="AM424" s="6"/>
      <c r="AN424" s="8"/>
      <c r="AV424" s="6"/>
      <c r="AW424" s="6"/>
      <c r="AZ424" s="6" t="str">
        <f>IF(AND(ISBLANK(AV424), ISBLANK(AW424)), "", _xlfn.CONCAT("[", IF(ISBLANK(AV424), "", _xlfn.CONCAT("[""mac"", """, AV424, """]")), IF(ISBLANK(AW424), "", _xlfn.CONCAT(", [""ip"", """, AW424, """]")), "]"))</f>
        <v/>
      </c>
    </row>
    <row r="425" spans="1:52" ht="16" customHeight="1">
      <c r="B425" s="12"/>
      <c r="C425" s="12"/>
      <c r="D425" s="12"/>
      <c r="E425" s="12"/>
      <c r="F425" s="6" t="str">
        <f>IF(ISBLANK(E425), "", Table2[[#This Row],[unique_id]])</f>
        <v/>
      </c>
      <c r="G425" s="12"/>
      <c r="H425" s="12"/>
      <c r="I425" s="12"/>
      <c r="K425" s="12"/>
      <c r="L425" s="12"/>
      <c r="M425" s="12"/>
      <c r="T425" s="6"/>
      <c r="V425" s="8"/>
      <c r="W425" s="8"/>
      <c r="X425" s="8"/>
      <c r="Y425" s="8"/>
      <c r="AF425" s="8"/>
      <c r="AH425" s="6" t="str">
        <f>IF(ISBLANK(AG425),  "", _xlfn.CONCAT("haas/entity/sensor/", LOWER(C425), "/", E425, "/config"))</f>
        <v/>
      </c>
      <c r="AI425" s="6" t="str">
        <f>IF(ISBLANK(AG425),  "", _xlfn.CONCAT(LOWER(C425), "/", E425))</f>
        <v/>
      </c>
      <c r="AK425" s="6"/>
      <c r="AL425" s="31"/>
      <c r="AM425" s="6"/>
      <c r="AN425" s="8"/>
      <c r="AV425" s="6"/>
      <c r="AW425" s="6"/>
      <c r="AZ425" s="6" t="str">
        <f>IF(AND(ISBLANK(AV425), ISBLANK(AW425)), "", _xlfn.CONCAT("[", IF(ISBLANK(AV425), "", _xlfn.CONCAT("[""mac"", """, AV425, """]")), IF(ISBLANK(AW425), "", _xlfn.CONCAT(", [""ip"", """, AW425, """]")), "]"))</f>
        <v/>
      </c>
    </row>
    <row r="426" spans="1:52" ht="16" customHeight="1">
      <c r="F426" s="6" t="str">
        <f>IF(ISBLANK(E426), "", Table2[[#This Row],[unique_id]])</f>
        <v/>
      </c>
      <c r="T426" s="6"/>
      <c r="V426" s="8"/>
      <c r="W426" s="8"/>
      <c r="X426" s="8"/>
      <c r="Y426" s="8"/>
      <c r="AF426" s="8"/>
      <c r="AH426" s="6" t="str">
        <f>IF(ISBLANK(AG426),  "", _xlfn.CONCAT("haas/entity/sensor/", LOWER(C426), "/", E426, "/config"))</f>
        <v/>
      </c>
      <c r="AI426" s="6" t="str">
        <f>IF(ISBLANK(AG426),  "", _xlfn.CONCAT(LOWER(C426), "/", E426))</f>
        <v/>
      </c>
      <c r="AK426" s="6"/>
      <c r="AL426" s="31"/>
      <c r="AM426" s="6"/>
      <c r="AN426" s="8"/>
      <c r="AV426" s="6"/>
      <c r="AW426" s="6"/>
      <c r="AZ426" s="6" t="str">
        <f>IF(AND(ISBLANK(AV426), ISBLANK(AW426)), "", _xlfn.CONCAT("[", IF(ISBLANK(AV426), "", _xlfn.CONCAT("[""mac"", """, AV426, """]")), IF(ISBLANK(AW426), "", _xlfn.CONCAT(", [""ip"", """, AW426, """]")), "]"))</f>
        <v/>
      </c>
    </row>
    <row r="427" spans="1:52" ht="16" customHeight="1">
      <c r="F427" s="6" t="str">
        <f>IF(ISBLANK(E427), "", Table2[[#This Row],[unique_id]])</f>
        <v/>
      </c>
      <c r="T427" s="6"/>
      <c r="V427" s="8"/>
      <c r="W427" s="8"/>
      <c r="X427" s="8"/>
      <c r="Y427" s="8"/>
      <c r="AF427" s="8"/>
      <c r="AH427" s="6" t="str">
        <f>IF(ISBLANK(AG427),  "", _xlfn.CONCAT("haas/entity/sensor/", LOWER(C427), "/", E427, "/config"))</f>
        <v/>
      </c>
      <c r="AI427" s="6" t="str">
        <f>IF(ISBLANK(AG427),  "", _xlfn.CONCAT(LOWER(C427), "/", E427))</f>
        <v/>
      </c>
      <c r="AK427" s="6"/>
      <c r="AL427" s="31"/>
      <c r="AM427" s="6"/>
      <c r="AN427" s="8"/>
      <c r="AV427" s="6"/>
      <c r="AW427" s="6"/>
      <c r="AZ427" s="6" t="str">
        <f>IF(AND(ISBLANK(AV427), ISBLANK(AW427)), "", _xlfn.CONCAT("[", IF(ISBLANK(AV427), "", _xlfn.CONCAT("[""mac"", """, AV427, """]")), IF(ISBLANK(AW427), "", _xlfn.CONCAT(", [""ip"", """, AW427, """]")), "]"))</f>
        <v/>
      </c>
    </row>
    <row r="428" spans="1:52" ht="16" customHeight="1">
      <c r="F428" s="6" t="str">
        <f>IF(ISBLANK(E428), "", Table2[[#This Row],[unique_id]])</f>
        <v/>
      </c>
      <c r="T428" s="6"/>
      <c r="V428" s="8"/>
      <c r="W428" s="8"/>
      <c r="X428" s="8"/>
      <c r="Y428" s="8"/>
      <c r="AF428" s="8"/>
      <c r="AH428" s="6" t="str">
        <f>IF(ISBLANK(AG428),  "", _xlfn.CONCAT("haas/entity/sensor/", LOWER(C428), "/", E428, "/config"))</f>
        <v/>
      </c>
      <c r="AI428" s="6" t="str">
        <f>IF(ISBLANK(AG428),  "", _xlfn.CONCAT(LOWER(C428), "/", E428))</f>
        <v/>
      </c>
      <c r="AK428" s="6"/>
      <c r="AL428" s="31"/>
      <c r="AM428" s="6"/>
      <c r="AN428" s="8"/>
      <c r="AV428" s="6"/>
      <c r="AW428" s="6"/>
      <c r="AZ428" s="6" t="str">
        <f>IF(AND(ISBLANK(AV428), ISBLANK(AW428)), "", _xlfn.CONCAT("[", IF(ISBLANK(AV428), "", _xlfn.CONCAT("[""mac"", """, AV428, """]")), IF(ISBLANK(AW428), "", _xlfn.CONCAT(", [""ip"", """, AW428, """]")), "]"))</f>
        <v/>
      </c>
    </row>
    <row r="429" spans="1:52" ht="16" customHeight="1">
      <c r="F429" s="6" t="str">
        <f>IF(ISBLANK(E429), "", Table2[[#This Row],[unique_id]])</f>
        <v/>
      </c>
      <c r="T429" s="6"/>
      <c r="V429" s="8"/>
      <c r="W429" s="8"/>
      <c r="X429" s="8"/>
      <c r="Y429" s="8"/>
      <c r="AF429" s="8"/>
      <c r="AH429" s="6" t="str">
        <f>IF(ISBLANK(AG429),  "", _xlfn.CONCAT("haas/entity/sensor/", LOWER(C429), "/", E429, "/config"))</f>
        <v/>
      </c>
      <c r="AI429" s="6" t="str">
        <f>IF(ISBLANK(AG429),  "", _xlfn.CONCAT(LOWER(C429), "/", E429))</f>
        <v/>
      </c>
      <c r="AK429" s="6"/>
      <c r="AL429" s="31"/>
      <c r="AM429" s="6"/>
      <c r="AN429" s="8"/>
      <c r="AV429" s="6"/>
      <c r="AW429" s="6"/>
      <c r="AZ429" s="6" t="str">
        <f>IF(AND(ISBLANK(AV429), ISBLANK(AW429)), "", _xlfn.CONCAT("[", IF(ISBLANK(AV429), "", _xlfn.CONCAT("[""mac"", """, AV429, """]")), IF(ISBLANK(AW429), "", _xlfn.CONCAT(", [""ip"", """, AW429, """]")), "]"))</f>
        <v/>
      </c>
    </row>
    <row r="430" spans="1:52" ht="16" customHeight="1">
      <c r="E430" s="10"/>
      <c r="F430" s="6" t="str">
        <f>IF(ISBLANK(E430), "", Table2[[#This Row],[unique_id]])</f>
        <v/>
      </c>
      <c r="T430" s="6"/>
      <c r="V430" s="8"/>
      <c r="W430" s="8"/>
      <c r="X430" s="8"/>
      <c r="Y430" s="8"/>
      <c r="AF430" s="8"/>
      <c r="AH430" s="6" t="str">
        <f>IF(ISBLANK(AG430),  "", _xlfn.CONCAT("haas/entity/sensor/", LOWER(C430), "/", E430, "/config"))</f>
        <v/>
      </c>
      <c r="AI430" s="6" t="str">
        <f>IF(ISBLANK(AG430),  "", _xlfn.CONCAT(LOWER(C430), "/", E430))</f>
        <v/>
      </c>
      <c r="AK430" s="6"/>
      <c r="AL430" s="31"/>
      <c r="AM430" s="6"/>
      <c r="AN430" s="8"/>
      <c r="AV430" s="6"/>
      <c r="AW430" s="6"/>
      <c r="AZ430" s="6" t="str">
        <f>IF(AND(ISBLANK(AV430), ISBLANK(AW430)), "", _xlfn.CONCAT("[", IF(ISBLANK(AV430), "", _xlfn.CONCAT("[""mac"", """, AV430, """]")), IF(ISBLANK(AW430), "", _xlfn.CONCAT(", [""ip"", """, AW430, """]")), "]"))</f>
        <v/>
      </c>
    </row>
    <row r="431" spans="1:52" ht="16" customHeight="1">
      <c r="E431" s="10"/>
      <c r="F431" s="6" t="str">
        <f>IF(ISBLANK(E431), "", Table2[[#This Row],[unique_id]])</f>
        <v/>
      </c>
      <c r="T431" s="6"/>
      <c r="V431" s="8"/>
      <c r="W431" s="8"/>
      <c r="X431" s="8"/>
      <c r="Y431" s="8"/>
      <c r="AF431" s="8"/>
      <c r="AH431" s="6" t="str">
        <f>IF(ISBLANK(AG431),  "", _xlfn.CONCAT("haas/entity/sensor/", LOWER(C431), "/", E431, "/config"))</f>
        <v/>
      </c>
      <c r="AI431" s="6" t="str">
        <f>IF(ISBLANK(AG431),  "", _xlfn.CONCAT(LOWER(C431), "/", E431))</f>
        <v/>
      </c>
      <c r="AK431" s="6"/>
      <c r="AL431" s="31"/>
      <c r="AM431" s="6"/>
      <c r="AN431" s="8"/>
      <c r="AV431" s="6"/>
      <c r="AW431" s="6"/>
      <c r="AZ431" s="6" t="str">
        <f>IF(AND(ISBLANK(AV431), ISBLANK(AW431)), "", _xlfn.CONCAT("[", IF(ISBLANK(AV431), "", _xlfn.CONCAT("[""mac"", """, AV431, """]")), IF(ISBLANK(AW431), "", _xlfn.CONCAT(", [""ip"", """, AW431, """]")), "]"))</f>
        <v/>
      </c>
    </row>
    <row r="432" spans="1:52" ht="16" customHeight="1">
      <c r="F432" s="6" t="str">
        <f>IF(ISBLANK(E432), "", Table2[[#This Row],[unique_id]])</f>
        <v/>
      </c>
      <c r="T432" s="6"/>
      <c r="V432" s="8"/>
      <c r="W432" s="8"/>
      <c r="X432" s="8"/>
      <c r="Y432" s="8"/>
      <c r="AF432" s="8"/>
      <c r="AH432" s="6" t="str">
        <f>IF(ISBLANK(AG432),  "", _xlfn.CONCAT("haas/entity/sensor/", LOWER(C432), "/", E432, "/config"))</f>
        <v/>
      </c>
      <c r="AI432" s="6" t="str">
        <f>IF(ISBLANK(AG432),  "", _xlfn.CONCAT(LOWER(C432), "/", E432))</f>
        <v/>
      </c>
      <c r="AK432" s="6"/>
      <c r="AL432" s="31"/>
      <c r="AM432" s="6"/>
      <c r="AN432" s="8"/>
      <c r="AV432" s="6"/>
      <c r="AW432" s="6"/>
      <c r="AZ432" s="6" t="str">
        <f>IF(AND(ISBLANK(AV432), ISBLANK(AW432)), "", _xlfn.CONCAT("[", IF(ISBLANK(AV432), "", _xlfn.CONCAT("[""mac"", """, AV432, """]")), IF(ISBLANK(AW432), "", _xlfn.CONCAT(", [""ip"", """, AW432, """]")), "]"))</f>
        <v/>
      </c>
    </row>
    <row r="433" spans="6:52" ht="16" customHeight="1">
      <c r="F433" s="6" t="str">
        <f>IF(ISBLANK(E433), "", Table2[[#This Row],[unique_id]])</f>
        <v/>
      </c>
      <c r="T433" s="6"/>
      <c r="V433" s="8"/>
      <c r="W433" s="8"/>
      <c r="X433" s="8"/>
      <c r="Y433" s="8"/>
      <c r="AF433" s="8"/>
      <c r="AH433" s="6" t="str">
        <f>IF(ISBLANK(AG433),  "", _xlfn.CONCAT("haas/entity/sensor/", LOWER(C433), "/", E433, "/config"))</f>
        <v/>
      </c>
      <c r="AI433" s="6" t="str">
        <f>IF(ISBLANK(AG433),  "", _xlfn.CONCAT(LOWER(C433), "/", E433))</f>
        <v/>
      </c>
      <c r="AK433" s="6"/>
      <c r="AL433" s="31"/>
      <c r="AM433" s="6"/>
      <c r="AN433" s="8"/>
      <c r="AV433" s="6"/>
      <c r="AW433" s="6"/>
      <c r="AZ433" s="6" t="str">
        <f>IF(AND(ISBLANK(AV433), ISBLANK(AW433)), "", _xlfn.CONCAT("[", IF(ISBLANK(AV433), "", _xlfn.CONCAT("[""mac"", """, AV433, """]")), IF(ISBLANK(AW433), "", _xlfn.CONCAT(", [""ip"", """, AW433, """]")), "]"))</f>
        <v/>
      </c>
    </row>
    <row r="434" spans="6:52" ht="16" customHeight="1">
      <c r="F434" s="6" t="str">
        <f>IF(ISBLANK(E434), "", Table2[[#This Row],[unique_id]])</f>
        <v/>
      </c>
      <c r="T434" s="6"/>
      <c r="V434" s="8"/>
      <c r="W434" s="8"/>
      <c r="X434" s="8"/>
      <c r="Y434" s="8"/>
      <c r="AF434" s="8"/>
      <c r="AH434" s="6" t="str">
        <f>IF(ISBLANK(AG434),  "", _xlfn.CONCAT("haas/entity/sensor/", LOWER(C434), "/", E434, "/config"))</f>
        <v/>
      </c>
      <c r="AI434" s="6" t="str">
        <f>IF(ISBLANK(AG434),  "", _xlfn.CONCAT(LOWER(C434), "/", E434))</f>
        <v/>
      </c>
      <c r="AK434" s="6"/>
      <c r="AL434" s="31"/>
      <c r="AM434" s="6"/>
      <c r="AN434" s="8"/>
      <c r="AV434" s="6"/>
      <c r="AW434" s="6"/>
      <c r="AZ434" s="6" t="str">
        <f>IF(AND(ISBLANK(AV434), ISBLANK(AW434)), "", _xlfn.CONCAT("[", IF(ISBLANK(AV434), "", _xlfn.CONCAT("[""mac"", """, AV434, """]")), IF(ISBLANK(AW434), "", _xlfn.CONCAT(", [""ip"", """, AW434, """]")), "]"))</f>
        <v/>
      </c>
    </row>
    <row r="435" spans="6:52" ht="16" customHeight="1">
      <c r="F435" s="6" t="str">
        <f>IF(ISBLANK(E435), "", Table2[[#This Row],[unique_id]])</f>
        <v/>
      </c>
      <c r="T435" s="6"/>
      <c r="V435" s="8"/>
      <c r="W435" s="8"/>
      <c r="X435" s="8"/>
      <c r="Y435" s="8"/>
      <c r="AF435" s="8"/>
      <c r="AH435" s="6" t="str">
        <f>IF(ISBLANK(AG435),  "", _xlfn.CONCAT("haas/entity/sensor/", LOWER(C435), "/", E435, "/config"))</f>
        <v/>
      </c>
      <c r="AI435" s="6" t="str">
        <f>IF(ISBLANK(AG435),  "", _xlfn.CONCAT(LOWER(C435), "/", E435))</f>
        <v/>
      </c>
      <c r="AK435" s="6"/>
      <c r="AL435" s="31"/>
      <c r="AM435" s="6"/>
      <c r="AN435" s="8"/>
      <c r="AV435" s="6"/>
      <c r="AW435" s="6"/>
      <c r="AZ435" s="6" t="str">
        <f>IF(AND(ISBLANK(AV435), ISBLANK(AW435)), "", _xlfn.CONCAT("[", IF(ISBLANK(AV435), "", _xlfn.CONCAT("[""mac"", """, AV435, """]")), IF(ISBLANK(AW435), "", _xlfn.CONCAT(", [""ip"", """, AW435, """]")), "]"))</f>
        <v/>
      </c>
    </row>
    <row r="436" spans="6:52" ht="16" customHeight="1">
      <c r="F436" s="6" t="str">
        <f>IF(ISBLANK(E436), "", Table2[[#This Row],[unique_id]])</f>
        <v/>
      </c>
      <c r="T436" s="6"/>
      <c r="V436" s="8"/>
      <c r="W436" s="8"/>
      <c r="X436" s="8"/>
      <c r="Y436" s="8"/>
      <c r="AF436" s="8"/>
      <c r="AH436" s="6" t="str">
        <f>IF(ISBLANK(AG436),  "", _xlfn.CONCAT("haas/entity/sensor/", LOWER(C436), "/", E436, "/config"))</f>
        <v/>
      </c>
      <c r="AI436" s="6" t="str">
        <f>IF(ISBLANK(AG436),  "", _xlfn.CONCAT(LOWER(C436), "/", E436))</f>
        <v/>
      </c>
      <c r="AK436" s="6"/>
      <c r="AL436" s="31"/>
      <c r="AM436" s="6"/>
      <c r="AN436" s="8"/>
      <c r="AV436" s="6"/>
      <c r="AW436" s="6"/>
      <c r="AZ436" s="6" t="str">
        <f>IF(AND(ISBLANK(AV436), ISBLANK(AW436)), "", _xlfn.CONCAT("[", IF(ISBLANK(AV436), "", _xlfn.CONCAT("[""mac"", """, AV436, """]")), IF(ISBLANK(AW436), "", _xlfn.CONCAT(", [""ip"", """, AW436, """]")), "]"))</f>
        <v/>
      </c>
    </row>
    <row r="437" spans="6:52" ht="16" customHeight="1">
      <c r="F437" s="6" t="str">
        <f>IF(ISBLANK(E437), "", Table2[[#This Row],[unique_id]])</f>
        <v/>
      </c>
      <c r="T437" s="6"/>
      <c r="V437" s="8"/>
      <c r="W437" s="8"/>
      <c r="X437" s="8"/>
      <c r="Y437" s="8"/>
      <c r="AF437" s="8"/>
      <c r="AH437" s="6" t="str">
        <f>IF(ISBLANK(AG437),  "", _xlfn.CONCAT("haas/entity/sensor/", LOWER(C437), "/", E437, "/config"))</f>
        <v/>
      </c>
      <c r="AI437" s="6" t="str">
        <f>IF(ISBLANK(AG437),  "", _xlfn.CONCAT(LOWER(C437), "/", E437))</f>
        <v/>
      </c>
      <c r="AK437" s="6"/>
      <c r="AL437" s="31"/>
      <c r="AM437" s="6"/>
      <c r="AN437" s="8"/>
      <c r="AV437" s="6"/>
      <c r="AW437" s="6"/>
      <c r="AZ437" s="6" t="str">
        <f>IF(AND(ISBLANK(AV437), ISBLANK(AW437)), "", _xlfn.CONCAT("[", IF(ISBLANK(AV437), "", _xlfn.CONCAT("[""mac"", """, AV437, """]")), IF(ISBLANK(AW437), "", _xlfn.CONCAT(", [""ip"", """, AW437, """]")), "]"))</f>
        <v/>
      </c>
    </row>
    <row r="438" spans="6:52" ht="16" customHeight="1">
      <c r="F438" s="6" t="str">
        <f>IF(ISBLANK(E438), "", Table2[[#This Row],[unique_id]])</f>
        <v/>
      </c>
      <c r="T438" s="6"/>
      <c r="V438" s="8"/>
      <c r="W438" s="8"/>
      <c r="X438" s="8"/>
      <c r="Y438" s="8"/>
      <c r="AF438" s="8"/>
      <c r="AH438" s="6" t="str">
        <f>IF(ISBLANK(AG438),  "", _xlfn.CONCAT("haas/entity/sensor/", LOWER(C438), "/", E438, "/config"))</f>
        <v/>
      </c>
      <c r="AI438" s="6" t="str">
        <f>IF(ISBLANK(AG438),  "", _xlfn.CONCAT(LOWER(C438), "/", E438))</f>
        <v/>
      </c>
      <c r="AK438" s="6"/>
      <c r="AL438" s="31"/>
      <c r="AM438" s="6"/>
      <c r="AN438" s="8"/>
      <c r="AV438" s="6"/>
      <c r="AW438" s="6"/>
      <c r="AZ438" s="6" t="str">
        <f>IF(AND(ISBLANK(AV438), ISBLANK(AW438)), "", _xlfn.CONCAT("[", IF(ISBLANK(AV438), "", _xlfn.CONCAT("[""mac"", """, AV438, """]")), IF(ISBLANK(AW438), "", _xlfn.CONCAT(", [""ip"", """, AW438, """]")), "]"))</f>
        <v/>
      </c>
    </row>
    <row r="439" spans="6:52" ht="16" customHeight="1">
      <c r="F439" s="6" t="str">
        <f>IF(ISBLANK(E439), "", Table2[[#This Row],[unique_id]])</f>
        <v/>
      </c>
      <c r="T439" s="6"/>
      <c r="V439" s="8"/>
      <c r="W439" s="8"/>
      <c r="X439" s="8"/>
      <c r="Y439" s="8"/>
      <c r="AF439" s="8"/>
      <c r="AH439" s="6" t="str">
        <f>IF(ISBLANK(AG439),  "", _xlfn.CONCAT("haas/entity/sensor/", LOWER(C439), "/", E439, "/config"))</f>
        <v/>
      </c>
      <c r="AI439" s="6" t="str">
        <f>IF(ISBLANK(AG439),  "", _xlfn.CONCAT(LOWER(C439), "/", E439))</f>
        <v/>
      </c>
      <c r="AK439" s="6"/>
      <c r="AL439" s="31"/>
      <c r="AM439" s="6"/>
      <c r="AN439" s="8"/>
      <c r="AV439" s="6"/>
      <c r="AW439" s="6"/>
      <c r="AZ439" s="6" t="str">
        <f>IF(AND(ISBLANK(AV439), ISBLANK(AW439)), "", _xlfn.CONCAT("[", IF(ISBLANK(AV439), "", _xlfn.CONCAT("[""mac"", """, AV439, """]")), IF(ISBLANK(AW439), "", _xlfn.CONCAT(", [""ip"", """, AW439, """]")), "]"))</f>
        <v/>
      </c>
    </row>
    <row r="440" spans="6:52" ht="16" customHeight="1">
      <c r="F440" s="6" t="str">
        <f>IF(ISBLANK(E440), "", Table2[[#This Row],[unique_id]])</f>
        <v/>
      </c>
      <c r="T440" s="6"/>
      <c r="V440" s="8"/>
      <c r="W440" s="8"/>
      <c r="X440" s="8"/>
      <c r="Y440" s="8"/>
      <c r="AF440" s="8"/>
      <c r="AH440" s="6" t="str">
        <f>IF(ISBLANK(AG440),  "", _xlfn.CONCAT("haas/entity/sensor/", LOWER(C440), "/", E440, "/config"))</f>
        <v/>
      </c>
      <c r="AI440" s="6" t="str">
        <f>IF(ISBLANK(AG440),  "", _xlfn.CONCAT(LOWER(C440), "/", E440))</f>
        <v/>
      </c>
      <c r="AK440" s="6"/>
      <c r="AL440" s="31"/>
      <c r="AM440" s="6"/>
      <c r="AN440" s="8"/>
      <c r="AV440" s="6"/>
      <c r="AW440" s="6"/>
      <c r="AZ440" s="6" t="str">
        <f>IF(AND(ISBLANK(AV440), ISBLANK(AW440)), "", _xlfn.CONCAT("[", IF(ISBLANK(AV440), "", _xlfn.CONCAT("[""mac"", """, AV440, """]")), IF(ISBLANK(AW440), "", _xlfn.CONCAT(", [""ip"", """, AW440, """]")), "]"))</f>
        <v/>
      </c>
    </row>
    <row r="441" spans="6:52" ht="16" customHeight="1">
      <c r="F441" s="6" t="str">
        <f>IF(ISBLANK(E441), "", Table2[[#This Row],[unique_id]])</f>
        <v/>
      </c>
      <c r="T441" s="6"/>
      <c r="V441" s="8"/>
      <c r="W441" s="8"/>
      <c r="X441" s="8"/>
      <c r="Y441" s="8"/>
      <c r="AF441" s="8"/>
      <c r="AH441" s="6" t="str">
        <f>IF(ISBLANK(AG441),  "", _xlfn.CONCAT("haas/entity/sensor/", LOWER(C441), "/", E441, "/config"))</f>
        <v/>
      </c>
      <c r="AI441" s="6" t="str">
        <f>IF(ISBLANK(AG441),  "", _xlfn.CONCAT(LOWER(C441), "/", E441))</f>
        <v/>
      </c>
      <c r="AK441" s="6"/>
      <c r="AL441" s="31"/>
      <c r="AM441" s="6"/>
      <c r="AN441" s="8"/>
      <c r="AV441" s="6"/>
      <c r="AW441" s="6"/>
      <c r="AZ441" s="6" t="str">
        <f>IF(AND(ISBLANK(AV441), ISBLANK(AW441)), "", _xlfn.CONCAT("[", IF(ISBLANK(AV441), "", _xlfn.CONCAT("[""mac"", """, AV441, """]")), IF(ISBLANK(AW441), "", _xlfn.CONCAT(", [""ip"", """, AW441, """]")), "]"))</f>
        <v/>
      </c>
    </row>
    <row r="442" spans="6:52" ht="16" customHeight="1">
      <c r="F442" s="6" t="str">
        <f>IF(ISBLANK(E442), "", Table2[[#This Row],[unique_id]])</f>
        <v/>
      </c>
      <c r="T442" s="6"/>
      <c r="V442" s="8"/>
      <c r="W442" s="8"/>
      <c r="X442" s="8"/>
      <c r="Y442" s="8"/>
      <c r="AF442" s="8"/>
      <c r="AH442" s="6" t="str">
        <f>IF(ISBLANK(AG442),  "", _xlfn.CONCAT("haas/entity/sensor/", LOWER(C442), "/", E442, "/config"))</f>
        <v/>
      </c>
      <c r="AI442" s="6" t="str">
        <f>IF(ISBLANK(AG442),  "", _xlfn.CONCAT(LOWER(C442), "/", E442))</f>
        <v/>
      </c>
      <c r="AK442" s="6"/>
      <c r="AL442" s="31"/>
      <c r="AM442" s="6"/>
      <c r="AN442" s="8"/>
      <c r="AV442" s="6"/>
      <c r="AW442" s="6"/>
      <c r="AZ442" s="6" t="str">
        <f>IF(AND(ISBLANK(AV442), ISBLANK(AW442)), "", _xlfn.CONCAT("[", IF(ISBLANK(AV442), "", _xlfn.CONCAT("[""mac"", """, AV442, """]")), IF(ISBLANK(AW442), "", _xlfn.CONCAT(", [""ip"", """, AW442, """]")), "]"))</f>
        <v/>
      </c>
    </row>
    <row r="443" spans="6:52" ht="16" customHeight="1">
      <c r="F443" s="6" t="str">
        <f>IF(ISBLANK(E443), "", Table2[[#This Row],[unique_id]])</f>
        <v/>
      </c>
      <c r="T443" s="6"/>
      <c r="V443" s="8"/>
      <c r="W443" s="8"/>
      <c r="X443" s="8"/>
      <c r="Y443" s="8"/>
      <c r="AF443" s="8"/>
      <c r="AH443" s="6" t="str">
        <f>IF(ISBLANK(AG443),  "", _xlfn.CONCAT("haas/entity/sensor/", LOWER(C443), "/", E443, "/config"))</f>
        <v/>
      </c>
      <c r="AI443" s="6" t="str">
        <f>IF(ISBLANK(AG443),  "", _xlfn.CONCAT(LOWER(C443), "/", E443))</f>
        <v/>
      </c>
      <c r="AK443" s="6"/>
      <c r="AL443" s="31"/>
      <c r="AM443" s="6"/>
      <c r="AN443" s="8"/>
      <c r="AV443" s="6"/>
      <c r="AW443" s="6"/>
      <c r="AZ443" s="6" t="str">
        <f>IF(AND(ISBLANK(AV443), ISBLANK(AW443)), "", _xlfn.CONCAT("[", IF(ISBLANK(AV443), "", _xlfn.CONCAT("[""mac"", """, AV443, """]")), IF(ISBLANK(AW443), "", _xlfn.CONCAT(", [""ip"", """, AW443, """]")), "]"))</f>
        <v/>
      </c>
    </row>
    <row r="444" spans="6:52" ht="16" customHeight="1">
      <c r="F444" s="6" t="str">
        <f>IF(ISBLANK(E444), "", Table2[[#This Row],[unique_id]])</f>
        <v/>
      </c>
      <c r="T444" s="6"/>
      <c r="V444" s="8"/>
      <c r="W444" s="8"/>
      <c r="X444" s="8"/>
      <c r="Y444" s="8"/>
      <c r="AF444" s="8"/>
      <c r="AH444" s="6" t="str">
        <f>IF(ISBLANK(AG444),  "", _xlfn.CONCAT("haas/entity/sensor/", LOWER(C444), "/", E444, "/config"))</f>
        <v/>
      </c>
      <c r="AI444" s="6" t="str">
        <f>IF(ISBLANK(AG444),  "", _xlfn.CONCAT(LOWER(C444), "/", E444))</f>
        <v/>
      </c>
      <c r="AK444" s="6"/>
      <c r="AL444" s="31"/>
      <c r="AM444" s="6"/>
      <c r="AN444" s="8"/>
      <c r="AV444" s="6"/>
      <c r="AW444" s="6"/>
      <c r="AZ444" s="6" t="str">
        <f>IF(AND(ISBLANK(AV444), ISBLANK(AW444)), "", _xlfn.CONCAT("[", IF(ISBLANK(AV444), "", _xlfn.CONCAT("[""mac"", """, AV444, """]")), IF(ISBLANK(AW444), "", _xlfn.CONCAT(", [""ip"", """, AW444, """]")), "]"))</f>
        <v/>
      </c>
    </row>
    <row r="445" spans="6:52" ht="16" customHeight="1">
      <c r="F445" s="6" t="str">
        <f>IF(ISBLANK(E445), "", Table2[[#This Row],[unique_id]])</f>
        <v/>
      </c>
      <c r="T445" s="6"/>
      <c r="V445" s="8"/>
      <c r="W445" s="8"/>
      <c r="X445" s="8"/>
      <c r="Y445" s="8"/>
      <c r="AF445" s="8"/>
      <c r="AH445" s="6" t="str">
        <f>IF(ISBLANK(AG445),  "", _xlfn.CONCAT("haas/entity/sensor/", LOWER(C445), "/", E445, "/config"))</f>
        <v/>
      </c>
      <c r="AI445" s="6" t="str">
        <f>IF(ISBLANK(AG445),  "", _xlfn.CONCAT(LOWER(C445), "/", E445))</f>
        <v/>
      </c>
      <c r="AK445" s="6"/>
      <c r="AL445" s="31"/>
      <c r="AM445" s="6"/>
      <c r="AN445" s="8"/>
      <c r="AV445" s="6"/>
      <c r="AW445" s="6"/>
      <c r="AZ445" s="6" t="str">
        <f>IF(AND(ISBLANK(AV445), ISBLANK(AW445)), "", _xlfn.CONCAT("[", IF(ISBLANK(AV445), "", _xlfn.CONCAT("[""mac"", """, AV445, """]")), IF(ISBLANK(AW445), "", _xlfn.CONCAT(", [""ip"", """, AW445, """]")), "]"))</f>
        <v/>
      </c>
    </row>
    <row r="446" spans="6:52" ht="16" customHeight="1">
      <c r="F446" s="6" t="str">
        <f>IF(ISBLANK(E446), "", Table2[[#This Row],[unique_id]])</f>
        <v/>
      </c>
      <c r="T446" s="6"/>
      <c r="V446" s="8"/>
      <c r="W446" s="8"/>
      <c r="X446" s="8"/>
      <c r="Y446" s="8"/>
      <c r="AF446" s="8"/>
      <c r="AH446" s="6" t="str">
        <f>IF(ISBLANK(AG446),  "", _xlfn.CONCAT("haas/entity/sensor/", LOWER(C446), "/", E446, "/config"))</f>
        <v/>
      </c>
      <c r="AI446" s="6" t="str">
        <f>IF(ISBLANK(AG446),  "", _xlfn.CONCAT(LOWER(C446), "/", E446))</f>
        <v/>
      </c>
      <c r="AK446" s="6"/>
      <c r="AL446" s="31"/>
      <c r="AM446" s="6"/>
      <c r="AN446" s="8"/>
      <c r="AV446" s="6"/>
      <c r="AW446" s="6"/>
      <c r="AZ446" s="6" t="str">
        <f>IF(AND(ISBLANK(AV446), ISBLANK(AW446)), "", _xlfn.CONCAT("[", IF(ISBLANK(AV446), "", _xlfn.CONCAT("[""mac"", """, AV446, """]")), IF(ISBLANK(AW446), "", _xlfn.CONCAT(", [""ip"", """, AW446, """]")), "]"))</f>
        <v/>
      </c>
    </row>
    <row r="447" spans="6:52" ht="16" customHeight="1">
      <c r="F447" s="6" t="str">
        <f>IF(ISBLANK(E447), "", Table2[[#This Row],[unique_id]])</f>
        <v/>
      </c>
      <c r="T447" s="6"/>
      <c r="V447" s="8"/>
      <c r="W447" s="8"/>
      <c r="X447" s="8"/>
      <c r="Y447" s="8"/>
      <c r="AF447" s="8"/>
      <c r="AH447" s="6" t="str">
        <f>IF(ISBLANK(AG447),  "", _xlfn.CONCAT("haas/entity/sensor/", LOWER(C447), "/", E447, "/config"))</f>
        <v/>
      </c>
      <c r="AI447" s="6" t="str">
        <f>IF(ISBLANK(AG447),  "", _xlfn.CONCAT(LOWER(C447), "/", E447))</f>
        <v/>
      </c>
      <c r="AK447" s="6"/>
      <c r="AL447" s="31"/>
      <c r="AM447" s="6"/>
      <c r="AN447" s="8"/>
      <c r="AV447" s="6"/>
      <c r="AW447" s="6"/>
      <c r="AZ447" s="6" t="str">
        <f>IF(AND(ISBLANK(AV447), ISBLANK(AW447)), "", _xlfn.CONCAT("[", IF(ISBLANK(AV447), "", _xlfn.CONCAT("[""mac"", """, AV447, """]")), IF(ISBLANK(AW447), "", _xlfn.CONCAT(", [""ip"", """, AW447, """]")), "]"))</f>
        <v/>
      </c>
    </row>
    <row r="448" spans="6:52" ht="16" customHeight="1">
      <c r="F448" s="6" t="str">
        <f>IF(ISBLANK(E448), "", Table2[[#This Row],[unique_id]])</f>
        <v/>
      </c>
      <c r="T448" s="6"/>
      <c r="V448" s="8"/>
      <c r="W448" s="8"/>
      <c r="X448" s="8"/>
      <c r="Y448" s="8"/>
      <c r="AF448" s="8"/>
      <c r="AH448" s="6" t="str">
        <f>IF(ISBLANK(AG448),  "", _xlfn.CONCAT("haas/entity/sensor/", LOWER(C448), "/", E448, "/config"))</f>
        <v/>
      </c>
      <c r="AI448" s="6" t="str">
        <f>IF(ISBLANK(AG448),  "", _xlfn.CONCAT(LOWER(C448), "/", E448))</f>
        <v/>
      </c>
      <c r="AK448" s="6"/>
      <c r="AL448" s="31"/>
      <c r="AM448" s="6"/>
      <c r="AN448" s="8"/>
      <c r="AV448" s="6"/>
      <c r="AW448" s="6"/>
      <c r="AZ448" s="6" t="str">
        <f>IF(AND(ISBLANK(AV448), ISBLANK(AW448)), "", _xlfn.CONCAT("[", IF(ISBLANK(AV448), "", _xlfn.CONCAT("[""mac"", """, AV448, """]")), IF(ISBLANK(AW448), "", _xlfn.CONCAT(", [""ip"", """, AW448, """]")), "]"))</f>
        <v/>
      </c>
    </row>
    <row r="449" spans="6:52" ht="16" customHeight="1">
      <c r="F449" s="6" t="str">
        <f>IF(ISBLANK(E449), "", Table2[[#This Row],[unique_id]])</f>
        <v/>
      </c>
      <c r="T449" s="6"/>
      <c r="V449" s="8"/>
      <c r="W449" s="8"/>
      <c r="X449" s="8"/>
      <c r="Y449" s="8"/>
      <c r="AF449" s="8"/>
      <c r="AH449" s="6" t="str">
        <f>IF(ISBLANK(AG449),  "", _xlfn.CONCAT("haas/entity/sensor/", LOWER(C449), "/", E449, "/config"))</f>
        <v/>
      </c>
      <c r="AI449" s="6" t="str">
        <f>IF(ISBLANK(AG449),  "", _xlfn.CONCAT(LOWER(C449), "/", E449))</f>
        <v/>
      </c>
      <c r="AK449" s="6"/>
      <c r="AL449" s="31"/>
      <c r="AM449" s="6"/>
      <c r="AN449" s="8"/>
      <c r="AV449" s="6"/>
      <c r="AW449" s="6"/>
      <c r="AZ449" s="6" t="str">
        <f>IF(AND(ISBLANK(AV449), ISBLANK(AW449)), "", _xlfn.CONCAT("[", IF(ISBLANK(AV449), "", _xlfn.CONCAT("[""mac"", """, AV449, """]")), IF(ISBLANK(AW449), "", _xlfn.CONCAT(", [""ip"", """, AW449, """]")), "]"))</f>
        <v/>
      </c>
    </row>
    <row r="450" spans="6:52" ht="16" customHeight="1">
      <c r="F450" s="6" t="str">
        <f>IF(ISBLANK(E450), "", Table2[[#This Row],[unique_id]])</f>
        <v/>
      </c>
      <c r="T450" s="6"/>
      <c r="V450" s="8"/>
      <c r="W450" s="8"/>
      <c r="X450" s="8"/>
      <c r="Y450" s="8"/>
      <c r="AF450" s="8"/>
      <c r="AH450" s="6" t="str">
        <f>IF(ISBLANK(AG450),  "", _xlfn.CONCAT("haas/entity/sensor/", LOWER(C450), "/", E450, "/config"))</f>
        <v/>
      </c>
      <c r="AI450" s="6" t="str">
        <f>IF(ISBLANK(AG450),  "", _xlfn.CONCAT(LOWER(C450), "/", E450))</f>
        <v/>
      </c>
      <c r="AK450" s="6"/>
      <c r="AL450" s="31"/>
      <c r="AM450" s="6"/>
      <c r="AN450" s="8"/>
      <c r="AV450" s="6"/>
      <c r="AW450" s="6"/>
      <c r="AZ450" s="6" t="str">
        <f>IF(AND(ISBLANK(AV450), ISBLANK(AW450)), "", _xlfn.CONCAT("[", IF(ISBLANK(AV450), "", _xlfn.CONCAT("[""mac"", """, AV450, """]")), IF(ISBLANK(AW450), "", _xlfn.CONCAT(", [""ip"", """, AW450, """]")), "]"))</f>
        <v/>
      </c>
    </row>
    <row r="451" spans="6:52" ht="16" customHeight="1">
      <c r="F451" s="6" t="str">
        <f>IF(ISBLANK(E451), "", Table2[[#This Row],[unique_id]])</f>
        <v/>
      </c>
      <c r="T451" s="6"/>
      <c r="V451" s="8"/>
      <c r="W451" s="8"/>
      <c r="X451" s="8"/>
      <c r="Y451" s="8"/>
      <c r="AF451" s="8"/>
      <c r="AH451" s="6" t="str">
        <f>IF(ISBLANK(AG451),  "", _xlfn.CONCAT("haas/entity/sensor/", LOWER(C451), "/", E451, "/config"))</f>
        <v/>
      </c>
      <c r="AI451" s="6" t="str">
        <f>IF(ISBLANK(AG451),  "", _xlfn.CONCAT(LOWER(C451), "/", E451))</f>
        <v/>
      </c>
      <c r="AK451" s="6"/>
      <c r="AL451" s="31"/>
      <c r="AM451" s="6"/>
      <c r="AN451" s="8"/>
      <c r="AV451" s="6"/>
      <c r="AW451" s="6"/>
      <c r="AZ451" s="6" t="str">
        <f>IF(AND(ISBLANK(AV451), ISBLANK(AW451)), "", _xlfn.CONCAT("[", IF(ISBLANK(AV451), "", _xlfn.CONCAT("[""mac"", """, AV451, """]")), IF(ISBLANK(AW451), "", _xlfn.CONCAT(", [""ip"", """, AW451, """]")), "]"))</f>
        <v/>
      </c>
    </row>
    <row r="452" spans="6:52" ht="16" customHeight="1">
      <c r="F452" s="6" t="str">
        <f>IF(ISBLANK(E452), "", Table2[[#This Row],[unique_id]])</f>
        <v/>
      </c>
      <c r="T452" s="6"/>
      <c r="V452" s="8"/>
      <c r="W452" s="8"/>
      <c r="X452" s="8"/>
      <c r="Y452" s="8"/>
      <c r="AF452" s="8"/>
      <c r="AH452" s="6" t="str">
        <f>IF(ISBLANK(AG452),  "", _xlfn.CONCAT("haas/entity/sensor/", LOWER(C452), "/", E452, "/config"))</f>
        <v/>
      </c>
      <c r="AI452" s="6" t="str">
        <f>IF(ISBLANK(AG452),  "", _xlfn.CONCAT(LOWER(C452), "/", E452))</f>
        <v/>
      </c>
      <c r="AK452" s="6"/>
      <c r="AL452" s="31"/>
      <c r="AM452" s="6"/>
      <c r="AN452" s="8"/>
      <c r="AV452" s="6"/>
      <c r="AW452" s="6"/>
      <c r="AZ452" s="6" t="str">
        <f>IF(AND(ISBLANK(AV452), ISBLANK(AW452)), "", _xlfn.CONCAT("[", IF(ISBLANK(AV452), "", _xlfn.CONCAT("[""mac"", """, AV452, """]")), IF(ISBLANK(AW452), "", _xlfn.CONCAT(", [""ip"", """, AW452, """]")), "]"))</f>
        <v/>
      </c>
    </row>
    <row r="453" spans="6:52" ht="16" customHeight="1">
      <c r="F453" s="6" t="str">
        <f>IF(ISBLANK(E453), "", Table2[[#This Row],[unique_id]])</f>
        <v/>
      </c>
      <c r="T453" s="6"/>
      <c r="V453" s="8"/>
      <c r="W453" s="8"/>
      <c r="X453" s="8"/>
      <c r="Y453" s="8"/>
      <c r="AF453" s="8"/>
      <c r="AH453" s="6" t="str">
        <f>IF(ISBLANK(AG453),  "", _xlfn.CONCAT("haas/entity/sensor/", LOWER(C453), "/", E453, "/config"))</f>
        <v/>
      </c>
      <c r="AI453" s="6" t="str">
        <f>IF(ISBLANK(AG453),  "", _xlfn.CONCAT(LOWER(C453), "/", E453))</f>
        <v/>
      </c>
      <c r="AK453" s="6"/>
      <c r="AL453" s="31"/>
      <c r="AM453" s="6"/>
      <c r="AN453" s="8"/>
      <c r="AV453" s="6"/>
      <c r="AW453" s="6"/>
      <c r="AZ453" s="6" t="str">
        <f>IF(AND(ISBLANK(AV453), ISBLANK(AW453)), "", _xlfn.CONCAT("[", IF(ISBLANK(AV453), "", _xlfn.CONCAT("[""mac"", """, AV453, """]")), IF(ISBLANK(AW453), "", _xlfn.CONCAT(", [""ip"", """, AW453, """]")), "]"))</f>
        <v/>
      </c>
    </row>
    <row r="454" spans="6:52" ht="16" customHeight="1">
      <c r="F454" s="6" t="str">
        <f>IF(ISBLANK(E454), "", Table2[[#This Row],[unique_id]])</f>
        <v/>
      </c>
      <c r="T454" s="6"/>
      <c r="V454" s="8"/>
      <c r="W454" s="8"/>
      <c r="X454" s="8"/>
      <c r="Y454" s="8"/>
      <c r="AF454" s="8"/>
      <c r="AH454" s="6" t="str">
        <f>IF(ISBLANK(AG454),  "", _xlfn.CONCAT("haas/entity/sensor/", LOWER(C454), "/", E454, "/config"))</f>
        <v/>
      </c>
      <c r="AI454" s="6" t="str">
        <f>IF(ISBLANK(AG454),  "", _xlfn.CONCAT(LOWER(C454), "/", E454))</f>
        <v/>
      </c>
      <c r="AK454" s="6"/>
      <c r="AL454" s="31"/>
      <c r="AM454" s="6"/>
      <c r="AN454" s="8"/>
      <c r="AV454" s="6"/>
      <c r="AW454" s="6"/>
      <c r="AZ454" s="6" t="str">
        <f>IF(AND(ISBLANK(AV454), ISBLANK(AW454)), "", _xlfn.CONCAT("[", IF(ISBLANK(AV454), "", _xlfn.CONCAT("[""mac"", """, AV454, """]")), IF(ISBLANK(AW454), "", _xlfn.CONCAT(", [""ip"", """, AW454, """]")), "]"))</f>
        <v/>
      </c>
    </row>
    <row r="455" spans="6:52" ht="16" customHeight="1">
      <c r="F455" s="6" t="str">
        <f>IF(ISBLANK(E455), "", Table2[[#This Row],[unique_id]])</f>
        <v/>
      </c>
      <c r="T455" s="6"/>
      <c r="V455" s="8"/>
      <c r="W455" s="8"/>
      <c r="X455" s="8"/>
      <c r="Y455" s="8"/>
      <c r="AF455" s="8"/>
      <c r="AH455" s="6" t="str">
        <f>IF(ISBLANK(AG455),  "", _xlfn.CONCAT("haas/entity/sensor/", LOWER(C455), "/", E455, "/config"))</f>
        <v/>
      </c>
      <c r="AI455" s="6" t="str">
        <f>IF(ISBLANK(AG455),  "", _xlfn.CONCAT(LOWER(C455), "/", E455))</f>
        <v/>
      </c>
      <c r="AK455" s="6"/>
      <c r="AL455" s="31"/>
      <c r="AM455" s="6"/>
      <c r="AN455" s="8"/>
      <c r="AV455" s="6"/>
      <c r="AW455" s="6"/>
      <c r="AZ455" s="6" t="str">
        <f>IF(AND(ISBLANK(AV455), ISBLANK(AW455)), "", _xlfn.CONCAT("[", IF(ISBLANK(AV455), "", _xlfn.CONCAT("[""mac"", """, AV455, """]")), IF(ISBLANK(AW455), "", _xlfn.CONCAT(", [""ip"", """, AW455, """]")), "]"))</f>
        <v/>
      </c>
    </row>
    <row r="456" spans="6:52" ht="16" customHeight="1">
      <c r="F456" s="6" t="str">
        <f>IF(ISBLANK(E456), "", Table2[[#This Row],[unique_id]])</f>
        <v/>
      </c>
      <c r="T456" s="6"/>
      <c r="V456" s="8"/>
      <c r="W456" s="8"/>
      <c r="X456" s="8"/>
      <c r="Y456" s="8"/>
      <c r="AF456" s="8"/>
      <c r="AH456" s="6" t="str">
        <f>IF(ISBLANK(AG456),  "", _xlfn.CONCAT("haas/entity/sensor/", LOWER(C456), "/", E456, "/config"))</f>
        <v/>
      </c>
      <c r="AI456" s="6" t="str">
        <f>IF(ISBLANK(AG456),  "", _xlfn.CONCAT(LOWER(C456), "/", E456))</f>
        <v/>
      </c>
      <c r="AK456" s="6"/>
      <c r="AL456" s="31"/>
      <c r="AM456" s="6"/>
      <c r="AN456" s="8"/>
      <c r="AV456" s="6"/>
      <c r="AW456" s="6"/>
      <c r="AZ456" s="6" t="str">
        <f>IF(AND(ISBLANK(AV456), ISBLANK(AW456)), "", _xlfn.CONCAT("[", IF(ISBLANK(AV456), "", _xlfn.CONCAT("[""mac"", """, AV456, """]")), IF(ISBLANK(AW456), "", _xlfn.CONCAT(", [""ip"", """, AW456, """]")), "]"))</f>
        <v/>
      </c>
    </row>
    <row r="457" spans="6:52" ht="16" customHeight="1">
      <c r="F457" s="6" t="str">
        <f>IF(ISBLANK(E457), "", Table2[[#This Row],[unique_id]])</f>
        <v/>
      </c>
      <c r="T457" s="6"/>
      <c r="V457" s="8"/>
      <c r="W457" s="8"/>
      <c r="X457" s="8"/>
      <c r="Y457" s="8"/>
      <c r="AF457" s="8"/>
      <c r="AH457" s="6" t="str">
        <f>IF(ISBLANK(AG457),  "", _xlfn.CONCAT("haas/entity/sensor/", LOWER(C457), "/", E457, "/config"))</f>
        <v/>
      </c>
      <c r="AI457" s="6" t="str">
        <f>IF(ISBLANK(AG457),  "", _xlfn.CONCAT(LOWER(C457), "/", E457))</f>
        <v/>
      </c>
      <c r="AK457" s="6"/>
      <c r="AL457" s="31"/>
      <c r="AM457" s="6"/>
      <c r="AN457" s="8"/>
      <c r="AV457" s="6"/>
      <c r="AW457" s="6"/>
      <c r="AZ457" s="6" t="str">
        <f>IF(AND(ISBLANK(AV457), ISBLANK(AW457)), "", _xlfn.CONCAT("[", IF(ISBLANK(AV457), "", _xlfn.CONCAT("[""mac"", """, AV457, """]")), IF(ISBLANK(AW457), "", _xlfn.CONCAT(", [""ip"", """, AW457, """]")), "]"))</f>
        <v/>
      </c>
    </row>
    <row r="458" spans="6:52" ht="16" customHeight="1">
      <c r="F458" s="6" t="str">
        <f>IF(ISBLANK(E458), "", Table2[[#This Row],[unique_id]])</f>
        <v/>
      </c>
      <c r="T458" s="6"/>
      <c r="V458" s="8"/>
      <c r="W458" s="8"/>
      <c r="X458" s="8"/>
      <c r="Y458" s="8"/>
      <c r="AF458" s="8"/>
      <c r="AH458" s="6" t="str">
        <f>IF(ISBLANK(AG458),  "", _xlfn.CONCAT("haas/entity/sensor/", LOWER(C458), "/", E458, "/config"))</f>
        <v/>
      </c>
      <c r="AI458" s="6" t="str">
        <f>IF(ISBLANK(AG458),  "", _xlfn.CONCAT(LOWER(C458), "/", E458))</f>
        <v/>
      </c>
      <c r="AK458" s="6"/>
      <c r="AL458" s="31"/>
      <c r="AM458" s="6"/>
      <c r="AN458" s="8"/>
      <c r="AV458" s="6"/>
      <c r="AW458" s="6"/>
      <c r="AZ458" s="6" t="str">
        <f>IF(AND(ISBLANK(AV458), ISBLANK(AW458)), "", _xlfn.CONCAT("[", IF(ISBLANK(AV458), "", _xlfn.CONCAT("[""mac"", """, AV458, """]")), IF(ISBLANK(AW458), "", _xlfn.CONCAT(", [""ip"", """, AW458, """]")), "]"))</f>
        <v/>
      </c>
    </row>
    <row r="459" spans="6:52" ht="16" customHeight="1">
      <c r="F459" s="6" t="str">
        <f>IF(ISBLANK(E459), "", Table2[[#This Row],[unique_id]])</f>
        <v/>
      </c>
      <c r="T459" s="6"/>
      <c r="V459" s="8"/>
      <c r="W459" s="8"/>
      <c r="X459" s="8"/>
      <c r="Y459" s="8"/>
      <c r="AF459" s="8"/>
      <c r="AH459" s="6" t="str">
        <f>IF(ISBLANK(AG459),  "", _xlfn.CONCAT("haas/entity/sensor/", LOWER(C459), "/", E459, "/config"))</f>
        <v/>
      </c>
      <c r="AI459" s="6" t="str">
        <f>IF(ISBLANK(AG459),  "", _xlfn.CONCAT(LOWER(C459), "/", E459))</f>
        <v/>
      </c>
      <c r="AK459" s="6"/>
      <c r="AL459" s="31"/>
      <c r="AM459" s="6"/>
      <c r="AN459" s="8"/>
      <c r="AV459" s="6"/>
      <c r="AW459" s="6"/>
      <c r="AZ459" s="6" t="str">
        <f>IF(AND(ISBLANK(AV459), ISBLANK(AW459)), "", _xlfn.CONCAT("[", IF(ISBLANK(AV459), "", _xlfn.CONCAT("[""mac"", """, AV459, """]")), IF(ISBLANK(AW459), "", _xlfn.CONCAT(", [""ip"", """, AW459, """]")), "]"))</f>
        <v/>
      </c>
    </row>
    <row r="460" spans="6:52" ht="16" customHeight="1">
      <c r="F460" s="6" t="str">
        <f>IF(ISBLANK(E460), "", Table2[[#This Row],[unique_id]])</f>
        <v/>
      </c>
      <c r="T460" s="6"/>
      <c r="V460" s="8"/>
      <c r="W460" s="8"/>
      <c r="X460" s="8"/>
      <c r="Y460" s="8"/>
      <c r="AF460" s="8"/>
      <c r="AH460" s="6" t="str">
        <f>IF(ISBLANK(AG460),  "", _xlfn.CONCAT("haas/entity/sensor/", LOWER(C460), "/", E460, "/config"))</f>
        <v/>
      </c>
      <c r="AI460" s="6" t="str">
        <f>IF(ISBLANK(AG460),  "", _xlfn.CONCAT(LOWER(C460), "/", E460))</f>
        <v/>
      </c>
      <c r="AK460" s="6"/>
      <c r="AL460" s="31"/>
      <c r="AM460" s="6"/>
      <c r="AN460" s="8"/>
      <c r="AV460" s="6"/>
      <c r="AW460" s="6"/>
      <c r="AZ460" s="6" t="str">
        <f>IF(AND(ISBLANK(AV460), ISBLANK(AW460)), "", _xlfn.CONCAT("[", IF(ISBLANK(AV460), "", _xlfn.CONCAT("[""mac"", """, AV460, """]")), IF(ISBLANK(AW460), "", _xlfn.CONCAT(", [""ip"", """, AW460, """]")), "]"))</f>
        <v/>
      </c>
    </row>
    <row r="461" spans="6:52" ht="16" customHeight="1">
      <c r="F461" s="6" t="str">
        <f>IF(ISBLANK(E461), "", Table2[[#This Row],[unique_id]])</f>
        <v/>
      </c>
      <c r="T461" s="6"/>
      <c r="V461" s="8"/>
      <c r="W461" s="8"/>
      <c r="X461" s="8"/>
      <c r="Y461" s="8"/>
      <c r="AF461" s="8"/>
      <c r="AH461" s="6" t="str">
        <f>IF(ISBLANK(AG461),  "", _xlfn.CONCAT("haas/entity/sensor/", LOWER(C461), "/", E461, "/config"))</f>
        <v/>
      </c>
      <c r="AI461" s="6" t="str">
        <f>IF(ISBLANK(AG461),  "", _xlfn.CONCAT(LOWER(C461), "/", E461))</f>
        <v/>
      </c>
      <c r="AK461" s="6"/>
      <c r="AL461" s="31"/>
      <c r="AM461" s="6"/>
      <c r="AN461" s="8"/>
      <c r="AV461" s="6"/>
      <c r="AW461" s="6"/>
      <c r="AZ461" s="6" t="str">
        <f>IF(AND(ISBLANK(AV461), ISBLANK(AW461)), "", _xlfn.CONCAT("[", IF(ISBLANK(AV461), "", _xlfn.CONCAT("[""mac"", """, AV461, """]")), IF(ISBLANK(AW461), "", _xlfn.CONCAT(", [""ip"", """, AW461, """]")), "]"))</f>
        <v/>
      </c>
    </row>
    <row r="462" spans="6:52" ht="16" customHeight="1">
      <c r="F462" s="6" t="str">
        <f>IF(ISBLANK(E462), "", Table2[[#This Row],[unique_id]])</f>
        <v/>
      </c>
      <c r="T462" s="6"/>
      <c r="V462" s="8"/>
      <c r="W462" s="8"/>
      <c r="X462" s="8"/>
      <c r="Y462" s="8"/>
      <c r="AF462" s="8"/>
      <c r="AH462" s="6" t="str">
        <f>IF(ISBLANK(AG462),  "", _xlfn.CONCAT("haas/entity/sensor/", LOWER(C462), "/", E462, "/config"))</f>
        <v/>
      </c>
      <c r="AI462" s="6" t="str">
        <f>IF(ISBLANK(AG462),  "", _xlfn.CONCAT(LOWER(C462), "/", E462))</f>
        <v/>
      </c>
      <c r="AK462" s="6"/>
      <c r="AL462" s="31"/>
      <c r="AM462" s="6"/>
      <c r="AN462" s="8"/>
      <c r="AV462" s="6"/>
      <c r="AW462" s="6"/>
      <c r="AZ462" s="6" t="str">
        <f>IF(AND(ISBLANK(AV462), ISBLANK(AW462)), "", _xlfn.CONCAT("[", IF(ISBLANK(AV462), "", _xlfn.CONCAT("[""mac"", """, AV462, """]")), IF(ISBLANK(AW462), "", _xlfn.CONCAT(", [""ip"", """, AW462, """]")), "]"))</f>
        <v/>
      </c>
    </row>
    <row r="463" spans="6:52" ht="16" customHeight="1">
      <c r="F463" s="6" t="str">
        <f>IF(ISBLANK(E463), "", Table2[[#This Row],[unique_id]])</f>
        <v/>
      </c>
      <c r="T463" s="6"/>
      <c r="V463" s="8"/>
      <c r="W463" s="8"/>
      <c r="X463" s="8"/>
      <c r="Y463" s="8"/>
      <c r="AF463" s="8"/>
      <c r="AH463" s="6" t="str">
        <f>IF(ISBLANK(AG463),  "", _xlfn.CONCAT("haas/entity/sensor/", LOWER(C463), "/", E463, "/config"))</f>
        <v/>
      </c>
      <c r="AI463" s="6" t="str">
        <f>IF(ISBLANK(AG463),  "", _xlfn.CONCAT(LOWER(C463), "/", E463))</f>
        <v/>
      </c>
      <c r="AK463" s="6"/>
      <c r="AL463" s="30"/>
      <c r="AM463" s="6"/>
      <c r="AN463" s="8"/>
      <c r="AV463" s="6"/>
      <c r="AW463" s="6"/>
      <c r="AZ463" s="6" t="str">
        <f>IF(AND(ISBLANK(AV463), ISBLANK(AW463)), "", _xlfn.CONCAT("[", IF(ISBLANK(AV463), "", _xlfn.CONCAT("[""mac"", """, AV463, """]")), IF(ISBLANK(AW463), "", _xlfn.CONCAT(", [""ip"", """, AW463, """]")), "]"))</f>
        <v/>
      </c>
    </row>
    <row r="464" spans="6:52" ht="16" customHeight="1">
      <c r="F464" s="6" t="str">
        <f>IF(ISBLANK(E464), "", Table2[[#This Row],[unique_id]])</f>
        <v/>
      </c>
      <c r="T464" s="6"/>
      <c r="V464" s="8"/>
      <c r="W464" s="8"/>
      <c r="X464" s="8"/>
      <c r="Y464" s="8"/>
      <c r="AF464" s="8"/>
      <c r="AH464" s="6" t="str">
        <f>IF(ISBLANK(AG464),  "", _xlfn.CONCAT("haas/entity/sensor/", LOWER(C464), "/", E464, "/config"))</f>
        <v/>
      </c>
      <c r="AI464" s="6" t="str">
        <f>IF(ISBLANK(AG464),  "", _xlfn.CONCAT(LOWER(C464), "/", E464))</f>
        <v/>
      </c>
      <c r="AK464" s="6"/>
      <c r="AL464" s="31"/>
      <c r="AM464" s="6"/>
      <c r="AN464" s="8"/>
      <c r="AV464" s="6"/>
      <c r="AW464" s="6"/>
      <c r="AZ464" s="6" t="str">
        <f>IF(AND(ISBLANK(AV464), ISBLANK(AW464)), "", _xlfn.CONCAT("[", IF(ISBLANK(AV464), "", _xlfn.CONCAT("[""mac"", """, AV464, """]")), IF(ISBLANK(AW464), "", _xlfn.CONCAT(", [""ip"", """, AW464, """]")), "]"))</f>
        <v/>
      </c>
    </row>
    <row r="465" spans="6:52" ht="16" customHeight="1">
      <c r="F465" s="6" t="str">
        <f>IF(ISBLANK(E465), "", Table2[[#This Row],[unique_id]])</f>
        <v/>
      </c>
      <c r="T465" s="6"/>
      <c r="V465" s="8"/>
      <c r="W465" s="8"/>
      <c r="X465" s="8"/>
      <c r="Y465" s="8"/>
      <c r="AF465" s="8"/>
      <c r="AH465" s="6" t="str">
        <f>IF(ISBLANK(AG465),  "", _xlfn.CONCAT("haas/entity/sensor/", LOWER(C465), "/", E465, "/config"))</f>
        <v/>
      </c>
      <c r="AI465" s="6" t="str">
        <f>IF(ISBLANK(AG465),  "", _xlfn.CONCAT(LOWER(C465), "/", E465))</f>
        <v/>
      </c>
      <c r="AK465" s="6"/>
      <c r="AL465" s="30"/>
      <c r="AM465" s="6"/>
      <c r="AN465" s="8"/>
      <c r="AV465" s="6"/>
      <c r="AW465" s="6"/>
      <c r="AZ465" s="6" t="str">
        <f>IF(AND(ISBLANK(AV465), ISBLANK(AW465)), "", _xlfn.CONCAT("[", IF(ISBLANK(AV465), "", _xlfn.CONCAT("[""mac"", """, AV465, """]")), IF(ISBLANK(AW465), "", _xlfn.CONCAT(", [""ip"", """, AW465, """]")), "]"))</f>
        <v/>
      </c>
    </row>
    <row r="466" spans="6:52" ht="16" customHeight="1">
      <c r="F466" s="6" t="str">
        <f>IF(ISBLANK(E466), "", Table2[[#This Row],[unique_id]])</f>
        <v/>
      </c>
      <c r="T466" s="6"/>
      <c r="V466" s="8"/>
      <c r="W466" s="8"/>
      <c r="X466" s="8"/>
      <c r="Y466" s="8"/>
      <c r="AF466" s="8"/>
      <c r="AH466" s="6" t="str">
        <f>IF(ISBLANK(AG466),  "", _xlfn.CONCAT("haas/entity/sensor/", LOWER(C466), "/", E466, "/config"))</f>
        <v/>
      </c>
      <c r="AI466" s="6" t="str">
        <f>IF(ISBLANK(AG466),  "", _xlfn.CONCAT(LOWER(C466), "/", E466))</f>
        <v/>
      </c>
      <c r="AK466" s="6"/>
      <c r="AL466" s="30"/>
      <c r="AM466" s="6"/>
      <c r="AN466" s="8"/>
      <c r="AV466" s="6"/>
      <c r="AW466" s="6"/>
      <c r="AZ466" s="6" t="str">
        <f>IF(AND(ISBLANK(AV466), ISBLANK(AW466)), "", _xlfn.CONCAT("[", IF(ISBLANK(AV466), "", _xlfn.CONCAT("[""mac"", """, AV466, """]")), IF(ISBLANK(AW466), "", _xlfn.CONCAT(", [""ip"", """, AW466, """]")), "]"))</f>
        <v/>
      </c>
    </row>
    <row r="467" spans="6:52" ht="16" customHeight="1">
      <c r="F467" s="6" t="str">
        <f>IF(ISBLANK(E467), "", Table2[[#This Row],[unique_id]])</f>
        <v/>
      </c>
      <c r="T467" s="6"/>
      <c r="V467" s="8"/>
      <c r="W467" s="8"/>
      <c r="X467" s="8"/>
      <c r="Y467" s="8"/>
      <c r="AF467" s="8"/>
      <c r="AH467" s="6" t="str">
        <f>IF(ISBLANK(AG467),  "", _xlfn.CONCAT("haas/entity/sensor/", LOWER(C467), "/", E467, "/config"))</f>
        <v/>
      </c>
      <c r="AI467" s="6" t="str">
        <f>IF(ISBLANK(AG467),  "", _xlfn.CONCAT(LOWER(C467), "/", E467))</f>
        <v/>
      </c>
      <c r="AK467" s="6"/>
      <c r="AL467" s="30"/>
      <c r="AM467" s="6"/>
      <c r="AN467" s="8"/>
      <c r="AV467" s="6"/>
      <c r="AW467" s="6"/>
      <c r="AZ467" s="6" t="str">
        <f>IF(AND(ISBLANK(AV467), ISBLANK(AW467)), "", _xlfn.CONCAT("[", IF(ISBLANK(AV467), "", _xlfn.CONCAT("[""mac"", """, AV467, """]")), IF(ISBLANK(AW467), "", _xlfn.CONCAT(", [""ip"", """, AW467, """]")), "]"))</f>
        <v/>
      </c>
    </row>
    <row r="468" spans="6:52" ht="16" customHeight="1">
      <c r="F468" s="6" t="str">
        <f>IF(ISBLANK(E468), "", Table2[[#This Row],[unique_id]])</f>
        <v/>
      </c>
      <c r="T468" s="6"/>
      <c r="V468" s="8"/>
      <c r="W468" s="8"/>
      <c r="X468" s="8"/>
      <c r="Y468" s="8"/>
      <c r="AF468" s="8"/>
      <c r="AH468" s="6" t="str">
        <f>IF(ISBLANK(AG468),  "", _xlfn.CONCAT("haas/entity/sensor/", LOWER(C468), "/", E468, "/config"))</f>
        <v/>
      </c>
      <c r="AI468" s="6" t="str">
        <f>IF(ISBLANK(AG468),  "", _xlfn.CONCAT(LOWER(C468), "/", E468))</f>
        <v/>
      </c>
      <c r="AK468" s="6"/>
      <c r="AL468" s="31"/>
      <c r="AM468" s="6"/>
      <c r="AN468" s="8"/>
      <c r="AV468" s="6"/>
      <c r="AW468" s="6"/>
      <c r="AZ468" s="6" t="str">
        <f>IF(AND(ISBLANK(AV468), ISBLANK(AW468)), "", _xlfn.CONCAT("[", IF(ISBLANK(AV468), "", _xlfn.CONCAT("[""mac"", """, AV468, """]")), IF(ISBLANK(AW468), "", _xlfn.CONCAT(", [""ip"", """, AW468, """]")), "]"))</f>
        <v/>
      </c>
    </row>
    <row r="469" spans="6:52" ht="16" customHeight="1">
      <c r="F469" s="6" t="str">
        <f>IF(ISBLANK(E469), "", Table2[[#This Row],[unique_id]])</f>
        <v/>
      </c>
      <c r="T469" s="6"/>
      <c r="V469" s="8"/>
      <c r="W469" s="8"/>
      <c r="X469" s="8"/>
      <c r="Y469" s="8"/>
      <c r="AF469" s="8"/>
      <c r="AH469" s="6" t="str">
        <f>IF(ISBLANK(AG469),  "", _xlfn.CONCAT("haas/entity/sensor/", LOWER(C469), "/", E469, "/config"))</f>
        <v/>
      </c>
      <c r="AI469" s="6" t="str">
        <f>IF(ISBLANK(AG469),  "", _xlfn.CONCAT(LOWER(C469), "/", E469))</f>
        <v/>
      </c>
      <c r="AK469" s="6"/>
      <c r="AL469" s="30"/>
      <c r="AM469" s="6"/>
      <c r="AN469" s="8"/>
      <c r="AV469" s="6"/>
      <c r="AW469" s="6"/>
      <c r="AZ469" s="6" t="str">
        <f>IF(AND(ISBLANK(AV469), ISBLANK(AW469)), "", _xlfn.CONCAT("[", IF(ISBLANK(AV469), "", _xlfn.CONCAT("[""mac"", """, AV469, """]")), IF(ISBLANK(AW469), "", _xlfn.CONCAT(", [""ip"", """, AW469, """]")), "]"))</f>
        <v/>
      </c>
    </row>
    <row r="470" spans="6:52" ht="16" customHeight="1">
      <c r="F470" s="6" t="str">
        <f>IF(ISBLANK(E470), "", Table2[[#This Row],[unique_id]])</f>
        <v/>
      </c>
      <c r="T470" s="6"/>
      <c r="V470" s="8"/>
      <c r="W470" s="8"/>
      <c r="X470" s="8"/>
      <c r="Y470" s="8"/>
      <c r="AF470" s="8"/>
      <c r="AH470" s="6" t="str">
        <f>IF(ISBLANK(AG470),  "", _xlfn.CONCAT("haas/entity/sensor/", LOWER(C470), "/", E470, "/config"))</f>
        <v/>
      </c>
      <c r="AI470" s="6" t="str">
        <f>IF(ISBLANK(AG470),  "", _xlfn.CONCAT(LOWER(C470), "/", E470))</f>
        <v/>
      </c>
      <c r="AK470" s="6"/>
      <c r="AL470" s="31"/>
      <c r="AM470" s="6"/>
      <c r="AN470" s="8"/>
      <c r="AV470" s="6"/>
      <c r="AW470" s="6"/>
      <c r="AZ470" s="6" t="str">
        <f>IF(AND(ISBLANK(AV470), ISBLANK(AW470)), "", _xlfn.CONCAT("[", IF(ISBLANK(AV470), "", _xlfn.CONCAT("[""mac"", """, AV470, """]")), IF(ISBLANK(AW470), "", _xlfn.CONCAT(", [""ip"", """, AW470, """]")), "]"))</f>
        <v/>
      </c>
    </row>
    <row r="471" spans="6:52" ht="16" customHeight="1">
      <c r="F471" s="6" t="str">
        <f>IF(ISBLANK(E471), "", Table2[[#This Row],[unique_id]])</f>
        <v/>
      </c>
      <c r="T471" s="6"/>
      <c r="V471" s="8"/>
      <c r="W471" s="8"/>
      <c r="X471" s="8"/>
      <c r="Y471" s="8"/>
      <c r="AF471" s="8"/>
      <c r="AH471" s="6" t="str">
        <f>IF(ISBLANK(AG471),  "", _xlfn.CONCAT("haas/entity/sensor/", LOWER(C471), "/", E471, "/config"))</f>
        <v/>
      </c>
      <c r="AI471" s="6" t="str">
        <f>IF(ISBLANK(AG471),  "", _xlfn.CONCAT(LOWER(C471), "/", E471))</f>
        <v/>
      </c>
      <c r="AK471" s="6"/>
      <c r="AL471" s="31"/>
      <c r="AM471" s="6"/>
      <c r="AN471" s="8"/>
      <c r="AV471" s="6"/>
      <c r="AW471" s="6"/>
      <c r="AZ471" s="6" t="str">
        <f>IF(AND(ISBLANK(AV471), ISBLANK(AW471)), "", _xlfn.CONCAT("[", IF(ISBLANK(AV471), "", _xlfn.CONCAT("[""mac"", """, AV471, """]")), IF(ISBLANK(AW471), "", _xlfn.CONCAT(", [""ip"", """, AW471, """]")), "]"))</f>
        <v/>
      </c>
    </row>
    <row r="472" spans="6:52" ht="16" customHeight="1">
      <c r="F472" s="6" t="str">
        <f>IF(ISBLANK(E472), "", Table2[[#This Row],[unique_id]])</f>
        <v/>
      </c>
      <c r="T472" s="6"/>
      <c r="V472" s="8"/>
      <c r="W472" s="8"/>
      <c r="X472" s="8"/>
      <c r="Y472" s="8"/>
      <c r="AF472" s="8"/>
      <c r="AH472" s="6" t="str">
        <f>IF(ISBLANK(AG472),  "", _xlfn.CONCAT("haas/entity/sensor/", LOWER(C472), "/", E472, "/config"))</f>
        <v/>
      </c>
      <c r="AI472" s="6" t="str">
        <f>IF(ISBLANK(AG472),  "", _xlfn.CONCAT(LOWER(C472), "/", E472))</f>
        <v/>
      </c>
      <c r="AK472" s="6"/>
      <c r="AL472" s="31"/>
      <c r="AM472" s="6"/>
      <c r="AN472" s="8"/>
      <c r="AV472" s="6"/>
      <c r="AW472" s="6"/>
      <c r="AZ472" s="6" t="str">
        <f>IF(AND(ISBLANK(AV472), ISBLANK(AW472)), "", _xlfn.CONCAT("[", IF(ISBLANK(AV472), "", _xlfn.CONCAT("[""mac"", """, AV472, """]")), IF(ISBLANK(AW472), "", _xlfn.CONCAT(", [""ip"", """, AW472, """]")), "]"))</f>
        <v/>
      </c>
    </row>
    <row r="473" spans="6:52" ht="16" customHeight="1">
      <c r="F473" s="6" t="str">
        <f>IF(ISBLANK(E473), "", Table2[[#This Row],[unique_id]])</f>
        <v/>
      </c>
      <c r="T473" s="6"/>
      <c r="V473" s="8"/>
      <c r="W473" s="8"/>
      <c r="X473" s="8"/>
      <c r="Y473" s="8"/>
      <c r="AF473" s="8"/>
      <c r="AH473" s="6" t="str">
        <f>IF(ISBLANK(AG473),  "", _xlfn.CONCAT("haas/entity/sensor/", LOWER(C473), "/", E473, "/config"))</f>
        <v/>
      </c>
      <c r="AI473" s="6" t="str">
        <f>IF(ISBLANK(AG473),  "", _xlfn.CONCAT(LOWER(C473), "/", E473))</f>
        <v/>
      </c>
      <c r="AK473" s="6"/>
      <c r="AL473" s="31"/>
      <c r="AM473" s="6"/>
      <c r="AN473" s="8"/>
      <c r="AV473" s="6"/>
      <c r="AW473" s="6"/>
      <c r="AZ473" s="6" t="str">
        <f>IF(AND(ISBLANK(AV473), ISBLANK(AW473)), "", _xlfn.CONCAT("[", IF(ISBLANK(AV473), "", _xlfn.CONCAT("[""mac"", """, AV473, """]")), IF(ISBLANK(AW473), "", _xlfn.CONCAT(", [""ip"", """, AW473, """]")), "]"))</f>
        <v/>
      </c>
    </row>
    <row r="474" spans="6:52" ht="16" customHeight="1">
      <c r="F474" s="6" t="str">
        <f>IF(ISBLANK(E474), "", Table2[[#This Row],[unique_id]])</f>
        <v/>
      </c>
      <c r="T474" s="6"/>
      <c r="V474" s="8"/>
      <c r="W474" s="8"/>
      <c r="X474" s="8"/>
      <c r="Y474" s="8"/>
      <c r="AF474" s="8"/>
      <c r="AH474" s="6" t="str">
        <f>IF(ISBLANK(AG474),  "", _xlfn.CONCAT("haas/entity/sensor/", LOWER(C474), "/", E474, "/config"))</f>
        <v/>
      </c>
      <c r="AI474" s="6" t="str">
        <f>IF(ISBLANK(AG474),  "", _xlfn.CONCAT(LOWER(C474), "/", E474))</f>
        <v/>
      </c>
      <c r="AK474" s="6"/>
      <c r="AL474" s="31"/>
      <c r="AM474" s="6"/>
      <c r="AN474" s="8"/>
      <c r="AV474" s="6"/>
      <c r="AW474" s="6"/>
      <c r="AZ474" s="6" t="str">
        <f>IF(AND(ISBLANK(AV474), ISBLANK(AW474)), "", _xlfn.CONCAT("[", IF(ISBLANK(AV474), "", _xlfn.CONCAT("[""mac"", """, AV474, """]")), IF(ISBLANK(AW474), "", _xlfn.CONCAT(", [""ip"", """, AW474, """]")), "]"))</f>
        <v/>
      </c>
    </row>
    <row r="475" spans="6:52" ht="16" customHeight="1">
      <c r="F475" s="6" t="str">
        <f>IF(ISBLANK(E475), "", Table2[[#This Row],[unique_id]])</f>
        <v/>
      </c>
      <c r="T475" s="6"/>
      <c r="V475" s="8"/>
      <c r="W475" s="8"/>
      <c r="X475" s="8"/>
      <c r="Y475" s="8"/>
      <c r="AF475" s="8"/>
      <c r="AH475" s="6" t="str">
        <f>IF(ISBLANK(AG475),  "", _xlfn.CONCAT("haas/entity/sensor/", LOWER(C475), "/", E475, "/config"))</f>
        <v/>
      </c>
      <c r="AI475" s="6" t="str">
        <f>IF(ISBLANK(AG475),  "", _xlfn.CONCAT(LOWER(C475), "/", E475))</f>
        <v/>
      </c>
      <c r="AK475" s="6"/>
      <c r="AL475" s="31"/>
      <c r="AM475" s="6"/>
      <c r="AN475" s="8"/>
      <c r="AV475" s="6"/>
      <c r="AW475" s="6"/>
      <c r="AZ475" s="6" t="str">
        <f>IF(AND(ISBLANK(AV475), ISBLANK(AW475)), "", _xlfn.CONCAT("[", IF(ISBLANK(AV475), "", _xlfn.CONCAT("[""mac"", """, AV475, """]")), IF(ISBLANK(AW475), "", _xlfn.CONCAT(", [""ip"", """, AW475, """]")), "]"))</f>
        <v/>
      </c>
    </row>
    <row r="476" spans="6:52" ht="16" customHeight="1">
      <c r="F476" s="6" t="str">
        <f>IF(ISBLANK(E476), "", Table2[[#This Row],[unique_id]])</f>
        <v/>
      </c>
      <c r="T476" s="6"/>
      <c r="V476" s="8"/>
      <c r="W476" s="8"/>
      <c r="X476" s="8"/>
      <c r="Y476" s="8"/>
      <c r="AF476" s="8"/>
      <c r="AH476" s="6" t="str">
        <f>IF(ISBLANK(AG476),  "", _xlfn.CONCAT("haas/entity/sensor/", LOWER(C476), "/", E476, "/config"))</f>
        <v/>
      </c>
      <c r="AI476" s="6" t="str">
        <f>IF(ISBLANK(AG476),  "", _xlfn.CONCAT(LOWER(C476), "/", E476))</f>
        <v/>
      </c>
      <c r="AK476" s="6"/>
      <c r="AL476" s="31"/>
      <c r="AM476" s="6"/>
      <c r="AN476" s="8"/>
      <c r="AV476" s="6"/>
      <c r="AW476" s="6"/>
      <c r="AZ476" s="6" t="str">
        <f>IF(AND(ISBLANK(AV476), ISBLANK(AW476)), "", _xlfn.CONCAT("[", IF(ISBLANK(AV476), "", _xlfn.CONCAT("[""mac"", """, AV476, """]")), IF(ISBLANK(AW476), "", _xlfn.CONCAT(", [""ip"", """, AW476, """]")), "]"))</f>
        <v/>
      </c>
    </row>
    <row r="477" spans="6:52" ht="16" customHeight="1">
      <c r="F477" s="6" t="str">
        <f>IF(ISBLANK(E477), "", Table2[[#This Row],[unique_id]])</f>
        <v/>
      </c>
      <c r="T477" s="6"/>
      <c r="V477" s="8"/>
      <c r="W477" s="8"/>
      <c r="X477" s="8"/>
      <c r="Y477" s="8"/>
      <c r="AF477" s="8"/>
      <c r="AH477" s="6" t="str">
        <f>IF(ISBLANK(AG477),  "", _xlfn.CONCAT("haas/entity/sensor/", LOWER(C477), "/", E477, "/config"))</f>
        <v/>
      </c>
      <c r="AI477" s="6" t="str">
        <f>IF(ISBLANK(AG477),  "", _xlfn.CONCAT(LOWER(C477), "/", E477))</f>
        <v/>
      </c>
      <c r="AK477" s="6"/>
      <c r="AL477" s="31"/>
      <c r="AM477" s="6"/>
      <c r="AN477" s="8"/>
      <c r="AV477" s="6"/>
      <c r="AW477" s="6"/>
      <c r="AZ477" s="6" t="str">
        <f>IF(AND(ISBLANK(AV477), ISBLANK(AW477)), "", _xlfn.CONCAT("[", IF(ISBLANK(AV477), "", _xlfn.CONCAT("[""mac"", """, AV477, """]")), IF(ISBLANK(AW477), "", _xlfn.CONCAT(", [""ip"", """, AW477, """]")), "]"))</f>
        <v/>
      </c>
    </row>
    <row r="478" spans="6:52" ht="16" customHeight="1">
      <c r="F478" s="6" t="str">
        <f>IF(ISBLANK(E478), "", Table2[[#This Row],[unique_id]])</f>
        <v/>
      </c>
      <c r="T478" s="6"/>
      <c r="V478" s="8"/>
      <c r="W478" s="8"/>
      <c r="X478" s="8"/>
      <c r="Y478" s="8"/>
      <c r="AF478" s="8"/>
      <c r="AH478" s="6" t="str">
        <f>IF(ISBLANK(AG478),  "", _xlfn.CONCAT("haas/entity/sensor/", LOWER(C478), "/", E478, "/config"))</f>
        <v/>
      </c>
      <c r="AI478" s="6" t="str">
        <f>IF(ISBLANK(AG478),  "", _xlfn.CONCAT(LOWER(C478), "/", E478))</f>
        <v/>
      </c>
      <c r="AK478" s="6"/>
      <c r="AL478" s="31"/>
      <c r="AM478" s="6"/>
      <c r="AN478" s="8"/>
      <c r="AV478" s="6"/>
      <c r="AW478" s="6"/>
      <c r="AZ478" s="6" t="str">
        <f>IF(AND(ISBLANK(AV478), ISBLANK(AW478)), "", _xlfn.CONCAT("[", IF(ISBLANK(AV478), "", _xlfn.CONCAT("[""mac"", """, AV478, """]")), IF(ISBLANK(AW478), "", _xlfn.CONCAT(", [""ip"", """, AW478, """]")), "]"))</f>
        <v/>
      </c>
    </row>
    <row r="479" spans="6:52" ht="16" customHeight="1">
      <c r="F479" s="6" t="str">
        <f>IF(ISBLANK(E479), "", Table2[[#This Row],[unique_id]])</f>
        <v/>
      </c>
      <c r="T479" s="6"/>
      <c r="V479" s="8"/>
      <c r="W479" s="8"/>
      <c r="X479" s="8"/>
      <c r="Y479" s="8"/>
      <c r="AF479" s="8"/>
      <c r="AH479" s="6" t="str">
        <f>IF(ISBLANK(AG479),  "", _xlfn.CONCAT("haas/entity/sensor/", LOWER(C479), "/", E479, "/config"))</f>
        <v/>
      </c>
      <c r="AI479" s="6" t="str">
        <f>IF(ISBLANK(AG479),  "", _xlfn.CONCAT(LOWER(C479), "/", E479))</f>
        <v/>
      </c>
      <c r="AK479" s="6"/>
      <c r="AL479" s="31"/>
      <c r="AM479" s="6"/>
      <c r="AN479" s="8"/>
      <c r="AV479" s="6"/>
      <c r="AW479" s="6"/>
      <c r="AZ479" s="6" t="str">
        <f>IF(AND(ISBLANK(AV479), ISBLANK(AW479)), "", _xlfn.CONCAT("[", IF(ISBLANK(AV479), "", _xlfn.CONCAT("[""mac"", """, AV479, """]")), IF(ISBLANK(AW479), "", _xlfn.CONCAT(", [""ip"", """, AW479, """]")), "]"))</f>
        <v/>
      </c>
    </row>
    <row r="480" spans="6:52" ht="16" customHeight="1">
      <c r="F480" s="6" t="str">
        <f>IF(ISBLANK(E480), "", Table2[[#This Row],[unique_id]])</f>
        <v/>
      </c>
      <c r="T480" s="6"/>
      <c r="V480" s="8"/>
      <c r="W480" s="8"/>
      <c r="X480" s="8"/>
      <c r="Y480" s="8"/>
      <c r="AF480" s="8"/>
      <c r="AH480" s="6" t="str">
        <f>IF(ISBLANK(AG480),  "", _xlfn.CONCAT("haas/entity/sensor/", LOWER(C480), "/", E480, "/config"))</f>
        <v/>
      </c>
      <c r="AI480" s="6" t="str">
        <f>IF(ISBLANK(AG480),  "", _xlfn.CONCAT(LOWER(C480), "/", E480))</f>
        <v/>
      </c>
      <c r="AK480" s="6"/>
      <c r="AL480" s="31"/>
      <c r="AM480" s="6"/>
      <c r="AN480" s="8"/>
      <c r="AV480" s="6"/>
      <c r="AW480" s="6"/>
      <c r="AZ480" s="6" t="str">
        <f>IF(AND(ISBLANK(AV480), ISBLANK(AW480)), "", _xlfn.CONCAT("[", IF(ISBLANK(AV480), "", _xlfn.CONCAT("[""mac"", """, AV480, """]")), IF(ISBLANK(AW480), "", _xlfn.CONCAT(", [""ip"", """, AW480, """]")), "]"))</f>
        <v/>
      </c>
    </row>
    <row r="481" spans="6:52" ht="16" customHeight="1">
      <c r="F481" s="6" t="str">
        <f>IF(ISBLANK(E481), "", Table2[[#This Row],[unique_id]])</f>
        <v/>
      </c>
      <c r="T481" s="6"/>
      <c r="V481" s="8"/>
      <c r="W481" s="8"/>
      <c r="X481" s="8"/>
      <c r="Y481" s="8"/>
      <c r="AF481" s="8"/>
      <c r="AH481" s="6" t="str">
        <f>IF(ISBLANK(AG481),  "", _xlfn.CONCAT("haas/entity/sensor/", LOWER(C481), "/", E481, "/config"))</f>
        <v/>
      </c>
      <c r="AI481" s="6" t="str">
        <f>IF(ISBLANK(AG481),  "", _xlfn.CONCAT(LOWER(C481), "/", E481))</f>
        <v/>
      </c>
      <c r="AK481" s="6"/>
      <c r="AL481" s="31"/>
      <c r="AM481" s="6"/>
      <c r="AN481" s="8"/>
      <c r="AV481" s="6"/>
      <c r="AW481" s="6"/>
      <c r="AZ481" s="6" t="str">
        <f>IF(AND(ISBLANK(AV481), ISBLANK(AW481)), "", _xlfn.CONCAT("[", IF(ISBLANK(AV481), "", _xlfn.CONCAT("[""mac"", """, AV481, """]")), IF(ISBLANK(AW481), "", _xlfn.CONCAT(", [""ip"", """, AW481, """]")), "]"))</f>
        <v/>
      </c>
    </row>
    <row r="482" spans="6:52" ht="16" customHeight="1">
      <c r="F482" s="6" t="str">
        <f>IF(ISBLANK(E482), "", Table2[[#This Row],[unique_id]])</f>
        <v/>
      </c>
      <c r="T482" s="6"/>
      <c r="V482" s="8"/>
      <c r="W482" s="8"/>
      <c r="X482" s="8"/>
      <c r="Y482" s="8"/>
      <c r="AF482" s="8"/>
      <c r="AH482" s="6" t="str">
        <f>IF(ISBLANK(AG482),  "", _xlfn.CONCAT("haas/entity/sensor/", LOWER(C482), "/", E482, "/config"))</f>
        <v/>
      </c>
      <c r="AI482" s="6" t="str">
        <f>IF(ISBLANK(AG482),  "", _xlfn.CONCAT(LOWER(C482), "/", E482))</f>
        <v/>
      </c>
      <c r="AK482" s="6"/>
      <c r="AL482" s="31"/>
      <c r="AM482" s="6"/>
      <c r="AN482" s="8"/>
      <c r="AV482" s="6"/>
      <c r="AW482" s="6"/>
      <c r="AZ482" s="6" t="str">
        <f>IF(AND(ISBLANK(AV482), ISBLANK(AW482)), "", _xlfn.CONCAT("[", IF(ISBLANK(AV482), "", _xlfn.CONCAT("[""mac"", """, AV482, """]")), IF(ISBLANK(AW482), "", _xlfn.CONCAT(", [""ip"", """, AW482, """]")), "]"))</f>
        <v/>
      </c>
    </row>
    <row r="483" spans="6:52" ht="16" customHeight="1">
      <c r="F483" s="6" t="str">
        <f>IF(ISBLANK(E483), "", Table2[[#This Row],[unique_id]])</f>
        <v/>
      </c>
      <c r="T483" s="6"/>
      <c r="V483" s="8"/>
      <c r="W483" s="8"/>
      <c r="X483" s="8"/>
      <c r="Y483" s="8"/>
      <c r="AF483" s="8"/>
      <c r="AH483" s="6" t="str">
        <f>IF(ISBLANK(AG483),  "", _xlfn.CONCAT("haas/entity/sensor/", LOWER(C483), "/", E483, "/config"))</f>
        <v/>
      </c>
      <c r="AI483" s="6" t="str">
        <f>IF(ISBLANK(AG483),  "", _xlfn.CONCAT(LOWER(C483), "/", E483))</f>
        <v/>
      </c>
      <c r="AK483" s="6"/>
      <c r="AL483" s="31"/>
      <c r="AM483" s="6"/>
      <c r="AN483" s="8"/>
      <c r="AV483" s="6"/>
      <c r="AW483" s="6"/>
      <c r="AZ483" s="6" t="str">
        <f>IF(AND(ISBLANK(AV483), ISBLANK(AW483)), "", _xlfn.CONCAT("[", IF(ISBLANK(AV483), "", _xlfn.CONCAT("[""mac"", """, AV483, """]")), IF(ISBLANK(AW483), "", _xlfn.CONCAT(", [""ip"", """, AW483, """]")), "]"))</f>
        <v/>
      </c>
    </row>
    <row r="484" spans="6:52" ht="16" customHeight="1">
      <c r="F484" s="6" t="str">
        <f>IF(ISBLANK(E484), "", Table2[[#This Row],[unique_id]])</f>
        <v/>
      </c>
      <c r="T484" s="6"/>
      <c r="V484" s="8"/>
      <c r="W484" s="8"/>
      <c r="X484" s="8"/>
      <c r="Y484" s="8"/>
      <c r="AF484" s="8"/>
      <c r="AH484" s="6" t="str">
        <f>IF(ISBLANK(AG484),  "", _xlfn.CONCAT("haas/entity/sensor/", LOWER(C484), "/", E484, "/config"))</f>
        <v/>
      </c>
      <c r="AI484" s="6" t="str">
        <f>IF(ISBLANK(AG484),  "", _xlfn.CONCAT(LOWER(C484), "/", E484))</f>
        <v/>
      </c>
      <c r="AK484" s="6"/>
      <c r="AL484" s="31"/>
      <c r="AM484" s="6"/>
      <c r="AN484" s="8"/>
      <c r="AV484" s="6"/>
      <c r="AW484" s="6"/>
      <c r="AZ484" s="6" t="str">
        <f>IF(AND(ISBLANK(AV484), ISBLANK(AW484)), "", _xlfn.CONCAT("[", IF(ISBLANK(AV484), "", _xlfn.CONCAT("[""mac"", """, AV484, """]")), IF(ISBLANK(AW484), "", _xlfn.CONCAT(", [""ip"", """, AW484, """]")), "]"))</f>
        <v/>
      </c>
    </row>
    <row r="485" spans="6:52" ht="16" customHeight="1">
      <c r="F485" s="6" t="str">
        <f>IF(ISBLANK(E485), "", Table2[[#This Row],[unique_id]])</f>
        <v/>
      </c>
      <c r="T485" s="6"/>
      <c r="V485" s="8"/>
      <c r="W485" s="8"/>
      <c r="X485" s="8"/>
      <c r="Y485" s="8"/>
      <c r="AF485" s="8"/>
      <c r="AH485" s="6" t="str">
        <f>IF(ISBLANK(AG485),  "", _xlfn.CONCAT("haas/entity/sensor/", LOWER(C485), "/", E485, "/config"))</f>
        <v/>
      </c>
      <c r="AI485" s="6" t="str">
        <f>IF(ISBLANK(AG485),  "", _xlfn.CONCAT(LOWER(C485), "/", E485))</f>
        <v/>
      </c>
      <c r="AK485" s="6"/>
      <c r="AL485" s="31"/>
      <c r="AM485" s="6"/>
      <c r="AN485" s="8"/>
      <c r="AV485" s="6"/>
      <c r="AW485" s="6"/>
      <c r="AZ485" s="6" t="str">
        <f>IF(AND(ISBLANK(AV485), ISBLANK(AW485)), "", _xlfn.CONCAT("[", IF(ISBLANK(AV485), "", _xlfn.CONCAT("[""mac"", """, AV485, """]")), IF(ISBLANK(AW485), "", _xlfn.CONCAT(", [""ip"", """, AW485, """]")), "]"))</f>
        <v/>
      </c>
    </row>
    <row r="486" spans="6:52" ht="16" customHeight="1">
      <c r="F486" s="6" t="str">
        <f>IF(ISBLANK(E486), "", Table2[[#This Row],[unique_id]])</f>
        <v/>
      </c>
      <c r="T486" s="6"/>
      <c r="V486" s="8"/>
      <c r="W486" s="8"/>
      <c r="X486" s="8"/>
      <c r="Y486" s="8"/>
      <c r="AF486" s="8"/>
      <c r="AH486" s="6" t="str">
        <f>IF(ISBLANK(AG486),  "", _xlfn.CONCAT("haas/entity/sensor/", LOWER(C486), "/", E486, "/config"))</f>
        <v/>
      </c>
      <c r="AI486" s="6" t="str">
        <f>IF(ISBLANK(AG486),  "", _xlfn.CONCAT(LOWER(C486), "/", E486))</f>
        <v/>
      </c>
      <c r="AK486" s="6"/>
      <c r="AL486" s="31"/>
      <c r="AM486" s="6"/>
      <c r="AN486" s="8"/>
      <c r="AV486" s="6"/>
      <c r="AW486" s="6"/>
      <c r="AZ486" s="6" t="str">
        <f>IF(AND(ISBLANK(AV486), ISBLANK(AW486)), "", _xlfn.CONCAT("[", IF(ISBLANK(AV486), "", _xlfn.CONCAT("[""mac"", """, AV486, """]")), IF(ISBLANK(AW486), "", _xlfn.CONCAT(", [""ip"", """, AW486, """]")), "]"))</f>
        <v/>
      </c>
    </row>
    <row r="487" spans="6:52" ht="16" customHeight="1">
      <c r="F487" s="6" t="str">
        <f>IF(ISBLANK(E487), "", Table2[[#This Row],[unique_id]])</f>
        <v/>
      </c>
      <c r="T487" s="6"/>
      <c r="V487" s="8"/>
      <c r="W487" s="8"/>
      <c r="X487" s="8"/>
      <c r="Y487" s="8"/>
      <c r="AF487" s="8"/>
      <c r="AH487" s="6" t="str">
        <f>IF(ISBLANK(AG487),  "", _xlfn.CONCAT("haas/entity/sensor/", LOWER(C487), "/", E487, "/config"))</f>
        <v/>
      </c>
      <c r="AI487" s="6" t="str">
        <f>IF(ISBLANK(AG487),  "", _xlfn.CONCAT(LOWER(C487), "/", E487))</f>
        <v/>
      </c>
      <c r="AK487" s="6"/>
      <c r="AL487" s="31"/>
      <c r="AM487" s="6"/>
      <c r="AN487" s="8"/>
      <c r="AV487" s="6"/>
      <c r="AW487" s="6"/>
      <c r="AZ487" s="6" t="str">
        <f>IF(AND(ISBLANK(AV487), ISBLANK(AW487)), "", _xlfn.CONCAT("[", IF(ISBLANK(AV487), "", _xlfn.CONCAT("[""mac"", """, AV487, """]")), IF(ISBLANK(AW487), "", _xlfn.CONCAT(", [""ip"", """, AW487, """]")), "]"))</f>
        <v/>
      </c>
    </row>
    <row r="488" spans="6:52" ht="16" customHeight="1">
      <c r="F488" s="6" t="str">
        <f>IF(ISBLANK(E488), "", Table2[[#This Row],[unique_id]])</f>
        <v/>
      </c>
      <c r="T488" s="6"/>
      <c r="V488" s="8"/>
      <c r="W488" s="8"/>
      <c r="X488" s="8"/>
      <c r="Y488" s="8"/>
      <c r="AF488" s="8"/>
      <c r="AH488" s="6" t="str">
        <f>IF(ISBLANK(AG488),  "", _xlfn.CONCAT("haas/entity/sensor/", LOWER(C488), "/", E488, "/config"))</f>
        <v/>
      </c>
      <c r="AI488" s="6" t="str">
        <f>IF(ISBLANK(AG488),  "", _xlfn.CONCAT(LOWER(C488), "/", E488))</f>
        <v/>
      </c>
      <c r="AK488" s="6"/>
      <c r="AL488" s="31"/>
      <c r="AM488" s="6"/>
      <c r="AN488" s="8"/>
      <c r="AV488" s="6"/>
      <c r="AW488" s="6"/>
      <c r="AZ488" s="6" t="str">
        <f>IF(AND(ISBLANK(AV488), ISBLANK(AW488)), "", _xlfn.CONCAT("[", IF(ISBLANK(AV488), "", _xlfn.CONCAT("[""mac"", """, AV488, """]")), IF(ISBLANK(AW488), "", _xlfn.CONCAT(", [""ip"", """, AW488, """]")), "]"))</f>
        <v/>
      </c>
    </row>
    <row r="489" spans="6:52" ht="16" customHeight="1">
      <c r="F489" s="6" t="str">
        <f>IF(ISBLANK(E489), "", Table2[[#This Row],[unique_id]])</f>
        <v/>
      </c>
      <c r="T489" s="6"/>
      <c r="V489" s="8"/>
      <c r="W489" s="8"/>
      <c r="X489" s="8"/>
      <c r="Y489" s="8"/>
      <c r="AF489" s="8"/>
      <c r="AH489" s="6" t="str">
        <f>IF(ISBLANK(AG489),  "", _xlfn.CONCAT("haas/entity/sensor/", LOWER(C489), "/", E489, "/config"))</f>
        <v/>
      </c>
      <c r="AI489" s="6" t="str">
        <f>IF(ISBLANK(AG489),  "", _xlfn.CONCAT(LOWER(C489), "/", E489))</f>
        <v/>
      </c>
      <c r="AK489" s="6"/>
      <c r="AL489" s="31"/>
      <c r="AM489" s="6"/>
      <c r="AN489" s="8"/>
      <c r="AV489" s="6"/>
      <c r="AW489" s="6"/>
      <c r="AZ489" s="6" t="str">
        <f>IF(AND(ISBLANK(AV489), ISBLANK(AW489)), "", _xlfn.CONCAT("[", IF(ISBLANK(AV489), "", _xlfn.CONCAT("[""mac"", """, AV489, """]")), IF(ISBLANK(AW489), "", _xlfn.CONCAT(", [""ip"", """, AW489, """]")), "]"))</f>
        <v/>
      </c>
    </row>
    <row r="490" spans="6:52" ht="16" customHeight="1">
      <c r="F490" s="6" t="str">
        <f>IF(ISBLANK(E490), "", Table2[[#This Row],[unique_id]])</f>
        <v/>
      </c>
      <c r="T490" s="6"/>
      <c r="V490" s="8"/>
      <c r="W490" s="8"/>
      <c r="X490" s="8"/>
      <c r="Y490" s="8"/>
      <c r="AF490" s="8"/>
      <c r="AH490" s="6" t="str">
        <f>IF(ISBLANK(AG490),  "", _xlfn.CONCAT("haas/entity/sensor/", LOWER(C490), "/", E490, "/config"))</f>
        <v/>
      </c>
      <c r="AI490" s="6" t="str">
        <f>IF(ISBLANK(AG490),  "", _xlfn.CONCAT(LOWER(C490), "/", E490))</f>
        <v/>
      </c>
      <c r="AK490" s="6"/>
      <c r="AL490" s="31"/>
      <c r="AM490" s="6"/>
      <c r="AN490" s="8"/>
      <c r="AV490" s="6"/>
      <c r="AW490" s="6"/>
      <c r="AZ490" s="6" t="str">
        <f>IF(AND(ISBLANK(AV490), ISBLANK(AW490)), "", _xlfn.CONCAT("[", IF(ISBLANK(AV490), "", _xlfn.CONCAT("[""mac"", """, AV490, """]")), IF(ISBLANK(AW490), "", _xlfn.CONCAT(", [""ip"", """, AW490, """]")), "]"))</f>
        <v/>
      </c>
    </row>
    <row r="491" spans="6:52" ht="16" customHeight="1">
      <c r="F491" s="6" t="str">
        <f>IF(ISBLANK(E491), "", Table2[[#This Row],[unique_id]])</f>
        <v/>
      </c>
      <c r="T491" s="6"/>
      <c r="V491" s="8"/>
      <c r="W491" s="8"/>
      <c r="X491" s="8"/>
      <c r="Y491" s="8"/>
      <c r="AF491" s="8"/>
      <c r="AH491" s="6" t="str">
        <f>IF(ISBLANK(AG491),  "", _xlfn.CONCAT("haas/entity/sensor/", LOWER(C491), "/", E491, "/config"))</f>
        <v/>
      </c>
      <c r="AI491" s="6" t="str">
        <f>IF(ISBLANK(AG491),  "", _xlfn.CONCAT(LOWER(C491), "/", E491))</f>
        <v/>
      </c>
      <c r="AK491" s="6"/>
      <c r="AL491" s="31"/>
      <c r="AM491" s="6"/>
      <c r="AN491" s="8"/>
      <c r="AV491" s="6"/>
      <c r="AW491" s="6"/>
      <c r="AZ491" s="6" t="str">
        <f>IF(AND(ISBLANK(AV491), ISBLANK(AW491)), "", _xlfn.CONCAT("[", IF(ISBLANK(AV491), "", _xlfn.CONCAT("[""mac"", """, AV491, """]")), IF(ISBLANK(AW491), "", _xlfn.CONCAT(", [""ip"", """, AW491, """]")), "]"))</f>
        <v/>
      </c>
    </row>
    <row r="492" spans="6:52" ht="16" customHeight="1">
      <c r="F492" s="6" t="str">
        <f>IF(ISBLANK(E492), "", Table2[[#This Row],[unique_id]])</f>
        <v/>
      </c>
      <c r="T492" s="6"/>
      <c r="V492" s="8"/>
      <c r="W492" s="8"/>
      <c r="X492" s="8"/>
      <c r="Y492" s="8"/>
      <c r="AF492" s="8"/>
      <c r="AH492" s="6" t="str">
        <f>IF(ISBLANK(AG492),  "", _xlfn.CONCAT("haas/entity/sensor/", LOWER(C492), "/", E492, "/config"))</f>
        <v/>
      </c>
      <c r="AI492" s="6" t="str">
        <f>IF(ISBLANK(AG492),  "", _xlfn.CONCAT(LOWER(C492), "/", E492))</f>
        <v/>
      </c>
      <c r="AK492" s="6"/>
      <c r="AL492" s="31"/>
      <c r="AM492" s="6"/>
      <c r="AN492" s="8"/>
      <c r="AV492" s="6"/>
      <c r="AW492" s="6"/>
      <c r="AZ492" s="6" t="str">
        <f>IF(AND(ISBLANK(AV492), ISBLANK(AW492)), "", _xlfn.CONCAT("[", IF(ISBLANK(AV492), "", _xlfn.CONCAT("[""mac"", """, AV492, """]")), IF(ISBLANK(AW492), "", _xlfn.CONCAT(", [""ip"", """, AW492, """]")), "]"))</f>
        <v/>
      </c>
    </row>
    <row r="493" spans="6:52" ht="16" customHeight="1">
      <c r="F493" s="6" t="str">
        <f>IF(ISBLANK(E493), "", Table2[[#This Row],[unique_id]])</f>
        <v/>
      </c>
      <c r="T493" s="6"/>
      <c r="V493" s="8"/>
      <c r="W493" s="8"/>
      <c r="X493" s="8"/>
      <c r="Y493" s="8"/>
      <c r="AF493" s="8"/>
      <c r="AH493" s="6" t="str">
        <f>IF(ISBLANK(AG493),  "", _xlfn.CONCAT("haas/entity/sensor/", LOWER(C493), "/", E493, "/config"))</f>
        <v/>
      </c>
      <c r="AI493" s="6" t="str">
        <f>IF(ISBLANK(AG493),  "", _xlfn.CONCAT(LOWER(C493), "/", E493))</f>
        <v/>
      </c>
      <c r="AK493" s="6"/>
      <c r="AL493" s="31"/>
      <c r="AM493" s="6"/>
      <c r="AN493" s="8"/>
      <c r="AV493" s="6"/>
      <c r="AW493" s="6"/>
      <c r="AZ493" s="6" t="str">
        <f>IF(AND(ISBLANK(AV493), ISBLANK(AW493)), "", _xlfn.CONCAT("[", IF(ISBLANK(AV493), "", _xlfn.CONCAT("[""mac"", """, AV493, """]")), IF(ISBLANK(AW493), "", _xlfn.CONCAT(", [""ip"", """, AW493, """]")), "]"))</f>
        <v/>
      </c>
    </row>
    <row r="494" spans="6:52" ht="16" customHeight="1">
      <c r="F494" s="6" t="str">
        <f>IF(ISBLANK(E494), "", Table2[[#This Row],[unique_id]])</f>
        <v/>
      </c>
      <c r="T494" s="6"/>
      <c r="V494" s="8"/>
      <c r="W494" s="8"/>
      <c r="X494" s="8"/>
      <c r="Y494" s="8"/>
      <c r="AF494" s="8"/>
      <c r="AH494" s="6" t="str">
        <f>IF(ISBLANK(AG494),  "", _xlfn.CONCAT("haas/entity/sensor/", LOWER(C494), "/", E494, "/config"))</f>
        <v/>
      </c>
      <c r="AI494" s="6" t="str">
        <f>IF(ISBLANK(AG494),  "", _xlfn.CONCAT(LOWER(C494), "/", E494))</f>
        <v/>
      </c>
      <c r="AK494" s="6"/>
      <c r="AL494" s="31"/>
      <c r="AM494" s="6"/>
      <c r="AN494" s="8"/>
      <c r="AV494" s="6"/>
      <c r="AW494" s="6"/>
      <c r="AZ494" s="6" t="str">
        <f>IF(AND(ISBLANK(AV494), ISBLANK(AW494)), "", _xlfn.CONCAT("[", IF(ISBLANK(AV494), "", _xlfn.CONCAT("[""mac"", """, AV494, """]")), IF(ISBLANK(AW494), "", _xlfn.CONCAT(", [""ip"", """, AW494, """]")), "]"))</f>
        <v/>
      </c>
    </row>
    <row r="495" spans="6:52" ht="16" customHeight="1">
      <c r="F495" s="6" t="str">
        <f>IF(ISBLANK(E495), "", Table2[[#This Row],[unique_id]])</f>
        <v/>
      </c>
      <c r="T495" s="6"/>
      <c r="V495" s="8"/>
      <c r="W495" s="8"/>
      <c r="X495" s="8"/>
      <c r="Y495" s="8"/>
      <c r="AF495" s="8"/>
      <c r="AH495" s="6" t="str">
        <f>IF(ISBLANK(AG495),  "", _xlfn.CONCAT("haas/entity/sensor/", LOWER(C495), "/", E495, "/config"))</f>
        <v/>
      </c>
      <c r="AI495" s="6" t="str">
        <f>IF(ISBLANK(AG495),  "", _xlfn.CONCAT(LOWER(C495), "/", E495))</f>
        <v/>
      </c>
      <c r="AK495" s="6"/>
      <c r="AL495" s="31"/>
      <c r="AM495" s="6"/>
      <c r="AN495" s="8"/>
      <c r="AV495" s="6"/>
      <c r="AW495" s="6"/>
      <c r="AZ495" s="6" t="str">
        <f>IF(AND(ISBLANK(AV495), ISBLANK(AW495)), "", _xlfn.CONCAT("[", IF(ISBLANK(AV495), "", _xlfn.CONCAT("[""mac"", """, AV495, """]")), IF(ISBLANK(AW495), "", _xlfn.CONCAT(", [""ip"", """, AW495, """]")), "]"))</f>
        <v/>
      </c>
    </row>
    <row r="496" spans="6:52" ht="16" customHeight="1">
      <c r="F496" s="6" t="str">
        <f>IF(ISBLANK(E496), "", Table2[[#This Row],[unique_id]])</f>
        <v/>
      </c>
      <c r="T496" s="6"/>
      <c r="V496" s="8"/>
      <c r="W496" s="8"/>
      <c r="X496" s="8"/>
      <c r="Y496" s="8"/>
      <c r="AF496" s="8"/>
      <c r="AH496" s="6" t="str">
        <f>IF(ISBLANK(AG496),  "", _xlfn.CONCAT("haas/entity/sensor/", LOWER(C496), "/", E496, "/config"))</f>
        <v/>
      </c>
      <c r="AI496" s="6" t="str">
        <f>IF(ISBLANK(AG496),  "", _xlfn.CONCAT(LOWER(C496), "/", E496))</f>
        <v/>
      </c>
      <c r="AK496" s="6"/>
      <c r="AL496" s="31"/>
      <c r="AM496" s="6"/>
      <c r="AN496" s="8"/>
      <c r="AV496" s="6"/>
      <c r="AW496" s="6"/>
      <c r="AZ496" s="6" t="str">
        <f>IF(AND(ISBLANK(AV496), ISBLANK(AW496)), "", _xlfn.CONCAT("[", IF(ISBLANK(AV496), "", _xlfn.CONCAT("[""mac"", """, AV496, """]")), IF(ISBLANK(AW496), "", _xlfn.CONCAT(", [""ip"", """, AW496, """]")), "]"))</f>
        <v/>
      </c>
    </row>
    <row r="497" spans="6:52" ht="16" customHeight="1">
      <c r="F497" s="6" t="str">
        <f>IF(ISBLANK(E497), "", Table2[[#This Row],[unique_id]])</f>
        <v/>
      </c>
      <c r="T497" s="6"/>
      <c r="V497" s="8"/>
      <c r="W497" s="8"/>
      <c r="X497" s="8"/>
      <c r="Y497" s="8"/>
      <c r="AF497" s="8"/>
      <c r="AH497" s="6" t="str">
        <f>IF(ISBLANK(AG497),  "", _xlfn.CONCAT("haas/entity/sensor/", LOWER(C497), "/", E497, "/config"))</f>
        <v/>
      </c>
      <c r="AI497" s="6" t="str">
        <f>IF(ISBLANK(AG497),  "", _xlfn.CONCAT(LOWER(C497), "/", E497))</f>
        <v/>
      </c>
      <c r="AK497" s="6"/>
      <c r="AL497" s="31"/>
      <c r="AM497" s="6"/>
      <c r="AN497" s="8"/>
      <c r="AV497" s="6"/>
      <c r="AW497" s="6"/>
      <c r="AZ497" s="6" t="str">
        <f>IF(AND(ISBLANK(AV497), ISBLANK(AW497)), "", _xlfn.CONCAT("[", IF(ISBLANK(AV497), "", _xlfn.CONCAT("[""mac"", """, AV497, """]")), IF(ISBLANK(AW497), "", _xlfn.CONCAT(", [""ip"", """, AW497, """]")), "]"))</f>
        <v/>
      </c>
    </row>
    <row r="498" spans="6:52" ht="16" customHeight="1">
      <c r="F498" s="6" t="str">
        <f>IF(ISBLANK(E498), "", Table2[[#This Row],[unique_id]])</f>
        <v/>
      </c>
      <c r="T498" s="6"/>
      <c r="V498" s="8"/>
      <c r="W498" s="8"/>
      <c r="X498" s="8"/>
      <c r="Y498" s="8"/>
      <c r="AF498" s="8"/>
      <c r="AH498" s="6" t="str">
        <f>IF(ISBLANK(AG498),  "", _xlfn.CONCAT("haas/entity/sensor/", LOWER(C498), "/", E498, "/config"))</f>
        <v/>
      </c>
      <c r="AI498" s="6" t="str">
        <f>IF(ISBLANK(AG498),  "", _xlfn.CONCAT(LOWER(C498), "/", E498))</f>
        <v/>
      </c>
      <c r="AK498" s="6"/>
      <c r="AL498" s="31"/>
      <c r="AM498" s="6"/>
      <c r="AN498" s="8"/>
      <c r="AV498" s="6"/>
      <c r="AW498" s="6"/>
      <c r="AZ498" s="6" t="str">
        <f>IF(AND(ISBLANK(AV498), ISBLANK(AW498)), "", _xlfn.CONCAT("[", IF(ISBLANK(AV498), "", _xlfn.CONCAT("[""mac"", """, AV498, """]")), IF(ISBLANK(AW498), "", _xlfn.CONCAT(", [""ip"", """, AW498, """]")), "]"))</f>
        <v/>
      </c>
    </row>
    <row r="499" spans="6:52" ht="16" customHeight="1">
      <c r="F499" s="6" t="str">
        <f>IF(ISBLANK(E499), "", Table2[[#This Row],[unique_id]])</f>
        <v/>
      </c>
      <c r="T499" s="6"/>
      <c r="V499" s="8"/>
      <c r="W499" s="8"/>
      <c r="X499" s="8"/>
      <c r="Y499" s="8"/>
      <c r="AF499" s="8"/>
      <c r="AH499" s="6" t="str">
        <f>IF(ISBLANK(AG499),  "", _xlfn.CONCAT("haas/entity/sensor/", LOWER(C499), "/", E499, "/config"))</f>
        <v/>
      </c>
      <c r="AI499" s="6" t="str">
        <f>IF(ISBLANK(AG499),  "", _xlfn.CONCAT(LOWER(C499), "/", E499))</f>
        <v/>
      </c>
      <c r="AK499" s="6"/>
      <c r="AL499" s="31"/>
      <c r="AM499" s="6"/>
      <c r="AN499" s="8"/>
      <c r="AV499" s="6"/>
      <c r="AW499" s="6"/>
      <c r="AZ499" s="6" t="str">
        <f>IF(AND(ISBLANK(AV499), ISBLANK(AW499)), "", _xlfn.CONCAT("[", IF(ISBLANK(AV499), "", _xlfn.CONCAT("[""mac"", """, AV499, """]")), IF(ISBLANK(AW499), "", _xlfn.CONCAT(", [""ip"", """, AW499, """]")), "]"))</f>
        <v/>
      </c>
    </row>
    <row r="500" spans="6:52" ht="16" customHeight="1">
      <c r="F500" s="6" t="str">
        <f>IF(ISBLANK(E500), "", Table2[[#This Row],[unique_id]])</f>
        <v/>
      </c>
      <c r="T500" s="6"/>
      <c r="V500" s="8"/>
      <c r="W500" s="8"/>
      <c r="X500" s="8"/>
      <c r="Y500" s="8"/>
      <c r="AF500" s="8"/>
      <c r="AH500" s="6" t="str">
        <f>IF(ISBLANK(AG500),  "", _xlfn.CONCAT("haas/entity/sensor/", LOWER(C500), "/", E500, "/config"))</f>
        <v/>
      </c>
      <c r="AI500" s="6" t="str">
        <f>IF(ISBLANK(AG500),  "", _xlfn.CONCAT(LOWER(C500), "/", E500))</f>
        <v/>
      </c>
      <c r="AK500" s="6"/>
      <c r="AL500" s="31"/>
      <c r="AM500" s="6"/>
      <c r="AN500" s="8"/>
      <c r="AV500" s="6"/>
      <c r="AW500" s="6"/>
      <c r="AZ500" s="6" t="str">
        <f>IF(AND(ISBLANK(AV500), ISBLANK(AW500)), "", _xlfn.CONCAT("[", IF(ISBLANK(AV500), "", _xlfn.CONCAT("[""mac"", """, AV500, """]")), IF(ISBLANK(AW500), "", _xlfn.CONCAT(", [""ip"", """, AW500, """]")), "]"))</f>
        <v/>
      </c>
    </row>
    <row r="501" spans="6:52" ht="16" customHeight="1">
      <c r="F501" s="6" t="str">
        <f>IF(ISBLANK(E501), "", Table2[[#This Row],[unique_id]])</f>
        <v/>
      </c>
      <c r="T501" s="6"/>
      <c r="V501" s="8"/>
      <c r="W501" s="8"/>
      <c r="X501" s="8"/>
      <c r="Y501" s="8"/>
      <c r="AF501" s="8"/>
      <c r="AH501" s="6" t="str">
        <f>IF(ISBLANK(AG501),  "", _xlfn.CONCAT("haas/entity/sensor/", LOWER(C501), "/", E501, "/config"))</f>
        <v/>
      </c>
      <c r="AI501" s="6" t="str">
        <f>IF(ISBLANK(AG501),  "", _xlfn.CONCAT(LOWER(C501), "/", E501))</f>
        <v/>
      </c>
      <c r="AK501" s="6"/>
      <c r="AL501" s="31"/>
      <c r="AM501" s="6"/>
      <c r="AN501" s="8"/>
      <c r="AV501" s="6"/>
      <c r="AW501" s="6"/>
      <c r="AZ501" s="6" t="str">
        <f>IF(AND(ISBLANK(AV501), ISBLANK(AW501)), "", _xlfn.CONCAT("[", IF(ISBLANK(AV501), "", _xlfn.CONCAT("[""mac"", """, AV501, """]")), IF(ISBLANK(AW501), "", _xlfn.CONCAT(", [""ip"", """, AW501, """]")), "]"))</f>
        <v/>
      </c>
    </row>
    <row r="502" spans="6:52" ht="16" customHeight="1">
      <c r="F502" s="6" t="str">
        <f>IF(ISBLANK(E502), "", Table2[[#This Row],[unique_id]])</f>
        <v/>
      </c>
      <c r="T502" s="6"/>
      <c r="V502" s="8"/>
      <c r="W502" s="8"/>
      <c r="X502" s="8"/>
      <c r="Y502" s="8"/>
      <c r="AF502" s="8"/>
      <c r="AH502" s="6" t="str">
        <f>IF(ISBLANK(AG502),  "", _xlfn.CONCAT("haas/entity/sensor/", LOWER(C502), "/", E502, "/config"))</f>
        <v/>
      </c>
      <c r="AI502" s="6" t="str">
        <f>IF(ISBLANK(AG502),  "", _xlfn.CONCAT(LOWER(C502), "/", E502))</f>
        <v/>
      </c>
      <c r="AK502" s="6"/>
      <c r="AL502" s="31"/>
      <c r="AM502" s="6"/>
      <c r="AN502" s="8"/>
      <c r="AV502" s="6"/>
      <c r="AW502" s="6"/>
      <c r="AZ502" s="6" t="str">
        <f>IF(AND(ISBLANK(AV502), ISBLANK(AW502)), "", _xlfn.CONCAT("[", IF(ISBLANK(AV502), "", _xlfn.CONCAT("[""mac"", """, AV502, """]")), IF(ISBLANK(AW502), "", _xlfn.CONCAT(", [""ip"", """, AW502, """]")), "]"))</f>
        <v/>
      </c>
    </row>
    <row r="503" spans="6:52" ht="16" customHeight="1">
      <c r="F503" s="6" t="str">
        <f>IF(ISBLANK(E503), "", Table2[[#This Row],[unique_id]])</f>
        <v/>
      </c>
      <c r="T503" s="6"/>
      <c r="V503" s="8"/>
      <c r="W503" s="8"/>
      <c r="X503" s="8"/>
      <c r="Y503" s="8"/>
      <c r="AF503" s="8"/>
      <c r="AH503" s="6" t="str">
        <f>IF(ISBLANK(AG503),  "", _xlfn.CONCAT("haas/entity/sensor/", LOWER(C503), "/", E503, "/config"))</f>
        <v/>
      </c>
      <c r="AI503" s="6" t="str">
        <f>IF(ISBLANK(AG503),  "", _xlfn.CONCAT(LOWER(C503), "/", E503))</f>
        <v/>
      </c>
      <c r="AK503" s="6"/>
      <c r="AL503" s="31"/>
      <c r="AM503" s="6"/>
      <c r="AN503" s="8"/>
      <c r="AV503" s="6"/>
      <c r="AW503" s="6"/>
      <c r="AZ503" s="6" t="str">
        <f>IF(AND(ISBLANK(AV503), ISBLANK(AW503)), "", _xlfn.CONCAT("[", IF(ISBLANK(AV503), "", _xlfn.CONCAT("[""mac"", """, AV503, """]")), IF(ISBLANK(AW503), "", _xlfn.CONCAT(", [""ip"", """, AW503, """]")), "]"))</f>
        <v/>
      </c>
    </row>
    <row r="504" spans="6:52" ht="16" customHeight="1">
      <c r="F504" s="6" t="str">
        <f>IF(ISBLANK(E504), "", Table2[[#This Row],[unique_id]])</f>
        <v/>
      </c>
      <c r="T504" s="6"/>
      <c r="V504" s="8"/>
      <c r="W504" s="8"/>
      <c r="X504" s="8"/>
      <c r="Y504" s="8"/>
      <c r="AF504" s="8"/>
      <c r="AH504" s="6" t="str">
        <f>IF(ISBLANK(AG504),  "", _xlfn.CONCAT("haas/entity/sensor/", LOWER(C504), "/", E504, "/config"))</f>
        <v/>
      </c>
      <c r="AI504" s="6" t="str">
        <f>IF(ISBLANK(AG504),  "", _xlfn.CONCAT(LOWER(C504), "/", E504))</f>
        <v/>
      </c>
      <c r="AK504" s="6"/>
      <c r="AL504" s="31"/>
      <c r="AM504" s="6"/>
      <c r="AN504" s="8"/>
      <c r="AV504" s="6"/>
      <c r="AW504" s="6"/>
      <c r="AZ504" s="6" t="str">
        <f>IF(AND(ISBLANK(AV504), ISBLANK(AW504)), "", _xlfn.CONCAT("[", IF(ISBLANK(AV504), "", _xlfn.CONCAT("[""mac"", """, AV504, """]")), IF(ISBLANK(AW504), "", _xlfn.CONCAT(", [""ip"", """, AW504, """]")), "]"))</f>
        <v/>
      </c>
    </row>
    <row r="505" spans="6:52" ht="16" customHeight="1">
      <c r="F505" s="6" t="str">
        <f>IF(ISBLANK(E505), "", Table2[[#This Row],[unique_id]])</f>
        <v/>
      </c>
      <c r="T505" s="6"/>
      <c r="V505" s="8"/>
      <c r="W505" s="8"/>
      <c r="X505" s="8"/>
      <c r="Y505" s="8"/>
      <c r="AF505" s="8"/>
      <c r="AH505" s="6" t="str">
        <f>IF(ISBLANK(AG505),  "", _xlfn.CONCAT("haas/entity/sensor/", LOWER(C505), "/", E505, "/config"))</f>
        <v/>
      </c>
      <c r="AI505" s="6" t="str">
        <f>IF(ISBLANK(AG505),  "", _xlfn.CONCAT(LOWER(C505), "/", E505))</f>
        <v/>
      </c>
      <c r="AK505" s="6"/>
      <c r="AL505" s="31"/>
      <c r="AM505" s="6"/>
      <c r="AN505" s="8"/>
      <c r="AV505" s="6"/>
      <c r="AW505" s="6"/>
      <c r="AZ505" s="6" t="str">
        <f>IF(AND(ISBLANK(AV505), ISBLANK(AW505)), "", _xlfn.CONCAT("[", IF(ISBLANK(AV505), "", _xlfn.CONCAT("[""mac"", """, AV505, """]")), IF(ISBLANK(AW505), "", _xlfn.CONCAT(", [""ip"", """, AW505, """]")), "]"))</f>
        <v/>
      </c>
    </row>
    <row r="506" spans="6:52" ht="16" customHeight="1">
      <c r="F506" s="6" t="str">
        <f>IF(ISBLANK(E506), "", Table2[[#This Row],[unique_id]])</f>
        <v/>
      </c>
      <c r="T506" s="6"/>
      <c r="V506" s="8"/>
      <c r="W506" s="8"/>
      <c r="X506" s="8"/>
      <c r="Y506" s="8"/>
      <c r="AF506" s="8"/>
      <c r="AH506" s="6" t="str">
        <f>IF(ISBLANK(AG506),  "", _xlfn.CONCAT("haas/entity/sensor/", LOWER(C506), "/", E506, "/config"))</f>
        <v/>
      </c>
      <c r="AI506" s="6" t="str">
        <f>IF(ISBLANK(AG506),  "", _xlfn.CONCAT(LOWER(C506), "/", E506))</f>
        <v/>
      </c>
      <c r="AK506" s="6"/>
      <c r="AL506" s="31"/>
      <c r="AM506" s="6"/>
      <c r="AN506" s="8"/>
      <c r="AV506" s="6"/>
      <c r="AW506" s="6"/>
      <c r="AZ506" s="6" t="str">
        <f>IF(AND(ISBLANK(AV506), ISBLANK(AW506)), "", _xlfn.CONCAT("[", IF(ISBLANK(AV506), "", _xlfn.CONCAT("[""mac"", """, AV506, """]")), IF(ISBLANK(AW506), "", _xlfn.CONCAT(", [""ip"", """, AW506, """]")), "]"))</f>
        <v/>
      </c>
    </row>
    <row r="507" spans="6:52" ht="16" customHeight="1">
      <c r="F507" s="6" t="str">
        <f>IF(ISBLANK(E507), "", Table2[[#This Row],[unique_id]])</f>
        <v/>
      </c>
      <c r="T507" s="6"/>
      <c r="V507" s="8"/>
      <c r="W507" s="8"/>
      <c r="X507" s="8"/>
      <c r="Y507" s="8"/>
      <c r="AF507" s="8"/>
      <c r="AH507" s="6" t="str">
        <f>IF(ISBLANK(AG507),  "", _xlfn.CONCAT("haas/entity/sensor/", LOWER(C507), "/", E507, "/config"))</f>
        <v/>
      </c>
      <c r="AI507" s="6" t="str">
        <f>IF(ISBLANK(AG507),  "", _xlfn.CONCAT(LOWER(C507), "/", E507))</f>
        <v/>
      </c>
      <c r="AK507" s="6"/>
      <c r="AL507" s="31"/>
      <c r="AM507" s="6"/>
      <c r="AN507" s="8"/>
      <c r="AV507" s="6"/>
      <c r="AW507" s="6"/>
      <c r="AZ507" s="6" t="str">
        <f>IF(AND(ISBLANK(AV507), ISBLANK(AW507)), "", _xlfn.CONCAT("[", IF(ISBLANK(AV507), "", _xlfn.CONCAT("[""mac"", """, AV507, """]")), IF(ISBLANK(AW507), "", _xlfn.CONCAT(", [""ip"", """, AW507, """]")), "]"))</f>
        <v/>
      </c>
    </row>
    <row r="508" spans="6:52" ht="16" customHeight="1">
      <c r="F508" s="6" t="str">
        <f>IF(ISBLANK(E508), "", Table2[[#This Row],[unique_id]])</f>
        <v/>
      </c>
      <c r="T508" s="6"/>
      <c r="V508" s="8"/>
      <c r="W508" s="8"/>
      <c r="X508" s="8"/>
      <c r="Y508" s="8"/>
      <c r="AF508" s="8"/>
      <c r="AH508" s="6" t="str">
        <f>IF(ISBLANK(AG508),  "", _xlfn.CONCAT("haas/entity/sensor/", LOWER(C508), "/", E508, "/config"))</f>
        <v/>
      </c>
      <c r="AI508" s="6" t="str">
        <f>IF(ISBLANK(AG508),  "", _xlfn.CONCAT(LOWER(C508), "/", E508))</f>
        <v/>
      </c>
      <c r="AK508" s="6"/>
      <c r="AL508" s="31"/>
      <c r="AM508" s="6"/>
      <c r="AN508" s="8"/>
      <c r="AV508" s="6"/>
      <c r="AW508" s="6"/>
      <c r="AZ508" s="6" t="str">
        <f>IF(AND(ISBLANK(AV508), ISBLANK(AW508)), "", _xlfn.CONCAT("[", IF(ISBLANK(AV508), "", _xlfn.CONCAT("[""mac"", """, AV508, """]")), IF(ISBLANK(AW508), "", _xlfn.CONCAT(", [""ip"", """, AW508, """]")), "]"))</f>
        <v/>
      </c>
    </row>
    <row r="509" spans="6:52" ht="16" customHeight="1">
      <c r="F509" s="6" t="str">
        <f>IF(ISBLANK(E509), "", Table2[[#This Row],[unique_id]])</f>
        <v/>
      </c>
      <c r="T509" s="6"/>
      <c r="V509" s="8"/>
      <c r="W509" s="8"/>
      <c r="X509" s="8"/>
      <c r="Y509" s="8"/>
      <c r="AF509" s="8"/>
      <c r="AH509" s="6" t="str">
        <f>IF(ISBLANK(AG509),  "", _xlfn.CONCAT("haas/entity/sensor/", LOWER(C509), "/", E509, "/config"))</f>
        <v/>
      </c>
      <c r="AI509" s="6" t="str">
        <f>IF(ISBLANK(AG509),  "", _xlfn.CONCAT(LOWER(C509), "/", E509))</f>
        <v/>
      </c>
      <c r="AK509" s="6"/>
      <c r="AL509" s="31"/>
      <c r="AM509" s="6"/>
      <c r="AN509" s="8"/>
      <c r="AV509" s="6"/>
      <c r="AW509" s="6"/>
      <c r="AZ509" s="6" t="str">
        <f>IF(AND(ISBLANK(AV509), ISBLANK(AW509)), "", _xlfn.CONCAT("[", IF(ISBLANK(AV509), "", _xlfn.CONCAT("[""mac"", """, AV509, """]")), IF(ISBLANK(AW509), "", _xlfn.CONCAT(", [""ip"", """, AW509, """]")), "]"))</f>
        <v/>
      </c>
    </row>
    <row r="510" spans="6:52" ht="16" customHeight="1">
      <c r="F510" s="6" t="str">
        <f>IF(ISBLANK(E510), "", Table2[[#This Row],[unique_id]])</f>
        <v/>
      </c>
      <c r="T510" s="6"/>
      <c r="V510" s="8"/>
      <c r="W510" s="8"/>
      <c r="X510" s="8"/>
      <c r="Y510" s="8"/>
      <c r="AF510" s="8"/>
      <c r="AH510" s="6" t="str">
        <f>IF(ISBLANK(AG510),  "", _xlfn.CONCAT("haas/entity/sensor/", LOWER(C510), "/", E510, "/config"))</f>
        <v/>
      </c>
      <c r="AI510" s="6" t="str">
        <f>IF(ISBLANK(AG510),  "", _xlfn.CONCAT(LOWER(C510), "/", E510))</f>
        <v/>
      </c>
      <c r="AK510" s="6"/>
      <c r="AL510" s="31"/>
      <c r="AM510" s="6"/>
      <c r="AN510" s="8"/>
      <c r="AV510" s="6"/>
      <c r="AW510" s="6"/>
      <c r="AZ510" s="6" t="str">
        <f>IF(AND(ISBLANK(AV510), ISBLANK(AW510)), "", _xlfn.CONCAT("[", IF(ISBLANK(AV510), "", _xlfn.CONCAT("[""mac"", """, AV510, """]")), IF(ISBLANK(AW510), "", _xlfn.CONCAT(", [""ip"", """, AW510, """]")), "]"))</f>
        <v/>
      </c>
    </row>
    <row r="511" spans="6:52" ht="16" customHeight="1">
      <c r="F511" s="6" t="str">
        <f>IF(ISBLANK(E511), "", Table2[[#This Row],[unique_id]])</f>
        <v/>
      </c>
      <c r="T511" s="6"/>
      <c r="V511" s="8"/>
      <c r="W511" s="8"/>
      <c r="X511" s="8"/>
      <c r="Y511" s="8"/>
      <c r="AF511" s="8"/>
      <c r="AH511" s="6" t="str">
        <f>IF(ISBLANK(AG511),  "", _xlfn.CONCAT("haas/entity/sensor/", LOWER(C511), "/", E511, "/config"))</f>
        <v/>
      </c>
      <c r="AI511" s="6" t="str">
        <f>IF(ISBLANK(AG511),  "", _xlfn.CONCAT(LOWER(C511), "/", E511))</f>
        <v/>
      </c>
      <c r="AK511" s="6"/>
      <c r="AL511" s="31"/>
      <c r="AM511" s="6"/>
      <c r="AN511" s="8"/>
      <c r="AV511" s="6"/>
      <c r="AW511" s="6"/>
      <c r="AZ511" s="6" t="str">
        <f>IF(AND(ISBLANK(AV511), ISBLANK(AW511)), "", _xlfn.CONCAT("[", IF(ISBLANK(AV511), "", _xlfn.CONCAT("[""mac"", """, AV511, """]")), IF(ISBLANK(AW511), "", _xlfn.CONCAT(", [""ip"", """, AW511, """]")), "]"))</f>
        <v/>
      </c>
    </row>
    <row r="512" spans="6:52" ht="16" customHeight="1">
      <c r="F512" s="6" t="str">
        <f>IF(ISBLANK(E512), "", Table2[[#This Row],[unique_id]])</f>
        <v/>
      </c>
      <c r="T512" s="6"/>
      <c r="V512" s="8"/>
      <c r="W512" s="8"/>
      <c r="X512" s="8"/>
      <c r="Y512" s="8"/>
      <c r="AF512" s="8"/>
      <c r="AH512" s="6" t="str">
        <f>IF(ISBLANK(AG512),  "", _xlfn.CONCAT("haas/entity/sensor/", LOWER(C512), "/", E512, "/config"))</f>
        <v/>
      </c>
      <c r="AI512" s="6" t="str">
        <f>IF(ISBLANK(AG512),  "", _xlfn.CONCAT(LOWER(C512), "/", E512))</f>
        <v/>
      </c>
      <c r="AK512" s="6"/>
      <c r="AL512" s="31"/>
      <c r="AM512" s="6"/>
      <c r="AN512" s="8"/>
      <c r="AV512" s="6"/>
      <c r="AW512" s="6"/>
      <c r="AZ512" s="6" t="str">
        <f>IF(AND(ISBLANK(AV512), ISBLANK(AW512)), "", _xlfn.CONCAT("[", IF(ISBLANK(AV512), "", _xlfn.CONCAT("[""mac"", """, AV512, """]")), IF(ISBLANK(AW512), "", _xlfn.CONCAT(", [""ip"", """, AW512, """]")), "]"))</f>
        <v/>
      </c>
    </row>
    <row r="513" spans="6:52" ht="16" customHeight="1">
      <c r="F513" s="6" t="str">
        <f>IF(ISBLANK(E513), "", Table2[[#This Row],[unique_id]])</f>
        <v/>
      </c>
      <c r="T513" s="6"/>
      <c r="V513" s="8"/>
      <c r="W513" s="8"/>
      <c r="X513" s="8"/>
      <c r="Y513" s="8"/>
      <c r="AF513" s="8"/>
      <c r="AH513" s="6" t="str">
        <f>IF(ISBLANK(AG513),  "", _xlfn.CONCAT("haas/entity/sensor/", LOWER(C513), "/", E513, "/config"))</f>
        <v/>
      </c>
      <c r="AI513" s="6" t="str">
        <f>IF(ISBLANK(AG513),  "", _xlfn.CONCAT(LOWER(C513), "/", E513))</f>
        <v/>
      </c>
      <c r="AK513" s="6"/>
      <c r="AL513" s="31"/>
      <c r="AM513" s="6"/>
      <c r="AN513" s="8"/>
      <c r="AV513" s="6"/>
      <c r="AW513" s="6"/>
      <c r="AZ513" s="6" t="str">
        <f>IF(AND(ISBLANK(AV513), ISBLANK(AW513)), "", _xlfn.CONCAT("[", IF(ISBLANK(AV513), "", _xlfn.CONCAT("[""mac"", """, AV513, """]")), IF(ISBLANK(AW513), "", _xlfn.CONCAT(", [""ip"", """, AW513, """]")), "]"))</f>
        <v/>
      </c>
    </row>
    <row r="514" spans="6:52" ht="16" customHeight="1">
      <c r="F514" s="6" t="str">
        <f>IF(ISBLANK(E514), "", Table2[[#This Row],[unique_id]])</f>
        <v/>
      </c>
      <c r="T514" s="6"/>
      <c r="V514" s="8"/>
      <c r="W514" s="8"/>
      <c r="X514" s="8"/>
      <c r="Y514" s="8"/>
      <c r="AF514" s="8"/>
      <c r="AH514" s="6" t="str">
        <f>IF(ISBLANK(AG514),  "", _xlfn.CONCAT("haas/entity/sensor/", LOWER(C514), "/", E514, "/config"))</f>
        <v/>
      </c>
      <c r="AI514" s="6" t="str">
        <f>IF(ISBLANK(AG514),  "", _xlfn.CONCAT(LOWER(C514), "/", E514))</f>
        <v/>
      </c>
      <c r="AK514" s="6"/>
      <c r="AL514" s="31"/>
      <c r="AM514" s="6"/>
      <c r="AN514" s="8"/>
      <c r="AV514" s="6"/>
      <c r="AW514" s="6"/>
      <c r="AZ514" s="6" t="str">
        <f>IF(AND(ISBLANK(AV514), ISBLANK(AW514)), "", _xlfn.CONCAT("[", IF(ISBLANK(AV514), "", _xlfn.CONCAT("[""mac"", """, AV514, """]")), IF(ISBLANK(AW514), "", _xlfn.CONCAT(", [""ip"", """, AW514, """]")), "]"))</f>
        <v/>
      </c>
    </row>
    <row r="515" spans="6:52" ht="16" customHeight="1">
      <c r="F515" s="6" t="str">
        <f>IF(ISBLANK(E515), "", Table2[[#This Row],[unique_id]])</f>
        <v/>
      </c>
      <c r="T515" s="6"/>
      <c r="V515" s="8"/>
      <c r="W515" s="8"/>
      <c r="X515" s="8"/>
      <c r="Y515" s="8"/>
      <c r="AF515" s="8"/>
      <c r="AH515" s="6" t="str">
        <f>IF(ISBLANK(AG515),  "", _xlfn.CONCAT("haas/entity/sensor/", LOWER(C515), "/", E515, "/config"))</f>
        <v/>
      </c>
      <c r="AI515" s="6" t="str">
        <f>IF(ISBLANK(AG515),  "", _xlfn.CONCAT(LOWER(C515), "/", E515))</f>
        <v/>
      </c>
      <c r="AK515" s="6"/>
      <c r="AL515" s="31"/>
      <c r="AM515" s="6"/>
      <c r="AN515" s="8"/>
      <c r="AV515" s="6"/>
      <c r="AW515" s="6"/>
      <c r="AZ515" s="6" t="str">
        <f>IF(AND(ISBLANK(AV515), ISBLANK(AW515)), "", _xlfn.CONCAT("[", IF(ISBLANK(AV515), "", _xlfn.CONCAT("[""mac"", """, AV515, """]")), IF(ISBLANK(AW515), "", _xlfn.CONCAT(", [""ip"", """, AW515, """]")), "]"))</f>
        <v/>
      </c>
    </row>
    <row r="516" spans="6:52" ht="16" customHeight="1">
      <c r="F516" s="6" t="str">
        <f>IF(ISBLANK(E516), "", Table2[[#This Row],[unique_id]])</f>
        <v/>
      </c>
      <c r="T516" s="6"/>
      <c r="V516" s="8"/>
      <c r="W516" s="8"/>
      <c r="X516" s="8"/>
      <c r="Y516" s="8"/>
      <c r="AF516" s="8"/>
      <c r="AH516" s="6" t="str">
        <f>IF(ISBLANK(AG516),  "", _xlfn.CONCAT("haas/entity/sensor/", LOWER(C516), "/", E516, "/config"))</f>
        <v/>
      </c>
      <c r="AI516" s="6" t="str">
        <f>IF(ISBLANK(AG516),  "", _xlfn.CONCAT(LOWER(C516), "/", E516))</f>
        <v/>
      </c>
      <c r="AK516" s="6"/>
      <c r="AL516" s="31"/>
      <c r="AM516" s="6"/>
      <c r="AN516" s="8"/>
      <c r="AV516" s="6"/>
      <c r="AW516" s="6"/>
      <c r="AZ516" s="6" t="str">
        <f>IF(AND(ISBLANK(AV516), ISBLANK(AW516)), "", _xlfn.CONCAT("[", IF(ISBLANK(AV516), "", _xlfn.CONCAT("[""mac"", """, AV516, """]")), IF(ISBLANK(AW516), "", _xlfn.CONCAT(", [""ip"", """, AW516, """]")), "]"))</f>
        <v/>
      </c>
    </row>
    <row r="517" spans="6:52" ht="16" customHeight="1">
      <c r="F517" s="6" t="str">
        <f>IF(ISBLANK(E517), "", Table2[[#This Row],[unique_id]])</f>
        <v/>
      </c>
      <c r="T517" s="6"/>
      <c r="V517" s="8"/>
      <c r="W517" s="8"/>
      <c r="X517" s="8"/>
      <c r="Y517" s="8"/>
      <c r="AF517" s="8"/>
      <c r="AH517" s="6" t="str">
        <f>IF(ISBLANK(AG517),  "", _xlfn.CONCAT("haas/entity/sensor/", LOWER(C517), "/", E517, "/config"))</f>
        <v/>
      </c>
      <c r="AI517" s="6" t="str">
        <f>IF(ISBLANK(AG517),  "", _xlfn.CONCAT(LOWER(C517), "/", E517))</f>
        <v/>
      </c>
      <c r="AK517" s="6"/>
      <c r="AL517" s="31"/>
      <c r="AM517" s="6"/>
      <c r="AN517" s="8"/>
      <c r="AV517" s="6"/>
      <c r="AW517" s="6"/>
      <c r="AZ517" s="6" t="str">
        <f>IF(AND(ISBLANK(AV517), ISBLANK(AW517)), "", _xlfn.CONCAT("[", IF(ISBLANK(AV517), "", _xlfn.CONCAT("[""mac"", """, AV517, """]")), IF(ISBLANK(AW517), "", _xlfn.CONCAT(", [""ip"", """, AW517, """]")), "]"))</f>
        <v/>
      </c>
    </row>
    <row r="518" spans="6:52" ht="16" customHeight="1">
      <c r="F518" s="6" t="str">
        <f>IF(ISBLANK(E518), "", Table2[[#This Row],[unique_id]])</f>
        <v/>
      </c>
      <c r="T518" s="6"/>
      <c r="V518" s="8"/>
      <c r="W518" s="8"/>
      <c r="X518" s="8"/>
      <c r="Y518" s="8"/>
      <c r="AF518" s="8"/>
      <c r="AH518" s="6" t="str">
        <f>IF(ISBLANK(AG518),  "", _xlfn.CONCAT("haas/entity/sensor/", LOWER(C518), "/", E518, "/config"))</f>
        <v/>
      </c>
      <c r="AI518" s="6" t="str">
        <f>IF(ISBLANK(AG518),  "", _xlfn.CONCAT(LOWER(C518), "/", E518))</f>
        <v/>
      </c>
      <c r="AK518" s="6"/>
      <c r="AL518" s="31"/>
      <c r="AM518" s="6"/>
      <c r="AN518" s="8"/>
      <c r="AV518" s="6"/>
      <c r="AW518" s="6"/>
      <c r="AZ518" s="6" t="str">
        <f>IF(AND(ISBLANK(AV518), ISBLANK(AW518)), "", _xlfn.CONCAT("[", IF(ISBLANK(AV518), "", _xlfn.CONCAT("[""mac"", """, AV518, """]")), IF(ISBLANK(AW518), "", _xlfn.CONCAT(", [""ip"", """, AW518, """]")), "]"))</f>
        <v/>
      </c>
    </row>
    <row r="519" spans="6:52" ht="16" customHeight="1">
      <c r="F519" s="6" t="str">
        <f>IF(ISBLANK(E519), "", Table2[[#This Row],[unique_id]])</f>
        <v/>
      </c>
      <c r="T519" s="6"/>
      <c r="V519" s="8"/>
      <c r="W519" s="8"/>
      <c r="X519" s="8"/>
      <c r="Y519" s="8"/>
      <c r="AF519" s="8"/>
      <c r="AH519" s="6" t="str">
        <f>IF(ISBLANK(AG519),  "", _xlfn.CONCAT("haas/entity/sensor/", LOWER(C519), "/", E519, "/config"))</f>
        <v/>
      </c>
      <c r="AI519" s="6" t="str">
        <f>IF(ISBLANK(AG519),  "", _xlfn.CONCAT(LOWER(C519), "/", E519))</f>
        <v/>
      </c>
      <c r="AK519" s="6"/>
      <c r="AL519" s="31"/>
      <c r="AM519" s="6"/>
      <c r="AN519" s="8"/>
      <c r="AV519" s="6"/>
      <c r="AW519" s="6"/>
      <c r="AZ519" s="6" t="str">
        <f>IF(AND(ISBLANK(AV519), ISBLANK(AW519)), "", _xlfn.CONCAT("[", IF(ISBLANK(AV519), "", _xlfn.CONCAT("[""mac"", """, AV519, """]")), IF(ISBLANK(AW519), "", _xlfn.CONCAT(", [""ip"", """, AW519, """]")), "]"))</f>
        <v/>
      </c>
    </row>
    <row r="520" spans="6:52" ht="16" customHeight="1">
      <c r="F520" s="6" t="str">
        <f>IF(ISBLANK(E520), "", Table2[[#This Row],[unique_id]])</f>
        <v/>
      </c>
      <c r="T520" s="6"/>
      <c r="V520" s="8"/>
      <c r="W520" s="8"/>
      <c r="X520" s="8"/>
      <c r="Y520" s="8"/>
      <c r="AF520" s="8"/>
      <c r="AH520" s="6" t="str">
        <f>IF(ISBLANK(AG520),  "", _xlfn.CONCAT("haas/entity/sensor/", LOWER(C520), "/", E520, "/config"))</f>
        <v/>
      </c>
      <c r="AI520" s="6" t="str">
        <f>IF(ISBLANK(AG520),  "", _xlfn.CONCAT(LOWER(C520), "/", E520))</f>
        <v/>
      </c>
      <c r="AK520" s="6"/>
      <c r="AL520" s="31"/>
      <c r="AM520" s="6"/>
      <c r="AN520" s="8"/>
      <c r="AV520" s="6"/>
      <c r="AW520" s="6"/>
      <c r="AZ520" s="6" t="str">
        <f>IF(AND(ISBLANK(AV520), ISBLANK(AW520)), "", _xlfn.CONCAT("[", IF(ISBLANK(AV520), "", _xlfn.CONCAT("[""mac"", """, AV520, """]")), IF(ISBLANK(AW520), "", _xlfn.CONCAT(", [""ip"", """, AW520, """]")), "]"))</f>
        <v/>
      </c>
    </row>
    <row r="521" spans="6:52" ht="16" customHeight="1">
      <c r="F521" s="6" t="str">
        <f>IF(ISBLANK(E521), "", Table2[[#This Row],[unique_id]])</f>
        <v/>
      </c>
      <c r="T521" s="6"/>
      <c r="V521" s="8"/>
      <c r="W521" s="8"/>
      <c r="X521" s="8"/>
      <c r="Y521" s="8"/>
      <c r="AF521" s="8"/>
      <c r="AH521" s="6" t="str">
        <f>IF(ISBLANK(AG521),  "", _xlfn.CONCAT("haas/entity/sensor/", LOWER(C521), "/", E521, "/config"))</f>
        <v/>
      </c>
      <c r="AI521" s="6" t="str">
        <f>IF(ISBLANK(AG521),  "", _xlfn.CONCAT(LOWER(C521), "/", E521))</f>
        <v/>
      </c>
      <c r="AK521" s="6"/>
      <c r="AL521" s="31"/>
      <c r="AM521" s="6"/>
      <c r="AN521" s="8"/>
      <c r="AV521" s="6"/>
      <c r="AW521" s="6"/>
      <c r="AZ521" s="6" t="str">
        <f>IF(AND(ISBLANK(AV521), ISBLANK(AW521)), "", _xlfn.CONCAT("[", IF(ISBLANK(AV521), "", _xlfn.CONCAT("[""mac"", """, AV521, """]")), IF(ISBLANK(AW521), "", _xlfn.CONCAT(", [""ip"", """, AW521, """]")), "]"))</f>
        <v/>
      </c>
    </row>
    <row r="522" spans="6:52" ht="16" customHeight="1">
      <c r="F522" s="6" t="str">
        <f>IF(ISBLANK(E522), "", Table2[[#This Row],[unique_id]])</f>
        <v/>
      </c>
      <c r="T522" s="6"/>
      <c r="V522" s="8"/>
      <c r="W522" s="8"/>
      <c r="X522" s="8"/>
      <c r="Y522" s="8"/>
      <c r="AF522" s="8"/>
      <c r="AH522" s="6" t="str">
        <f>IF(ISBLANK(AG522),  "", _xlfn.CONCAT("haas/entity/sensor/", LOWER(C522), "/", E522, "/config"))</f>
        <v/>
      </c>
      <c r="AI522" s="6" t="str">
        <f>IF(ISBLANK(AG522),  "", _xlfn.CONCAT(LOWER(C522), "/", E522))</f>
        <v/>
      </c>
      <c r="AK522" s="6"/>
      <c r="AL522" s="31"/>
      <c r="AM522" s="6"/>
      <c r="AN522" s="8"/>
      <c r="AV522" s="6"/>
      <c r="AW522" s="6"/>
      <c r="AZ522" s="6" t="str">
        <f>IF(AND(ISBLANK(AV522), ISBLANK(AW522)), "", _xlfn.CONCAT("[", IF(ISBLANK(AV522), "", _xlfn.CONCAT("[""mac"", """, AV522, """]")), IF(ISBLANK(AW522), "", _xlfn.CONCAT(", [""ip"", """, AW522, """]")), "]"))</f>
        <v/>
      </c>
    </row>
    <row r="523" spans="6:52" ht="16" customHeight="1">
      <c r="F523" s="6" t="str">
        <f>IF(ISBLANK(E523), "", Table2[[#This Row],[unique_id]])</f>
        <v/>
      </c>
      <c r="T523" s="6"/>
      <c r="V523" s="8"/>
      <c r="W523" s="8"/>
      <c r="X523" s="8"/>
      <c r="Y523" s="8"/>
      <c r="AF523" s="8"/>
      <c r="AH523" s="6" t="str">
        <f>IF(ISBLANK(AG523),  "", _xlfn.CONCAT("haas/entity/sensor/", LOWER(C523), "/", E523, "/config"))</f>
        <v/>
      </c>
      <c r="AI523" s="6" t="str">
        <f>IF(ISBLANK(AG523),  "", _xlfn.CONCAT(LOWER(C523), "/", E523))</f>
        <v/>
      </c>
      <c r="AK523" s="6"/>
      <c r="AL523" s="31"/>
      <c r="AM523" s="6"/>
      <c r="AN523" s="8"/>
      <c r="AV523" s="6"/>
      <c r="AW523" s="6"/>
      <c r="AZ523" s="6" t="str">
        <f>IF(AND(ISBLANK(AV523), ISBLANK(AW523)), "", _xlfn.CONCAT("[", IF(ISBLANK(AV523), "", _xlfn.CONCAT("[""mac"", """, AV523, """]")), IF(ISBLANK(AW523), "", _xlfn.CONCAT(", [""ip"", """, AW523, """]")), "]"))</f>
        <v/>
      </c>
    </row>
    <row r="524" spans="6:52" ht="16" customHeight="1">
      <c r="F524" s="6" t="str">
        <f>IF(ISBLANK(E524), "", Table2[[#This Row],[unique_id]])</f>
        <v/>
      </c>
      <c r="T524" s="6"/>
      <c r="V524" s="8"/>
      <c r="W524" s="8"/>
      <c r="X524" s="8"/>
      <c r="Y524" s="8"/>
      <c r="AF524" s="8"/>
      <c r="AH524" s="6" t="str">
        <f>IF(ISBLANK(AG524),  "", _xlfn.CONCAT("haas/entity/sensor/", LOWER(C524), "/", E524, "/config"))</f>
        <v/>
      </c>
      <c r="AI524" s="6" t="str">
        <f>IF(ISBLANK(AG524),  "", _xlfn.CONCAT(LOWER(C524), "/", E524))</f>
        <v/>
      </c>
      <c r="AK524" s="6"/>
      <c r="AL524" s="31"/>
      <c r="AM524" s="6"/>
      <c r="AN524" s="8"/>
      <c r="AV524" s="6"/>
      <c r="AW524" s="6"/>
      <c r="AZ524" s="6" t="str">
        <f>IF(AND(ISBLANK(AV524), ISBLANK(AW524)), "", _xlfn.CONCAT("[", IF(ISBLANK(AV524), "", _xlfn.CONCAT("[""mac"", """, AV524, """]")), IF(ISBLANK(AW524), "", _xlfn.CONCAT(", [""ip"", """, AW524, """]")), "]"))</f>
        <v/>
      </c>
    </row>
    <row r="525" spans="6:52" ht="16" customHeight="1">
      <c r="F525" s="6" t="str">
        <f>IF(ISBLANK(E525), "", Table2[[#This Row],[unique_id]])</f>
        <v/>
      </c>
      <c r="T525" s="6"/>
      <c r="V525" s="8"/>
      <c r="W525" s="8"/>
      <c r="X525" s="8"/>
      <c r="Y525" s="8"/>
      <c r="AF525" s="8"/>
      <c r="AH525" s="6" t="str">
        <f>IF(ISBLANK(AG525),  "", _xlfn.CONCAT("haas/entity/sensor/", LOWER(C525), "/", E525, "/config"))</f>
        <v/>
      </c>
      <c r="AI525" s="6" t="str">
        <f>IF(ISBLANK(AG525),  "", _xlfn.CONCAT(LOWER(C525), "/", E525))</f>
        <v/>
      </c>
      <c r="AK525" s="6"/>
      <c r="AL525" s="31"/>
      <c r="AM525" s="6"/>
      <c r="AN525" s="8"/>
      <c r="AV525" s="6"/>
      <c r="AW525" s="6"/>
      <c r="AZ525" s="6" t="str">
        <f>IF(AND(ISBLANK(AV525), ISBLANK(AW525)), "", _xlfn.CONCAT("[", IF(ISBLANK(AV525), "", _xlfn.CONCAT("[""mac"", """, AV525, """]")), IF(ISBLANK(AW525), "", _xlfn.CONCAT(", [""ip"", """, AW525, """]")), "]"))</f>
        <v/>
      </c>
    </row>
    <row r="526" spans="6:52" ht="16" customHeight="1">
      <c r="F526" s="6" t="str">
        <f>IF(ISBLANK(E526), "", Table2[[#This Row],[unique_id]])</f>
        <v/>
      </c>
      <c r="T526" s="6"/>
      <c r="V526" s="8"/>
      <c r="W526" s="8"/>
      <c r="X526" s="8"/>
      <c r="Y526" s="8"/>
      <c r="AF526" s="8"/>
      <c r="AH526" s="6" t="str">
        <f>IF(ISBLANK(AG526),  "", _xlfn.CONCAT("haas/entity/sensor/", LOWER(C526), "/", E526, "/config"))</f>
        <v/>
      </c>
      <c r="AI526" s="6" t="str">
        <f>IF(ISBLANK(AG526),  "", _xlfn.CONCAT(LOWER(C526), "/", E526))</f>
        <v/>
      </c>
      <c r="AK526" s="6"/>
      <c r="AL526" s="31"/>
      <c r="AM526" s="6"/>
      <c r="AN526" s="8"/>
      <c r="AV526" s="6"/>
      <c r="AW526" s="6"/>
      <c r="AZ526" s="6" t="str">
        <f>IF(AND(ISBLANK(AV526), ISBLANK(AW526)), "", _xlfn.CONCAT("[", IF(ISBLANK(AV526), "", _xlfn.CONCAT("[""mac"", """, AV526, """]")), IF(ISBLANK(AW526), "", _xlfn.CONCAT(", [""ip"", """, AW526, """]")), "]"))</f>
        <v/>
      </c>
    </row>
    <row r="527" spans="6:52" ht="16" customHeight="1">
      <c r="F527" s="6" t="str">
        <f>IF(ISBLANK(E527), "", Table2[[#This Row],[unique_id]])</f>
        <v/>
      </c>
      <c r="T527" s="6"/>
      <c r="V527" s="8"/>
      <c r="W527" s="8"/>
      <c r="X527" s="8"/>
      <c r="Y527" s="8"/>
      <c r="AF527" s="8"/>
      <c r="AH527" s="6" t="str">
        <f>IF(ISBLANK(AG527),  "", _xlfn.CONCAT("haas/entity/sensor/", LOWER(C527), "/", E527, "/config"))</f>
        <v/>
      </c>
      <c r="AI527" s="6" t="str">
        <f>IF(ISBLANK(AG527),  "", _xlfn.CONCAT(LOWER(C527), "/", E527))</f>
        <v/>
      </c>
      <c r="AK527" s="6"/>
      <c r="AL527" s="31"/>
      <c r="AM527" s="6"/>
      <c r="AN527" s="8"/>
      <c r="AV527" s="6"/>
      <c r="AW527" s="6"/>
      <c r="AZ527" s="6" t="str">
        <f>IF(AND(ISBLANK(AV527), ISBLANK(AW527)), "", _xlfn.CONCAT("[", IF(ISBLANK(AV527), "", _xlfn.CONCAT("[""mac"", """, AV527, """]")), IF(ISBLANK(AW527), "", _xlfn.CONCAT(", [""ip"", """, AW527, """]")), "]"))</f>
        <v/>
      </c>
    </row>
    <row r="528" spans="6:52" ht="16" customHeight="1">
      <c r="F528" s="6" t="str">
        <f>IF(ISBLANK(E528), "", Table2[[#This Row],[unique_id]])</f>
        <v/>
      </c>
      <c r="T528" s="6"/>
      <c r="V528" s="8"/>
      <c r="W528" s="8"/>
      <c r="X528" s="8"/>
      <c r="Y528" s="8"/>
      <c r="AF528" s="8"/>
      <c r="AH528" s="6" t="str">
        <f>IF(ISBLANK(AG528),  "", _xlfn.CONCAT("haas/entity/sensor/", LOWER(C528), "/", E528, "/config"))</f>
        <v/>
      </c>
      <c r="AI528" s="6" t="str">
        <f>IF(ISBLANK(AG528),  "", _xlfn.CONCAT(LOWER(C528), "/", E528))</f>
        <v/>
      </c>
      <c r="AK528" s="6"/>
      <c r="AL528" s="31"/>
      <c r="AM528" s="6"/>
      <c r="AN528" s="8"/>
      <c r="AV528" s="6"/>
      <c r="AW528" s="6"/>
      <c r="AZ528" s="6" t="str">
        <f>IF(AND(ISBLANK(AV528), ISBLANK(AW528)), "", _xlfn.CONCAT("[", IF(ISBLANK(AV528), "", _xlfn.CONCAT("[""mac"", """, AV528, """]")), IF(ISBLANK(AW528), "", _xlfn.CONCAT(", [""ip"", """, AW528, """]")), "]"))</f>
        <v/>
      </c>
    </row>
    <row r="529" spans="6:52" ht="16" customHeight="1">
      <c r="F529" s="6" t="str">
        <f>IF(ISBLANK(E529), "", Table2[[#This Row],[unique_id]])</f>
        <v/>
      </c>
      <c r="T529" s="6"/>
      <c r="V529" s="8"/>
      <c r="W529" s="8"/>
      <c r="X529" s="8"/>
      <c r="Y529" s="8"/>
      <c r="AF529" s="8"/>
      <c r="AH529" s="6" t="str">
        <f>IF(ISBLANK(AG529),  "", _xlfn.CONCAT("haas/entity/sensor/", LOWER(C529), "/", E529, "/config"))</f>
        <v/>
      </c>
      <c r="AI529" s="6" t="str">
        <f>IF(ISBLANK(AG529),  "", _xlfn.CONCAT(LOWER(C529), "/", E529))</f>
        <v/>
      </c>
      <c r="AK529" s="6"/>
      <c r="AL529" s="31"/>
      <c r="AM529" s="6"/>
      <c r="AN529" s="8"/>
      <c r="AV529" s="6"/>
      <c r="AW529" s="6"/>
      <c r="AZ529" s="6" t="str">
        <f>IF(AND(ISBLANK(AV529), ISBLANK(AW529)), "", _xlfn.CONCAT("[", IF(ISBLANK(AV529), "", _xlfn.CONCAT("[""mac"", """, AV529, """]")), IF(ISBLANK(AW529), "", _xlfn.CONCAT(", [""ip"", """, AW529, """]")), "]"))</f>
        <v/>
      </c>
    </row>
    <row r="530" spans="6:52" ht="16" customHeight="1">
      <c r="F530" s="6" t="str">
        <f>IF(ISBLANK(E530), "", Table2[[#This Row],[unique_id]])</f>
        <v/>
      </c>
      <c r="T530" s="6"/>
      <c r="V530" s="8"/>
      <c r="W530" s="8"/>
      <c r="X530" s="8"/>
      <c r="Y530" s="8"/>
      <c r="AF530" s="8"/>
      <c r="AH530" s="6" t="str">
        <f>IF(ISBLANK(AG530),  "", _xlfn.CONCAT("haas/entity/sensor/", LOWER(C530), "/", E530, "/config"))</f>
        <v/>
      </c>
      <c r="AI530" s="6" t="str">
        <f>IF(ISBLANK(AG530),  "", _xlfn.CONCAT(LOWER(C530), "/", E530))</f>
        <v/>
      </c>
      <c r="AK530" s="6"/>
      <c r="AL530" s="31"/>
      <c r="AM530" s="6"/>
      <c r="AN530" s="8"/>
      <c r="AV530" s="6"/>
      <c r="AW530" s="6"/>
      <c r="AZ530" s="6" t="str">
        <f>IF(AND(ISBLANK(AV530), ISBLANK(AW530)), "", _xlfn.CONCAT("[", IF(ISBLANK(AV530), "", _xlfn.CONCAT("[""mac"", """, AV530, """]")), IF(ISBLANK(AW530), "", _xlfn.CONCAT(", [""ip"", """, AW530, """]")), "]"))</f>
        <v/>
      </c>
    </row>
    <row r="531" spans="6:52" ht="16" customHeight="1">
      <c r="F531" s="6" t="str">
        <f>IF(ISBLANK(E531), "", Table2[[#This Row],[unique_id]])</f>
        <v/>
      </c>
      <c r="T531" s="6"/>
      <c r="V531" s="8"/>
      <c r="W531" s="8"/>
      <c r="X531" s="8"/>
      <c r="Y531" s="8"/>
      <c r="AF531" s="8"/>
      <c r="AH531" s="6" t="str">
        <f>IF(ISBLANK(AG531),  "", _xlfn.CONCAT("haas/entity/sensor/", LOWER(C531), "/", E531, "/config"))</f>
        <v/>
      </c>
      <c r="AI531" s="6" t="str">
        <f>IF(ISBLANK(AG531),  "", _xlfn.CONCAT(LOWER(C531), "/", E531))</f>
        <v/>
      </c>
      <c r="AK531" s="6"/>
      <c r="AL531" s="31"/>
      <c r="AM531" s="6"/>
      <c r="AN531" s="8"/>
      <c r="AV531" s="6"/>
      <c r="AW531" s="6"/>
      <c r="AZ531" s="6" t="str">
        <f>IF(AND(ISBLANK(AV531), ISBLANK(AW531)), "", _xlfn.CONCAT("[", IF(ISBLANK(AV531), "", _xlfn.CONCAT("[""mac"", """, AV531, """]")), IF(ISBLANK(AW531), "", _xlfn.CONCAT(", [""ip"", """, AW531, """]")), "]"))</f>
        <v/>
      </c>
    </row>
    <row r="532" spans="6:52" ht="16" customHeight="1">
      <c r="F532" s="6" t="str">
        <f>IF(ISBLANK(E532), "", Table2[[#This Row],[unique_id]])</f>
        <v/>
      </c>
      <c r="T532" s="6"/>
      <c r="V532" s="8"/>
      <c r="W532" s="8"/>
      <c r="X532" s="8"/>
      <c r="Y532" s="8"/>
      <c r="AF532" s="8"/>
      <c r="AH532" s="6" t="str">
        <f>IF(ISBLANK(AG532),  "", _xlfn.CONCAT("haas/entity/sensor/", LOWER(C532), "/", E532, "/config"))</f>
        <v/>
      </c>
      <c r="AI532" s="6" t="str">
        <f>IF(ISBLANK(AG532),  "", _xlfn.CONCAT(LOWER(C532), "/", E532))</f>
        <v/>
      </c>
      <c r="AK532" s="6"/>
      <c r="AL532" s="31"/>
      <c r="AM532" s="6"/>
      <c r="AN532" s="8"/>
      <c r="AV532" s="6"/>
      <c r="AW532" s="6"/>
      <c r="AZ532" s="6" t="str">
        <f>IF(AND(ISBLANK(AV532), ISBLANK(AW532)), "", _xlfn.CONCAT("[", IF(ISBLANK(AV532), "", _xlfn.CONCAT("[""mac"", """, AV532, """]")), IF(ISBLANK(AW532), "", _xlfn.CONCAT(", [""ip"", """, AW532, """]")), "]"))</f>
        <v/>
      </c>
    </row>
    <row r="533" spans="6:52" ht="16" customHeight="1">
      <c r="F533" s="6" t="str">
        <f>IF(ISBLANK(E533), "", Table2[[#This Row],[unique_id]])</f>
        <v/>
      </c>
      <c r="T533" s="6"/>
      <c r="V533" s="8"/>
      <c r="W533" s="8"/>
      <c r="X533" s="8"/>
      <c r="Y533" s="8"/>
      <c r="AF533" s="8"/>
      <c r="AH533" s="6" t="str">
        <f>IF(ISBLANK(AG533),  "", _xlfn.CONCAT("haas/entity/sensor/", LOWER(C533), "/", E533, "/config"))</f>
        <v/>
      </c>
      <c r="AI533" s="6" t="str">
        <f>IF(ISBLANK(AG533),  "", _xlfn.CONCAT(LOWER(C533), "/", E533))</f>
        <v/>
      </c>
      <c r="AK533" s="6"/>
      <c r="AL533" s="31"/>
      <c r="AM533" s="6"/>
      <c r="AN533" s="8"/>
      <c r="AV533" s="6"/>
      <c r="AW533" s="6"/>
      <c r="AZ533" s="6" t="str">
        <f>IF(AND(ISBLANK(AV533), ISBLANK(AW533)), "", _xlfn.CONCAT("[", IF(ISBLANK(AV533), "", _xlfn.CONCAT("[""mac"", """, AV533, """]")), IF(ISBLANK(AW533), "", _xlfn.CONCAT(", [""ip"", """, AW533, """]")), "]"))</f>
        <v/>
      </c>
    </row>
    <row r="534" spans="6:52" ht="16" customHeight="1">
      <c r="F534" s="6" t="str">
        <f>IF(ISBLANK(E534), "", Table2[[#This Row],[unique_id]])</f>
        <v/>
      </c>
      <c r="T534" s="6"/>
      <c r="V534" s="8"/>
      <c r="W534" s="8"/>
      <c r="X534" s="8"/>
      <c r="Y534" s="8"/>
      <c r="AF534" s="8"/>
      <c r="AH534" s="6" t="str">
        <f>IF(ISBLANK(AG534),  "", _xlfn.CONCAT("haas/entity/sensor/", LOWER(C534), "/", E534, "/config"))</f>
        <v/>
      </c>
      <c r="AI534" s="6" t="str">
        <f>IF(ISBLANK(AG534),  "", _xlfn.CONCAT(LOWER(C534), "/", E534))</f>
        <v/>
      </c>
      <c r="AK534" s="6"/>
      <c r="AL534" s="31"/>
      <c r="AM534" s="6"/>
      <c r="AN534" s="8"/>
      <c r="AV534" s="6"/>
      <c r="AW534" s="6"/>
      <c r="AZ534" s="6" t="str">
        <f>IF(AND(ISBLANK(AV534), ISBLANK(AW534)), "", _xlfn.CONCAT("[", IF(ISBLANK(AV534), "", _xlfn.CONCAT("[""mac"", """, AV534, """]")), IF(ISBLANK(AW534), "", _xlfn.CONCAT(", [""ip"", """, AW534, """]")), "]"))</f>
        <v/>
      </c>
    </row>
    <row r="535" spans="6:52" ht="16" customHeight="1">
      <c r="F535" s="6" t="str">
        <f>IF(ISBLANK(E535), "", Table2[[#This Row],[unique_id]])</f>
        <v/>
      </c>
      <c r="T535" s="6"/>
      <c r="V535" s="8"/>
      <c r="W535" s="8"/>
      <c r="X535" s="8"/>
      <c r="Y535" s="8"/>
      <c r="AF535" s="8"/>
      <c r="AH535" s="6" t="str">
        <f>IF(ISBLANK(AG535),  "", _xlfn.CONCAT("haas/entity/sensor/", LOWER(C535), "/", E535, "/config"))</f>
        <v/>
      </c>
      <c r="AI535" s="6" t="str">
        <f>IF(ISBLANK(AG535),  "", _xlfn.CONCAT(LOWER(C535), "/", E535))</f>
        <v/>
      </c>
      <c r="AK535" s="6"/>
      <c r="AL535" s="31"/>
      <c r="AM535" s="6"/>
      <c r="AN535" s="8"/>
      <c r="AV535" s="6"/>
      <c r="AW535" s="6"/>
      <c r="AZ535" s="6" t="str">
        <f>IF(AND(ISBLANK(AV535), ISBLANK(AW535)), "", _xlfn.CONCAT("[", IF(ISBLANK(AV535), "", _xlfn.CONCAT("[""mac"", """, AV535, """]")), IF(ISBLANK(AW535), "", _xlfn.CONCAT(", [""ip"", """, AW535, """]")), "]"))</f>
        <v/>
      </c>
    </row>
    <row r="536" spans="6:52" ht="16" customHeight="1">
      <c r="F536" s="6" t="str">
        <f>IF(ISBLANK(E536), "", Table2[[#This Row],[unique_id]])</f>
        <v/>
      </c>
      <c r="T536" s="6"/>
      <c r="V536" s="8"/>
      <c r="W536" s="8"/>
      <c r="X536" s="8"/>
      <c r="Y536" s="8"/>
      <c r="AF536" s="8"/>
      <c r="AH536" s="6" t="str">
        <f>IF(ISBLANK(AG536),  "", _xlfn.CONCAT("haas/entity/sensor/", LOWER(C536), "/", E536, "/config"))</f>
        <v/>
      </c>
      <c r="AI536" s="6" t="str">
        <f>IF(ISBLANK(AG536),  "", _xlfn.CONCAT(LOWER(C536), "/", E536))</f>
        <v/>
      </c>
      <c r="AK536" s="6"/>
      <c r="AL536" s="31"/>
      <c r="AM536" s="6"/>
      <c r="AN536" s="8"/>
      <c r="AV536" s="6"/>
      <c r="AW536" s="6"/>
      <c r="AZ536" s="6" t="str">
        <f>IF(AND(ISBLANK(AV536), ISBLANK(AW536)), "", _xlfn.CONCAT("[", IF(ISBLANK(AV536), "", _xlfn.CONCAT("[""mac"", """, AV536, """]")), IF(ISBLANK(AW536), "", _xlfn.CONCAT(", [""ip"", """, AW536, """]")), "]"))</f>
        <v/>
      </c>
    </row>
    <row r="537" spans="6:52" ht="16" customHeight="1">
      <c r="F537" s="6" t="str">
        <f>IF(ISBLANK(E537), "", Table2[[#This Row],[unique_id]])</f>
        <v/>
      </c>
      <c r="T537" s="6"/>
      <c r="V537" s="8"/>
      <c r="W537" s="8"/>
      <c r="X537" s="8"/>
      <c r="Y537" s="8"/>
      <c r="AF537" s="8"/>
      <c r="AH537" s="6" t="str">
        <f>IF(ISBLANK(AG537),  "", _xlfn.CONCAT("haas/entity/sensor/", LOWER(C537), "/", E537, "/config"))</f>
        <v/>
      </c>
      <c r="AI537" s="6" t="str">
        <f>IF(ISBLANK(AG537),  "", _xlfn.CONCAT(LOWER(C537), "/", E537))</f>
        <v/>
      </c>
      <c r="AK537" s="6"/>
      <c r="AL537" s="31"/>
      <c r="AM537" s="6"/>
      <c r="AN537" s="8"/>
      <c r="AV537" s="6"/>
      <c r="AW537" s="6"/>
      <c r="AZ537" s="6" t="str">
        <f>IF(AND(ISBLANK(AV537), ISBLANK(AW537)), "", _xlfn.CONCAT("[", IF(ISBLANK(AV537), "", _xlfn.CONCAT("[""mac"", """, AV537, """]")), IF(ISBLANK(AW537), "", _xlfn.CONCAT(", [""ip"", """, AW537, """]")), "]"))</f>
        <v/>
      </c>
    </row>
    <row r="538" spans="6:52" ht="16" customHeight="1">
      <c r="F538" s="6" t="str">
        <f>IF(ISBLANK(E538), "", Table2[[#This Row],[unique_id]])</f>
        <v/>
      </c>
      <c r="T538" s="6"/>
      <c r="V538" s="8"/>
      <c r="W538" s="8"/>
      <c r="X538" s="8"/>
      <c r="Y538" s="8"/>
      <c r="AF538" s="8"/>
      <c r="AH538" s="6" t="str">
        <f>IF(ISBLANK(AG538),  "", _xlfn.CONCAT("haas/entity/sensor/", LOWER(C538), "/", E538, "/config"))</f>
        <v/>
      </c>
      <c r="AI538" s="6" t="str">
        <f>IF(ISBLANK(AG538),  "", _xlfn.CONCAT(LOWER(C538), "/", E538))</f>
        <v/>
      </c>
      <c r="AK538" s="6"/>
      <c r="AL538" s="31"/>
      <c r="AM538" s="6"/>
      <c r="AN538" s="8"/>
      <c r="AV538" s="6"/>
      <c r="AW538" s="6"/>
      <c r="AZ538" s="6" t="str">
        <f>IF(AND(ISBLANK(AV538), ISBLANK(AW538)), "", _xlfn.CONCAT("[", IF(ISBLANK(AV538), "", _xlfn.CONCAT("[""mac"", """, AV538, """]")), IF(ISBLANK(AW538), "", _xlfn.CONCAT(", [""ip"", """, AW538, """]")), "]"))</f>
        <v/>
      </c>
    </row>
    <row r="539" spans="6:52" ht="16" customHeight="1">
      <c r="F539" s="6" t="str">
        <f>IF(ISBLANK(E539), "", Table2[[#This Row],[unique_id]])</f>
        <v/>
      </c>
      <c r="T539" s="6"/>
      <c r="V539" s="8"/>
      <c r="W539" s="8"/>
      <c r="X539" s="8"/>
      <c r="Y539" s="8"/>
      <c r="AF539" s="8"/>
      <c r="AH539" s="6" t="str">
        <f>IF(ISBLANK(AG539),  "", _xlfn.CONCAT("haas/entity/sensor/", LOWER(C539), "/", E539, "/config"))</f>
        <v/>
      </c>
      <c r="AI539" s="6" t="str">
        <f>IF(ISBLANK(AG539),  "", _xlfn.CONCAT(LOWER(C539), "/", E539))</f>
        <v/>
      </c>
      <c r="AK539" s="6"/>
      <c r="AL539" s="31"/>
      <c r="AM539" s="6"/>
      <c r="AN539" s="8"/>
      <c r="AV539" s="6"/>
      <c r="AW539" s="6"/>
      <c r="AZ539" s="6" t="str">
        <f>IF(AND(ISBLANK(AV539), ISBLANK(AW539)), "", _xlfn.CONCAT("[", IF(ISBLANK(AV539), "", _xlfn.CONCAT("[""mac"", """, AV539, """]")), IF(ISBLANK(AW539), "", _xlfn.CONCAT(", [""ip"", """, AW539, """]")), "]"))</f>
        <v/>
      </c>
    </row>
    <row r="540" spans="6:52" ht="16" customHeight="1">
      <c r="F540" s="6" t="str">
        <f>IF(ISBLANK(E540), "", Table2[[#This Row],[unique_id]])</f>
        <v/>
      </c>
      <c r="T540" s="6"/>
      <c r="V540" s="8"/>
      <c r="W540" s="8"/>
      <c r="X540" s="8"/>
      <c r="Y540" s="8"/>
      <c r="AF540" s="8"/>
      <c r="AH540" s="6" t="str">
        <f>IF(ISBLANK(AG540),  "", _xlfn.CONCAT("haas/entity/sensor/", LOWER(C540), "/", E540, "/config"))</f>
        <v/>
      </c>
      <c r="AI540" s="6" t="str">
        <f>IF(ISBLANK(AG540),  "", _xlfn.CONCAT(LOWER(C540), "/", E540))</f>
        <v/>
      </c>
      <c r="AK540" s="6"/>
      <c r="AL540" s="31"/>
      <c r="AM540" s="6"/>
      <c r="AN540" s="8"/>
      <c r="AV540" s="6"/>
      <c r="AW540" s="6"/>
      <c r="AZ540" s="6" t="str">
        <f>IF(AND(ISBLANK(AV540), ISBLANK(AW540)), "", _xlfn.CONCAT("[", IF(ISBLANK(AV540), "", _xlfn.CONCAT("[""mac"", """, AV540, """]")), IF(ISBLANK(AW540), "", _xlfn.CONCAT(", [""ip"", """, AW540, """]")), "]"))</f>
        <v/>
      </c>
    </row>
    <row r="541" spans="6:52" ht="16" customHeight="1">
      <c r="F541" s="6" t="str">
        <f>IF(ISBLANK(E541), "", Table2[[#This Row],[unique_id]])</f>
        <v/>
      </c>
      <c r="T541" s="6"/>
      <c r="V541" s="8"/>
      <c r="W541" s="8"/>
      <c r="X541" s="8"/>
      <c r="Y541" s="8"/>
      <c r="AF541" s="8"/>
      <c r="AH541" s="6" t="str">
        <f>IF(ISBLANK(AG541),  "", _xlfn.CONCAT("haas/entity/sensor/", LOWER(C541), "/", E541, "/config"))</f>
        <v/>
      </c>
      <c r="AI541" s="6" t="str">
        <f>IF(ISBLANK(AG541),  "", _xlfn.CONCAT(LOWER(C541), "/", E541))</f>
        <v/>
      </c>
      <c r="AK541" s="6"/>
      <c r="AL541" s="31"/>
      <c r="AM541" s="6"/>
      <c r="AN541" s="8"/>
      <c r="AV541" s="6"/>
      <c r="AW541" s="6"/>
      <c r="AZ541" s="6" t="str">
        <f>IF(AND(ISBLANK(AV541), ISBLANK(AW541)), "", _xlfn.CONCAT("[", IF(ISBLANK(AV541), "", _xlfn.CONCAT("[""mac"", """, AV541, """]")), IF(ISBLANK(AW541), "", _xlfn.CONCAT(", [""ip"", """, AW541, """]")), "]"))</f>
        <v/>
      </c>
    </row>
    <row r="542" spans="6:52" ht="16" customHeight="1">
      <c r="F542" s="6" t="str">
        <f>IF(ISBLANK(E542), "", Table2[[#This Row],[unique_id]])</f>
        <v/>
      </c>
      <c r="T542" s="6"/>
      <c r="V542" s="8"/>
      <c r="W542" s="8"/>
      <c r="X542" s="8"/>
      <c r="Y542" s="8"/>
      <c r="AF542" s="8"/>
      <c r="AH542" s="6" t="str">
        <f>IF(ISBLANK(AG542),  "", _xlfn.CONCAT("haas/entity/sensor/", LOWER(C542), "/", E542, "/config"))</f>
        <v/>
      </c>
      <c r="AI542" s="6" t="str">
        <f>IF(ISBLANK(AG542),  "", _xlfn.CONCAT(LOWER(C542), "/", E542))</f>
        <v/>
      </c>
      <c r="AK542" s="6"/>
      <c r="AL542" s="31"/>
      <c r="AM542" s="6"/>
      <c r="AN542" s="8"/>
      <c r="AV542" s="6"/>
      <c r="AW542" s="6"/>
      <c r="AZ542" s="6" t="str">
        <f>IF(AND(ISBLANK(AV542), ISBLANK(AW542)), "", _xlfn.CONCAT("[", IF(ISBLANK(AV542), "", _xlfn.CONCAT("[""mac"", """, AV542, """]")), IF(ISBLANK(AW542), "", _xlfn.CONCAT(", [""ip"", """, AW542, """]")), "]"))</f>
        <v/>
      </c>
    </row>
    <row r="543" spans="6:52" ht="16" customHeight="1">
      <c r="F543" s="6" t="str">
        <f>IF(ISBLANK(E543), "", Table2[[#This Row],[unique_id]])</f>
        <v/>
      </c>
      <c r="T543" s="6"/>
      <c r="V543" s="8"/>
      <c r="W543" s="8"/>
      <c r="X543" s="8"/>
      <c r="Y543" s="8"/>
      <c r="AF543" s="8"/>
      <c r="AH543" s="6" t="str">
        <f>IF(ISBLANK(AG543),  "", _xlfn.CONCAT("haas/entity/sensor/", LOWER(C543), "/", E543, "/config"))</f>
        <v/>
      </c>
      <c r="AI543" s="6" t="str">
        <f>IF(ISBLANK(AG543),  "", _xlfn.CONCAT(LOWER(C543), "/", E543))</f>
        <v/>
      </c>
      <c r="AK543" s="6"/>
      <c r="AL543" s="31"/>
      <c r="AM543" s="6"/>
      <c r="AN543" s="8"/>
      <c r="AV543" s="6"/>
      <c r="AW543" s="6"/>
      <c r="AZ543" s="6" t="str">
        <f>IF(AND(ISBLANK(AV543), ISBLANK(AW543)), "", _xlfn.CONCAT("[", IF(ISBLANK(AV543), "", _xlfn.CONCAT("[""mac"", """, AV543, """]")), IF(ISBLANK(AW543), "", _xlfn.CONCAT(", [""ip"", """, AW543, """]")), "]"))</f>
        <v/>
      </c>
    </row>
    <row r="544" spans="6:52" ht="16" customHeight="1">
      <c r="F544" s="6" t="str">
        <f>IF(ISBLANK(E544), "", Table2[[#This Row],[unique_id]])</f>
        <v/>
      </c>
      <c r="T544" s="6"/>
      <c r="V544" s="8"/>
      <c r="W544" s="8"/>
      <c r="X544" s="8"/>
      <c r="Y544" s="8"/>
      <c r="AF544" s="8"/>
      <c r="AH544" s="6" t="str">
        <f>IF(ISBLANK(AG544),  "", _xlfn.CONCAT("haas/entity/sensor/", LOWER(C544), "/", E544, "/config"))</f>
        <v/>
      </c>
      <c r="AI544" s="6" t="str">
        <f>IF(ISBLANK(AG544),  "", _xlfn.CONCAT(LOWER(C544), "/", E544))</f>
        <v/>
      </c>
      <c r="AK544" s="6"/>
      <c r="AL544" s="31"/>
      <c r="AM544" s="6"/>
      <c r="AN544" s="8"/>
      <c r="AV544" s="6"/>
      <c r="AW544" s="6"/>
      <c r="AZ544" s="6" t="str">
        <f>IF(AND(ISBLANK(AV544), ISBLANK(AW544)), "", _xlfn.CONCAT("[", IF(ISBLANK(AV544), "", _xlfn.CONCAT("[""mac"", """, AV544, """]")), IF(ISBLANK(AW544), "", _xlfn.CONCAT(", [""ip"", """, AW544, """]")), "]"))</f>
        <v/>
      </c>
    </row>
    <row r="545" spans="6:52" ht="16" customHeight="1">
      <c r="F545" s="6" t="str">
        <f>IF(ISBLANK(E545), "", Table2[[#This Row],[unique_id]])</f>
        <v/>
      </c>
      <c r="T545" s="6"/>
      <c r="V545" s="8"/>
      <c r="W545" s="8"/>
      <c r="X545" s="8"/>
      <c r="Y545" s="8"/>
      <c r="AF545" s="8"/>
      <c r="AH545" s="6" t="str">
        <f>IF(ISBLANK(AG545),  "", _xlfn.CONCAT("haas/entity/sensor/", LOWER(C545), "/", E545, "/config"))</f>
        <v/>
      </c>
      <c r="AI545" s="6" t="str">
        <f>IF(ISBLANK(AG545),  "", _xlfn.CONCAT(LOWER(C545), "/", E545))</f>
        <v/>
      </c>
      <c r="AK545" s="6"/>
      <c r="AL545" s="31"/>
      <c r="AM545" s="6"/>
      <c r="AN545" s="8"/>
      <c r="AV545" s="6"/>
      <c r="AW545" s="6"/>
      <c r="AZ545" s="6" t="str">
        <f>IF(AND(ISBLANK(AV545), ISBLANK(AW545)), "", _xlfn.CONCAT("[", IF(ISBLANK(AV545), "", _xlfn.CONCAT("[""mac"", """, AV545, """]")), IF(ISBLANK(AW545), "", _xlfn.CONCAT(", [""ip"", """, AW545, """]")), "]"))</f>
        <v/>
      </c>
    </row>
    <row r="546" spans="6:52" ht="16" customHeight="1">
      <c r="F546" s="6" t="str">
        <f>IF(ISBLANK(E546), "", Table2[[#This Row],[unique_id]])</f>
        <v/>
      </c>
      <c r="T546" s="6"/>
      <c r="V546" s="8"/>
      <c r="W546" s="8"/>
      <c r="X546" s="8"/>
      <c r="Y546" s="8"/>
      <c r="AF546" s="8"/>
      <c r="AH546" s="6" t="str">
        <f>IF(ISBLANK(AG546),  "", _xlfn.CONCAT("haas/entity/sensor/", LOWER(C546), "/", E546, "/config"))</f>
        <v/>
      </c>
      <c r="AI546" s="6" t="str">
        <f>IF(ISBLANK(AG546),  "", _xlfn.CONCAT(LOWER(C546), "/", E546))</f>
        <v/>
      </c>
      <c r="AK546" s="6"/>
      <c r="AL546" s="31"/>
      <c r="AM546" s="6"/>
      <c r="AN546" s="8"/>
      <c r="AV546" s="6"/>
      <c r="AW546" s="6"/>
      <c r="AZ546" s="6" t="str">
        <f>IF(AND(ISBLANK(AV546), ISBLANK(AW546)), "", _xlfn.CONCAT("[", IF(ISBLANK(AV546), "", _xlfn.CONCAT("[""mac"", """, AV546, """]")), IF(ISBLANK(AW546), "", _xlfn.CONCAT(", [""ip"", """, AW546, """]")), "]"))</f>
        <v/>
      </c>
    </row>
    <row r="547" spans="6:52" ht="16" customHeight="1">
      <c r="F547" s="6" t="str">
        <f>IF(ISBLANK(E547), "", Table2[[#This Row],[unique_id]])</f>
        <v/>
      </c>
      <c r="T547" s="6"/>
      <c r="V547" s="8"/>
      <c r="W547" s="8"/>
      <c r="X547" s="8"/>
      <c r="Y547" s="8"/>
      <c r="AF547" s="8"/>
      <c r="AH547" s="6" t="str">
        <f>IF(ISBLANK(AG547),  "", _xlfn.CONCAT("haas/entity/sensor/", LOWER(C547), "/", E547, "/config"))</f>
        <v/>
      </c>
      <c r="AI547" s="6" t="str">
        <f>IF(ISBLANK(AG547),  "", _xlfn.CONCAT(LOWER(C547), "/", E547))</f>
        <v/>
      </c>
      <c r="AK547" s="6"/>
      <c r="AL547" s="31"/>
      <c r="AM547" s="6"/>
      <c r="AN547" s="8"/>
      <c r="AV547" s="6"/>
      <c r="AW547" s="6"/>
      <c r="AZ547" s="6" t="str">
        <f>IF(AND(ISBLANK(AV547), ISBLANK(AW547)), "", _xlfn.CONCAT("[", IF(ISBLANK(AV547), "", _xlfn.CONCAT("[""mac"", """, AV547, """]")), IF(ISBLANK(AW547), "", _xlfn.CONCAT(", [""ip"", """, AW547, """]")), "]"))</f>
        <v/>
      </c>
    </row>
    <row r="548" spans="6:52" ht="16" customHeight="1">
      <c r="F548" s="6" t="str">
        <f>IF(ISBLANK(E548), "", Table2[[#This Row],[unique_id]])</f>
        <v/>
      </c>
      <c r="T548" s="6"/>
      <c r="V548" s="8"/>
      <c r="W548" s="8"/>
      <c r="X548" s="8"/>
      <c r="Y548" s="8"/>
      <c r="AF548" s="8"/>
      <c r="AH548" s="6" t="str">
        <f>IF(ISBLANK(AG548),  "", _xlfn.CONCAT("haas/entity/sensor/", LOWER(C548), "/", E548, "/config"))</f>
        <v/>
      </c>
      <c r="AI548" s="6" t="str">
        <f>IF(ISBLANK(AG548),  "", _xlfn.CONCAT(LOWER(C548), "/", E548))</f>
        <v/>
      </c>
      <c r="AK548" s="6"/>
      <c r="AL548" s="31"/>
      <c r="AM548" s="6"/>
      <c r="AN548" s="8"/>
      <c r="AV548" s="6"/>
      <c r="AW548" s="6"/>
      <c r="AZ548" s="6" t="str">
        <f>IF(AND(ISBLANK(AV548), ISBLANK(AW548)), "", _xlfn.CONCAT("[", IF(ISBLANK(AV548), "", _xlfn.CONCAT("[""mac"", """, AV548, """]")), IF(ISBLANK(AW548), "", _xlfn.CONCAT(", [""ip"", """, AW548, """]")), "]"))</f>
        <v/>
      </c>
    </row>
    <row r="549" spans="6:52" ht="16" customHeight="1">
      <c r="F549" s="6" t="str">
        <f>IF(ISBLANK(E549), "", Table2[[#This Row],[unique_id]])</f>
        <v/>
      </c>
      <c r="H549" s="10"/>
      <c r="T549" s="6"/>
      <c r="V549" s="8"/>
      <c r="W549" s="8"/>
      <c r="X549" s="8"/>
      <c r="Y549" s="8"/>
      <c r="AF549" s="8"/>
      <c r="AH549" s="6" t="str">
        <f>IF(ISBLANK(AG549),  "", _xlfn.CONCAT("haas/entity/sensor/", LOWER(C549), "/", E549, "/config"))</f>
        <v/>
      </c>
      <c r="AI549" s="6" t="str">
        <f>IF(ISBLANK(AG549),  "", _xlfn.CONCAT(LOWER(C549), "/", E549))</f>
        <v/>
      </c>
      <c r="AK549" s="6"/>
      <c r="AL549" s="31"/>
      <c r="AM549" s="6"/>
      <c r="AN549" s="8"/>
      <c r="AV549" s="6"/>
      <c r="AW549" s="6"/>
      <c r="AZ549" s="6" t="str">
        <f>IF(AND(ISBLANK(AV549), ISBLANK(AW549)), "", _xlfn.CONCAT("[", IF(ISBLANK(AV549), "", _xlfn.CONCAT("[""mac"", """, AV549, """]")), IF(ISBLANK(AW549), "", _xlfn.CONCAT(", [""ip"", """, AW549, """]")), "]"))</f>
        <v/>
      </c>
    </row>
    <row r="550" spans="6:52" ht="16" customHeight="1">
      <c r="F550" s="6" t="str">
        <f>IF(ISBLANK(E550), "", Table2[[#This Row],[unique_id]])</f>
        <v/>
      </c>
      <c r="H550" s="10"/>
      <c r="T550" s="6"/>
      <c r="V550" s="8"/>
      <c r="W550" s="8"/>
      <c r="X550" s="8"/>
      <c r="Y550" s="8"/>
      <c r="AF550" s="8"/>
      <c r="AH550" s="6" t="str">
        <f>IF(ISBLANK(AG550),  "", _xlfn.CONCAT("haas/entity/sensor/", LOWER(C550), "/", E550, "/config"))</f>
        <v/>
      </c>
      <c r="AI550" s="6" t="str">
        <f>IF(ISBLANK(AG550),  "", _xlfn.CONCAT(LOWER(C550), "/", E550))</f>
        <v/>
      </c>
      <c r="AK550" s="6"/>
      <c r="AL550" s="31"/>
      <c r="AM550" s="6"/>
      <c r="AN550" s="8"/>
      <c r="AV550" s="6"/>
      <c r="AW550" s="6"/>
      <c r="AZ550" s="6" t="str">
        <f>IF(AND(ISBLANK(AV550), ISBLANK(AW550)), "", _xlfn.CONCAT("[", IF(ISBLANK(AV550), "", _xlfn.CONCAT("[""mac"", """, AV550, """]")), IF(ISBLANK(AW550), "", _xlfn.CONCAT(", [""ip"", """, AW550, """]")), "]"))</f>
        <v/>
      </c>
    </row>
    <row r="551" spans="6:52" ht="16" customHeight="1">
      <c r="F551" s="6" t="str">
        <f>IF(ISBLANK(E551), "", Table2[[#This Row],[unique_id]])</f>
        <v/>
      </c>
      <c r="T551" s="6"/>
      <c r="V551" s="8"/>
      <c r="W551" s="8"/>
      <c r="X551" s="8"/>
      <c r="Y551" s="8"/>
      <c r="AF551" s="8"/>
      <c r="AH551" s="6" t="str">
        <f>IF(ISBLANK(AG551),  "", _xlfn.CONCAT("haas/entity/sensor/", LOWER(C551), "/", E551, "/config"))</f>
        <v/>
      </c>
      <c r="AI551" s="6" t="str">
        <f>IF(ISBLANK(AG551),  "", _xlfn.CONCAT(LOWER(C551), "/", E551))</f>
        <v/>
      </c>
      <c r="AK551" s="6"/>
      <c r="AL551" s="31"/>
      <c r="AM551" s="6"/>
      <c r="AN551" s="8"/>
      <c r="AV551" s="6"/>
      <c r="AW551" s="6"/>
      <c r="AZ551" s="6" t="str">
        <f>IF(AND(ISBLANK(AV551), ISBLANK(AW551)), "", _xlfn.CONCAT("[", IF(ISBLANK(AV551), "", _xlfn.CONCAT("[""mac"", """, AV551, """]")), IF(ISBLANK(AW551), "", _xlfn.CONCAT(", [""ip"", """, AW551, """]")), "]"))</f>
        <v/>
      </c>
    </row>
    <row r="552" spans="6:52" ht="16" customHeight="1">
      <c r="F552" s="6" t="str">
        <f>IF(ISBLANK(E552), "", Table2[[#This Row],[unique_id]])</f>
        <v/>
      </c>
      <c r="T552" s="6"/>
      <c r="V552" s="8"/>
      <c r="W552" s="8"/>
      <c r="X552" s="8"/>
      <c r="Y552" s="8"/>
      <c r="AF552" s="8"/>
      <c r="AH552" s="6" t="str">
        <f>IF(ISBLANK(AG552),  "", _xlfn.CONCAT("haas/entity/sensor/", LOWER(C552), "/", E552, "/config"))</f>
        <v/>
      </c>
      <c r="AI552" s="6" t="str">
        <f>IF(ISBLANK(AG552),  "", _xlfn.CONCAT(LOWER(C552), "/", E552))</f>
        <v/>
      </c>
      <c r="AK552" s="6"/>
      <c r="AL552" s="31"/>
      <c r="AM552" s="6"/>
      <c r="AN552" s="8"/>
      <c r="AV552" s="6"/>
      <c r="AW552" s="6"/>
      <c r="AZ552" s="6" t="str">
        <f>IF(AND(ISBLANK(AV552), ISBLANK(AW552)), "", _xlfn.CONCAT("[", IF(ISBLANK(AV552), "", _xlfn.CONCAT("[""mac"", """, AV552, """]")), IF(ISBLANK(AW552), "", _xlfn.CONCAT(", [""ip"", """, AW552, """]")), "]"))</f>
        <v/>
      </c>
    </row>
    <row r="553" spans="6:52" ht="16" customHeight="1">
      <c r="F553" s="6" t="str">
        <f>IF(ISBLANK(E553), "", Table2[[#This Row],[unique_id]])</f>
        <v/>
      </c>
      <c r="T553" s="6"/>
      <c r="V553" s="8"/>
      <c r="W553" s="8"/>
      <c r="X553" s="8"/>
      <c r="Y553" s="8"/>
      <c r="AF553" s="8"/>
      <c r="AH553" s="6" t="str">
        <f>IF(ISBLANK(AG553),  "", _xlfn.CONCAT("haas/entity/sensor/", LOWER(C553), "/", E553, "/config"))</f>
        <v/>
      </c>
      <c r="AI553" s="6" t="str">
        <f>IF(ISBLANK(AG553),  "", _xlfn.CONCAT(LOWER(C553), "/", E553))</f>
        <v/>
      </c>
      <c r="AK553" s="6"/>
      <c r="AL553" s="31"/>
      <c r="AM553" s="6"/>
      <c r="AN553" s="8"/>
      <c r="AV553" s="6"/>
      <c r="AW553" s="6"/>
      <c r="AZ553" s="6" t="str">
        <f>IF(AND(ISBLANK(AV553), ISBLANK(AW553)), "", _xlfn.CONCAT("[", IF(ISBLANK(AV553), "", _xlfn.CONCAT("[""mac"", """, AV553, """]")), IF(ISBLANK(AW553), "", _xlfn.CONCAT(", [""ip"", """, AW553, """]")), "]"))</f>
        <v/>
      </c>
    </row>
    <row r="554" spans="6:52" ht="16" customHeight="1">
      <c r="F554" s="6" t="str">
        <f>IF(ISBLANK(E554), "", Table2[[#This Row],[unique_id]])</f>
        <v/>
      </c>
      <c r="T554" s="6"/>
      <c r="V554" s="8"/>
      <c r="W554" s="8"/>
      <c r="X554" s="8"/>
      <c r="Y554" s="8"/>
      <c r="AF554" s="8"/>
      <c r="AH554" s="6" t="str">
        <f>IF(ISBLANK(AG554),  "", _xlfn.CONCAT("haas/entity/sensor/", LOWER(C554), "/", E554, "/config"))</f>
        <v/>
      </c>
      <c r="AI554" s="6" t="str">
        <f>IF(ISBLANK(AG554),  "", _xlfn.CONCAT(LOWER(C554), "/", E554))</f>
        <v/>
      </c>
      <c r="AK554" s="6"/>
      <c r="AL554" s="31"/>
      <c r="AM554" s="6"/>
      <c r="AN554" s="8"/>
      <c r="AV554" s="6"/>
      <c r="AW554" s="6"/>
      <c r="AZ554" s="6" t="str">
        <f>IF(AND(ISBLANK(AV554), ISBLANK(AW554)), "", _xlfn.CONCAT("[", IF(ISBLANK(AV554), "", _xlfn.CONCAT("[""mac"", """, AV554, """]")), IF(ISBLANK(AW554), "", _xlfn.CONCAT(", [""ip"", """, AW554, """]")), "]"))</f>
        <v/>
      </c>
    </row>
    <row r="555" spans="6:52" ht="16" customHeight="1">
      <c r="F555" s="6" t="str">
        <f>IF(ISBLANK(E555), "", Table2[[#This Row],[unique_id]])</f>
        <v/>
      </c>
      <c r="T555" s="6"/>
      <c r="V555" s="8"/>
      <c r="W555" s="8"/>
      <c r="X555" s="8"/>
      <c r="Y555" s="8"/>
      <c r="AH555" s="6" t="str">
        <f>IF(ISBLANK(AG555),  "", _xlfn.CONCAT("haas/entity/sensor/", LOWER(C555), "/", E555, "/config"))</f>
        <v/>
      </c>
      <c r="AI555" s="6" t="str">
        <f>IF(ISBLANK(AG555),  "", _xlfn.CONCAT(LOWER(C555), "/", E555))</f>
        <v/>
      </c>
      <c r="AK555" s="6"/>
      <c r="AL555" s="31"/>
      <c r="AM555" s="6"/>
      <c r="AN555" s="8"/>
      <c r="AV555" s="6"/>
      <c r="AW555" s="6"/>
      <c r="AZ555" s="6" t="str">
        <f>IF(AND(ISBLANK(AV555), ISBLANK(AW555)), "", _xlfn.CONCAT("[", IF(ISBLANK(AV555), "", _xlfn.CONCAT("[""mac"", """, AV555, """]")), IF(ISBLANK(AW555), "", _xlfn.CONCAT(", [""ip"", """, AW555, """]")), "]"))</f>
        <v/>
      </c>
    </row>
    <row r="556" spans="6:52" ht="16" customHeight="1">
      <c r="F556" s="6" t="str">
        <f>IF(ISBLANK(E556), "", Table2[[#This Row],[unique_id]])</f>
        <v/>
      </c>
      <c r="T556" s="6"/>
      <c r="V556" s="8"/>
      <c r="W556" s="8"/>
      <c r="X556" s="8"/>
      <c r="Y556" s="8"/>
      <c r="AH556" s="6" t="str">
        <f>IF(ISBLANK(AG556),  "", _xlfn.CONCAT("haas/entity/sensor/", LOWER(C556), "/", E556, "/config"))</f>
        <v/>
      </c>
      <c r="AI556" s="6" t="str">
        <f>IF(ISBLANK(AG556),  "", _xlfn.CONCAT(LOWER(C556), "/", E556))</f>
        <v/>
      </c>
      <c r="AK556" s="6"/>
      <c r="AL556" s="31"/>
      <c r="AM556" s="6"/>
      <c r="AN556" s="8"/>
      <c r="AV556" s="6"/>
      <c r="AW556" s="6"/>
      <c r="AZ556" s="6" t="str">
        <f>IF(AND(ISBLANK(AV556), ISBLANK(AW556)), "", _xlfn.CONCAT("[", IF(ISBLANK(AV556), "", _xlfn.CONCAT("[""mac"", """, AV556, """]")), IF(ISBLANK(AW556), "", _xlfn.CONCAT(", [""ip"", """, AW556, """]")), "]"))</f>
        <v/>
      </c>
    </row>
    <row r="557" spans="6:52" ht="16" customHeight="1">
      <c r="F557" s="6" t="str">
        <f>IF(ISBLANK(E557), "", Table2[[#This Row],[unique_id]])</f>
        <v/>
      </c>
      <c r="T557" s="6"/>
      <c r="V557" s="8"/>
      <c r="W557" s="8"/>
      <c r="X557" s="8"/>
      <c r="Y557" s="8"/>
      <c r="AH557" s="6" t="str">
        <f>IF(ISBLANK(AG557),  "", _xlfn.CONCAT("haas/entity/sensor/", LOWER(C557), "/", E557, "/config"))</f>
        <v/>
      </c>
      <c r="AI557" s="6" t="str">
        <f>IF(ISBLANK(AG557),  "", _xlfn.CONCAT(LOWER(C557), "/", E557))</f>
        <v/>
      </c>
      <c r="AK557" s="6"/>
      <c r="AL557" s="31"/>
      <c r="AM557" s="6"/>
      <c r="AN557" s="8"/>
      <c r="AV557" s="6"/>
      <c r="AW557" s="6"/>
      <c r="AZ557" s="6" t="str">
        <f>IF(AND(ISBLANK(AV557), ISBLANK(AW557)), "", _xlfn.CONCAT("[", IF(ISBLANK(AV557), "", _xlfn.CONCAT("[""mac"", """, AV557, """]")), IF(ISBLANK(AW557), "", _xlfn.CONCAT(", [""ip"", """, AW557, """]")), "]"))</f>
        <v/>
      </c>
    </row>
    <row r="558" spans="6:52" ht="16" customHeight="1">
      <c r="F558" s="6" t="str">
        <f>IF(ISBLANK(E558), "", Table2[[#This Row],[unique_id]])</f>
        <v/>
      </c>
      <c r="T558" s="6"/>
      <c r="V558" s="8"/>
      <c r="W558" s="8"/>
      <c r="X558" s="8"/>
      <c r="Y558" s="8"/>
      <c r="AH558" s="6" t="str">
        <f>IF(ISBLANK(AG558),  "", _xlfn.CONCAT("haas/entity/sensor/", LOWER(C558), "/", E558, "/config"))</f>
        <v/>
      </c>
      <c r="AI558" s="6" t="str">
        <f>IF(ISBLANK(AG558),  "", _xlfn.CONCAT(LOWER(C558), "/", E558))</f>
        <v/>
      </c>
      <c r="AK558" s="6"/>
      <c r="AL558" s="31"/>
      <c r="AM558" s="6"/>
      <c r="AN558" s="8"/>
      <c r="AV558" s="6"/>
      <c r="AW558" s="6"/>
      <c r="AZ558" s="6" t="str">
        <f>IF(AND(ISBLANK(AV558), ISBLANK(AW558)), "", _xlfn.CONCAT("[", IF(ISBLANK(AV558), "", _xlfn.CONCAT("[""mac"", """, AV558, """]")), IF(ISBLANK(AW558), "", _xlfn.CONCAT(", [""ip"", """, AW558, """]")), "]"))</f>
        <v/>
      </c>
    </row>
    <row r="559" spans="6:52" ht="16" customHeight="1">
      <c r="F559" s="6" t="str">
        <f>IF(ISBLANK(E559), "", Table2[[#This Row],[unique_id]])</f>
        <v/>
      </c>
      <c r="G559" s="10"/>
      <c r="T559" s="6"/>
      <c r="V559" s="8"/>
      <c r="W559" s="8"/>
      <c r="X559" s="8"/>
      <c r="Y559" s="8"/>
      <c r="AH559" s="6" t="str">
        <f>IF(ISBLANK(AG559),  "", _xlfn.CONCAT("haas/entity/sensor/", LOWER(C559), "/", E559, "/config"))</f>
        <v/>
      </c>
      <c r="AI559" s="6" t="str">
        <f>IF(ISBLANK(AG559),  "", _xlfn.CONCAT(LOWER(C559), "/", E559))</f>
        <v/>
      </c>
      <c r="AK559" s="6"/>
      <c r="AL559" s="31"/>
      <c r="AM559" s="6"/>
      <c r="AN559" s="8"/>
      <c r="AV559" s="6"/>
      <c r="AW559" s="6"/>
      <c r="AZ559" s="6" t="str">
        <f>IF(AND(ISBLANK(AV559), ISBLANK(AW559)), "", _xlfn.CONCAT("[", IF(ISBLANK(AV559), "", _xlfn.CONCAT("[""mac"", """, AV559, """]")), IF(ISBLANK(AW559), "", _xlfn.CONCAT(", [""ip"", """, AW559, """]")), "]"))</f>
        <v/>
      </c>
    </row>
    <row r="560" spans="6:52" ht="16" customHeight="1">
      <c r="F560" s="6" t="str">
        <f>IF(ISBLANK(E560), "", Table2[[#This Row],[unique_id]])</f>
        <v/>
      </c>
      <c r="T560" s="6"/>
      <c r="V560" s="8"/>
      <c r="W560" s="8"/>
      <c r="X560" s="8"/>
      <c r="Y560" s="8"/>
      <c r="AH560" s="6" t="str">
        <f>IF(ISBLANK(AG560),  "", _xlfn.CONCAT("haas/entity/sensor/", LOWER(C560), "/", E560, "/config"))</f>
        <v/>
      </c>
      <c r="AI560" s="6" t="str">
        <f>IF(ISBLANK(AG560),  "", _xlfn.CONCAT(LOWER(C560), "/", E560))</f>
        <v/>
      </c>
      <c r="AK560" s="6"/>
      <c r="AL560" s="31"/>
      <c r="AM560" s="6"/>
      <c r="AN560" s="8"/>
      <c r="AV560" s="6"/>
      <c r="AW560" s="6"/>
      <c r="AZ560" s="6" t="str">
        <f>IF(AND(ISBLANK(AV560), ISBLANK(AW560)), "", _xlfn.CONCAT("[", IF(ISBLANK(AV560), "", _xlfn.CONCAT("[""mac"", """, AV560, """]")), IF(ISBLANK(AW560), "", _xlfn.CONCAT(", [""ip"", """, AW560, """]")), "]"))</f>
        <v/>
      </c>
    </row>
    <row r="561" spans="6:52" ht="16" customHeight="1">
      <c r="F561" s="6" t="str">
        <f>IF(ISBLANK(E561), "", Table2[[#This Row],[unique_id]])</f>
        <v/>
      </c>
      <c r="T561" s="6"/>
      <c r="V561" s="8"/>
      <c r="W561" s="8"/>
      <c r="X561" s="8"/>
      <c r="Y561" s="8"/>
      <c r="AH561" s="6" t="str">
        <f>IF(ISBLANK(AG561),  "", _xlfn.CONCAT("haas/entity/sensor/", LOWER(C561), "/", E561, "/config"))</f>
        <v/>
      </c>
      <c r="AI561" s="6" t="str">
        <f>IF(ISBLANK(AG561),  "", _xlfn.CONCAT(LOWER(C561), "/", E561))</f>
        <v/>
      </c>
      <c r="AK561" s="6"/>
      <c r="AL561" s="31"/>
      <c r="AM561" s="6"/>
      <c r="AN561" s="8"/>
      <c r="AV561" s="6"/>
      <c r="AW561" s="6"/>
      <c r="AZ561" s="6" t="str">
        <f>IF(AND(ISBLANK(AV561), ISBLANK(AW561)), "", _xlfn.CONCAT("[", IF(ISBLANK(AV561), "", _xlfn.CONCAT("[""mac"", """, AV561, """]")), IF(ISBLANK(AW561), "", _xlfn.CONCAT(", [""ip"", """, AW561, """]")), "]"))</f>
        <v/>
      </c>
    </row>
    <row r="562" spans="6:52" ht="16" customHeight="1">
      <c r="F562" s="6" t="str">
        <f>IF(ISBLANK(E562), "", Table2[[#This Row],[unique_id]])</f>
        <v/>
      </c>
      <c r="T562" s="6"/>
      <c r="V562" s="8"/>
      <c r="W562" s="8"/>
      <c r="X562" s="8"/>
      <c r="Y562" s="8"/>
      <c r="AH562" s="6" t="str">
        <f>IF(ISBLANK(AG562),  "", _xlfn.CONCAT("haas/entity/sensor/", LOWER(C562), "/", E562, "/config"))</f>
        <v/>
      </c>
      <c r="AI562" s="6" t="str">
        <f>IF(ISBLANK(AG562),  "", _xlfn.CONCAT(LOWER(C562), "/", E562))</f>
        <v/>
      </c>
      <c r="AK562" s="6"/>
      <c r="AL562" s="31"/>
      <c r="AM562" s="6"/>
      <c r="AN562" s="8"/>
      <c r="AV562" s="6"/>
      <c r="AW562" s="6"/>
      <c r="AZ562" s="6" t="str">
        <f>IF(AND(ISBLANK(AV562), ISBLANK(AW562)), "", _xlfn.CONCAT("[", IF(ISBLANK(AV562), "", _xlfn.CONCAT("[""mac"", """, AV562, """]")), IF(ISBLANK(AW562), "", _xlfn.CONCAT(", [""ip"", """, AW562, """]")), "]"))</f>
        <v/>
      </c>
    </row>
    <row r="563" spans="6:52" ht="16" customHeight="1">
      <c r="F563" s="6" t="str">
        <f>IF(ISBLANK(E563), "", Table2[[#This Row],[unique_id]])</f>
        <v/>
      </c>
      <c r="T563" s="6"/>
      <c r="V563" s="8"/>
      <c r="W563" s="8"/>
      <c r="X563" s="8"/>
      <c r="Y563" s="8"/>
      <c r="AH563" s="6" t="str">
        <f>IF(ISBLANK(AG563),  "", _xlfn.CONCAT("haas/entity/sensor/", LOWER(C563), "/", E563, "/config"))</f>
        <v/>
      </c>
      <c r="AI563" s="6" t="str">
        <f>IF(ISBLANK(AG563),  "", _xlfn.CONCAT(LOWER(C563), "/", E563))</f>
        <v/>
      </c>
      <c r="AK563" s="6"/>
      <c r="AL563" s="31"/>
      <c r="AM563" s="6"/>
      <c r="AN563" s="8"/>
      <c r="AV563" s="6"/>
      <c r="AW563" s="6"/>
      <c r="AZ563" s="6" t="str">
        <f>IF(AND(ISBLANK(AV563), ISBLANK(AW563)), "", _xlfn.CONCAT("[", IF(ISBLANK(AV563), "", _xlfn.CONCAT("[""mac"", """, AV563, """]")), IF(ISBLANK(AW563), "", _xlfn.CONCAT(", [""ip"", """, AW563, """]")), "]"))</f>
        <v/>
      </c>
    </row>
    <row r="564" spans="6:52" ht="16" customHeight="1">
      <c r="F564" s="6" t="str">
        <f>IF(ISBLANK(E564), "", Table2[[#This Row],[unique_id]])</f>
        <v/>
      </c>
      <c r="T564" s="6"/>
      <c r="V564" s="8"/>
      <c r="W564" s="8"/>
      <c r="X564" s="8"/>
      <c r="Y564" s="8"/>
      <c r="AH564" s="6" t="str">
        <f>IF(ISBLANK(AG564),  "", _xlfn.CONCAT("haas/entity/sensor/", LOWER(C564), "/", E564, "/config"))</f>
        <v/>
      </c>
      <c r="AI564" s="6" t="str">
        <f>IF(ISBLANK(AG564),  "", _xlfn.CONCAT(LOWER(C564), "/", E564))</f>
        <v/>
      </c>
      <c r="AK564" s="6"/>
      <c r="AL564" s="31"/>
      <c r="AM564" s="6"/>
      <c r="AN564" s="8"/>
      <c r="AV564" s="6"/>
      <c r="AW564" s="6"/>
      <c r="AZ564" s="6" t="str">
        <f>IF(AND(ISBLANK(AV564), ISBLANK(AW564)), "", _xlfn.CONCAT("[", IF(ISBLANK(AV564), "", _xlfn.CONCAT("[""mac"", """, AV564, """]")), IF(ISBLANK(AW564), "", _xlfn.CONCAT(", [""ip"", """, AW564, """]")), "]"))</f>
        <v/>
      </c>
    </row>
    <row r="565" spans="6:52" ht="16" customHeight="1">
      <c r="F565" s="6" t="str">
        <f>IF(ISBLANK(E565), "", Table2[[#This Row],[unique_id]])</f>
        <v/>
      </c>
      <c r="T565" s="6"/>
      <c r="V565" s="8"/>
      <c r="W565" s="8"/>
      <c r="X565" s="8"/>
      <c r="Y565" s="8"/>
      <c r="AH565" s="6" t="str">
        <f>IF(ISBLANK(AG565),  "", _xlfn.CONCAT("haas/entity/sensor/", LOWER(C565), "/", E565, "/config"))</f>
        <v/>
      </c>
      <c r="AI565" s="6" t="str">
        <f>IF(ISBLANK(AG565),  "", _xlfn.CONCAT(LOWER(C565), "/", E565))</f>
        <v/>
      </c>
      <c r="AK565" s="6"/>
      <c r="AL565" s="31"/>
      <c r="AM565" s="6"/>
      <c r="AN565" s="8"/>
      <c r="AV565" s="6"/>
      <c r="AW565" s="6"/>
      <c r="AZ565" s="6" t="str">
        <f>IF(AND(ISBLANK(AV565), ISBLANK(AW565)), "", _xlfn.CONCAT("[", IF(ISBLANK(AV565), "", _xlfn.CONCAT("[""mac"", """, AV565, """]")), IF(ISBLANK(AW565), "", _xlfn.CONCAT(", [""ip"", """, AW565, """]")), "]"))</f>
        <v/>
      </c>
    </row>
    <row r="566" spans="6:52" ht="16" customHeight="1">
      <c r="F566" s="6" t="str">
        <f>IF(ISBLANK(E566), "", Table2[[#This Row],[unique_id]])</f>
        <v/>
      </c>
      <c r="T566" s="6"/>
      <c r="V566" s="8"/>
      <c r="W566" s="8"/>
      <c r="X566" s="8"/>
      <c r="Y566" s="8"/>
      <c r="AH566" s="6" t="str">
        <f>IF(ISBLANK(AG566),  "", _xlfn.CONCAT("haas/entity/sensor/", LOWER(C566), "/", E566, "/config"))</f>
        <v/>
      </c>
      <c r="AI566" s="6" t="str">
        <f>IF(ISBLANK(AG566),  "", _xlfn.CONCAT(LOWER(C566), "/", E566))</f>
        <v/>
      </c>
      <c r="AK566" s="6"/>
      <c r="AL566" s="31"/>
      <c r="AM566" s="6"/>
      <c r="AN566" s="8"/>
      <c r="AV566" s="6"/>
      <c r="AW566" s="6"/>
      <c r="AZ566" s="6" t="str">
        <f>IF(AND(ISBLANK(AV566), ISBLANK(AW566)), "", _xlfn.CONCAT("[", IF(ISBLANK(AV566), "", _xlfn.CONCAT("[""mac"", """, AV566, """]")), IF(ISBLANK(AW566), "", _xlfn.CONCAT(", [""ip"", """, AW566, """]")), "]"))</f>
        <v/>
      </c>
    </row>
    <row r="567" spans="6:52" ht="16" customHeight="1">
      <c r="F567" s="6" t="str">
        <f>IF(ISBLANK(E567), "", Table2[[#This Row],[unique_id]])</f>
        <v/>
      </c>
      <c r="T567" s="6"/>
      <c r="V567" s="8"/>
      <c r="W567" s="8"/>
      <c r="X567" s="8"/>
      <c r="Y567" s="8"/>
      <c r="AH567" s="6" t="str">
        <f>IF(ISBLANK(AG567),  "", _xlfn.CONCAT("haas/entity/sensor/", LOWER(C567), "/", E567, "/config"))</f>
        <v/>
      </c>
      <c r="AI567" s="6" t="str">
        <f>IF(ISBLANK(AG567),  "", _xlfn.CONCAT(LOWER(C567), "/", E567))</f>
        <v/>
      </c>
      <c r="AK567" s="6"/>
      <c r="AL567" s="31"/>
      <c r="AM567" s="6"/>
      <c r="AN567" s="8"/>
      <c r="AV567" s="6"/>
      <c r="AW567" s="6"/>
      <c r="AZ567" s="6" t="str">
        <f>IF(AND(ISBLANK(AV567), ISBLANK(AW567)), "", _xlfn.CONCAT("[", IF(ISBLANK(AV567), "", _xlfn.CONCAT("[""mac"", """, AV567, """]")), IF(ISBLANK(AW567), "", _xlfn.CONCAT(", [""ip"", """, AW567, """]")), "]"))</f>
        <v/>
      </c>
    </row>
    <row r="568" spans="6:52" ht="16" customHeight="1">
      <c r="F568" s="6" t="str">
        <f>IF(ISBLANK(E568), "", Table2[[#This Row],[unique_id]])</f>
        <v/>
      </c>
      <c r="T568" s="6"/>
      <c r="V568" s="8"/>
      <c r="W568" s="8"/>
      <c r="X568" s="8"/>
      <c r="Y568" s="8"/>
      <c r="AH568" s="6" t="str">
        <f>IF(ISBLANK(AG568),  "", _xlfn.CONCAT("haas/entity/sensor/", LOWER(C568), "/", E568, "/config"))</f>
        <v/>
      </c>
      <c r="AI568" s="6" t="str">
        <f>IF(ISBLANK(AG568),  "", _xlfn.CONCAT(LOWER(C568), "/", E568))</f>
        <v/>
      </c>
      <c r="AK568" s="6"/>
      <c r="AL568" s="31"/>
      <c r="AM568" s="6"/>
      <c r="AN568" s="8"/>
      <c r="AV568" s="6"/>
      <c r="AW568" s="6"/>
      <c r="AZ568" s="6" t="str">
        <f>IF(AND(ISBLANK(AV568), ISBLANK(AW568)), "", _xlfn.CONCAT("[", IF(ISBLANK(AV568), "", _xlfn.CONCAT("[""mac"", """, AV568, """]")), IF(ISBLANK(AW568), "", _xlfn.CONCAT(", [""ip"", """, AW568, """]")), "]"))</f>
        <v/>
      </c>
    </row>
    <row r="569" spans="6:52" ht="16" customHeight="1">
      <c r="F569" s="6" t="str">
        <f>IF(ISBLANK(E569), "", Table2[[#This Row],[unique_id]])</f>
        <v/>
      </c>
      <c r="T569" s="6"/>
      <c r="V569" s="8"/>
      <c r="W569" s="8"/>
      <c r="X569" s="8"/>
      <c r="Y569" s="8"/>
      <c r="AH569" s="6" t="str">
        <f>IF(ISBLANK(AG569),  "", _xlfn.CONCAT("haas/entity/sensor/", LOWER(C569), "/", E569, "/config"))</f>
        <v/>
      </c>
      <c r="AI569" s="6" t="str">
        <f>IF(ISBLANK(AG569),  "", _xlfn.CONCAT(LOWER(C569), "/", E569))</f>
        <v/>
      </c>
      <c r="AK569" s="6"/>
      <c r="AL569" s="31"/>
      <c r="AM569" s="6"/>
      <c r="AN569" s="8"/>
      <c r="AV569" s="6"/>
      <c r="AW569" s="6"/>
      <c r="AZ569" s="6" t="str">
        <f>IF(AND(ISBLANK(AV569), ISBLANK(AW569)), "", _xlfn.CONCAT("[", IF(ISBLANK(AV569), "", _xlfn.CONCAT("[""mac"", """, AV569, """]")), IF(ISBLANK(AW569), "", _xlfn.CONCAT(", [""ip"", """, AW569, """]")), "]"))</f>
        <v/>
      </c>
    </row>
    <row r="570" spans="6:52" ht="16" customHeight="1">
      <c r="F570" s="6" t="str">
        <f>IF(ISBLANK(E570), "", Table2[[#This Row],[unique_id]])</f>
        <v/>
      </c>
      <c r="T570" s="6"/>
      <c r="V570" s="8"/>
      <c r="W570" s="8"/>
      <c r="X570" s="8"/>
      <c r="Y570" s="8"/>
      <c r="AH570" s="6" t="str">
        <f>IF(ISBLANK(AG570),  "", _xlfn.CONCAT("haas/entity/sensor/", LOWER(C570), "/", E570, "/config"))</f>
        <v/>
      </c>
      <c r="AI570" s="6" t="str">
        <f>IF(ISBLANK(AG570),  "", _xlfn.CONCAT(LOWER(C570), "/", E570))</f>
        <v/>
      </c>
      <c r="AK570" s="6"/>
      <c r="AL570" s="31"/>
      <c r="AM570" s="6"/>
      <c r="AN570" s="8"/>
      <c r="AV570" s="6"/>
      <c r="AW570" s="6"/>
      <c r="AZ570" s="6" t="str">
        <f>IF(AND(ISBLANK(AV570), ISBLANK(AW570)), "", _xlfn.CONCAT("[", IF(ISBLANK(AV570), "", _xlfn.CONCAT("[""mac"", """, AV570, """]")), IF(ISBLANK(AW570), "", _xlfn.CONCAT(", [""ip"", """, AW570, """]")), "]"))</f>
        <v/>
      </c>
    </row>
    <row r="571" spans="6:52" ht="16" customHeight="1">
      <c r="F571" s="6" t="str">
        <f>IF(ISBLANK(E571), "", Table2[[#This Row],[unique_id]])</f>
        <v/>
      </c>
      <c r="T571" s="6"/>
      <c r="V571" s="8"/>
      <c r="W571" s="8"/>
      <c r="X571" s="8"/>
      <c r="Y571" s="8"/>
      <c r="AH571" s="6" t="str">
        <f>IF(ISBLANK(AG571),  "", _xlfn.CONCAT("haas/entity/sensor/", LOWER(C571), "/", E571, "/config"))</f>
        <v/>
      </c>
      <c r="AI571" s="6" t="str">
        <f>IF(ISBLANK(AG571),  "", _xlfn.CONCAT(LOWER(C571), "/", E571))</f>
        <v/>
      </c>
      <c r="AK571" s="6"/>
      <c r="AL571" s="31"/>
      <c r="AM571" s="6"/>
      <c r="AN571" s="8"/>
      <c r="AV571" s="6"/>
      <c r="AW571" s="6"/>
      <c r="AZ571" s="6" t="str">
        <f>IF(AND(ISBLANK(AV571), ISBLANK(AW571)), "", _xlfn.CONCAT("[", IF(ISBLANK(AV571), "", _xlfn.CONCAT("[""mac"", """, AV571, """]")), IF(ISBLANK(AW571), "", _xlfn.CONCAT(", [""ip"", """, AW571, """]")), "]"))</f>
        <v/>
      </c>
    </row>
    <row r="572" spans="6:52" ht="16" customHeight="1">
      <c r="F572" s="6" t="str">
        <f>IF(ISBLANK(E572), "", Table2[[#This Row],[unique_id]])</f>
        <v/>
      </c>
      <c r="T572" s="6"/>
      <c r="V572" s="8"/>
      <c r="W572" s="8"/>
      <c r="X572" s="8"/>
      <c r="Y572" s="8"/>
      <c r="AH572" s="6" t="str">
        <f>IF(ISBLANK(AG572),  "", _xlfn.CONCAT("haas/entity/sensor/", LOWER(C572), "/", E572, "/config"))</f>
        <v/>
      </c>
      <c r="AI572" s="6" t="str">
        <f>IF(ISBLANK(AG572),  "", _xlfn.CONCAT(LOWER(C572), "/", E572))</f>
        <v/>
      </c>
      <c r="AK572" s="6"/>
      <c r="AL572" s="31"/>
      <c r="AM572" s="6"/>
      <c r="AN572" s="8"/>
      <c r="AV572" s="6"/>
      <c r="AW572" s="6"/>
      <c r="AZ572" s="6" t="str">
        <f>IF(AND(ISBLANK(AV572), ISBLANK(AW572)), "", _xlfn.CONCAT("[", IF(ISBLANK(AV572), "", _xlfn.CONCAT("[""mac"", """, AV572, """]")), IF(ISBLANK(AW572), "", _xlfn.CONCAT(", [""ip"", """, AW572, """]")), "]"))</f>
        <v/>
      </c>
    </row>
    <row r="573" spans="6:52" ht="16" customHeight="1">
      <c r="F573" s="6" t="str">
        <f>IF(ISBLANK(E573), "", Table2[[#This Row],[unique_id]])</f>
        <v/>
      </c>
      <c r="T573" s="6"/>
      <c r="V573" s="8"/>
      <c r="W573" s="8"/>
      <c r="X573" s="8"/>
      <c r="Y573" s="8"/>
      <c r="AH573" s="6" t="str">
        <f>IF(ISBLANK(AG573),  "", _xlfn.CONCAT("haas/entity/sensor/", LOWER(C573), "/", E573, "/config"))</f>
        <v/>
      </c>
      <c r="AI573" s="6" t="str">
        <f>IF(ISBLANK(AG573),  "", _xlfn.CONCAT(LOWER(C573), "/", E573))</f>
        <v/>
      </c>
      <c r="AK573" s="6"/>
      <c r="AL573" s="31"/>
      <c r="AM573" s="6"/>
      <c r="AN573" s="8"/>
      <c r="AV573" s="6"/>
      <c r="AW573" s="6"/>
      <c r="AZ573" s="6" t="str">
        <f>IF(AND(ISBLANK(AV573), ISBLANK(AW573)), "", _xlfn.CONCAT("[", IF(ISBLANK(AV573), "", _xlfn.CONCAT("[""mac"", """, AV573, """]")), IF(ISBLANK(AW573), "", _xlfn.CONCAT(", [""ip"", """, AW573, """]")), "]"))</f>
        <v/>
      </c>
    </row>
    <row r="574" spans="6:52" ht="16" customHeight="1">
      <c r="F574" s="6" t="str">
        <f>IF(ISBLANK(E574), "", Table2[[#This Row],[unique_id]])</f>
        <v/>
      </c>
      <c r="T574" s="6"/>
      <c r="V574" s="8"/>
      <c r="W574" s="8"/>
      <c r="X574" s="8"/>
      <c r="Y574" s="8"/>
      <c r="AH574" s="6" t="str">
        <f>IF(ISBLANK(AG574),  "", _xlfn.CONCAT("haas/entity/sensor/", LOWER(C574), "/", E574, "/config"))</f>
        <v/>
      </c>
      <c r="AI574" s="6" t="str">
        <f>IF(ISBLANK(AG574),  "", _xlfn.CONCAT(LOWER(C574), "/", E574))</f>
        <v/>
      </c>
      <c r="AK574" s="6"/>
      <c r="AL574" s="31"/>
      <c r="AM574" s="6"/>
      <c r="AN574" s="8"/>
      <c r="AV574" s="6"/>
      <c r="AW574" s="6"/>
      <c r="AZ574" s="6" t="str">
        <f>IF(AND(ISBLANK(AV574), ISBLANK(AW574)), "", _xlfn.CONCAT("[", IF(ISBLANK(AV574), "", _xlfn.CONCAT("[""mac"", """, AV574, """]")), IF(ISBLANK(AW574), "", _xlfn.CONCAT(", [""ip"", """, AW574, """]")), "]"))</f>
        <v/>
      </c>
    </row>
    <row r="575" spans="6:52" ht="16" customHeight="1">
      <c r="F575" s="6" t="str">
        <f>IF(ISBLANK(E575), "", Table2[[#This Row],[unique_id]])</f>
        <v/>
      </c>
      <c r="T575" s="6"/>
      <c r="V575" s="8"/>
      <c r="W575" s="8"/>
      <c r="X575" s="8"/>
      <c r="Y575" s="8"/>
      <c r="AH575" s="6" t="str">
        <f>IF(ISBLANK(AG575),  "", _xlfn.CONCAT("haas/entity/sensor/", LOWER(C575), "/", E575, "/config"))</f>
        <v/>
      </c>
      <c r="AI575" s="6" t="str">
        <f>IF(ISBLANK(AG575),  "", _xlfn.CONCAT(LOWER(C575), "/", E575))</f>
        <v/>
      </c>
      <c r="AK575" s="6"/>
      <c r="AL575" s="31"/>
      <c r="AM575" s="6"/>
      <c r="AN575" s="8"/>
      <c r="AV575" s="6"/>
      <c r="AW575" s="6"/>
      <c r="AZ575" s="6" t="str">
        <f>IF(AND(ISBLANK(AV575), ISBLANK(AW575)), "", _xlfn.CONCAT("[", IF(ISBLANK(AV575), "", _xlfn.CONCAT("[""mac"", """, AV575, """]")), IF(ISBLANK(AW575), "", _xlfn.CONCAT(", [""ip"", """, AW575, """]")), "]"))</f>
        <v/>
      </c>
    </row>
    <row r="576" spans="6:52" ht="16" customHeight="1">
      <c r="F576" s="6" t="str">
        <f>IF(ISBLANK(E576), "", Table2[[#This Row],[unique_id]])</f>
        <v/>
      </c>
      <c r="T576" s="6"/>
      <c r="V576" s="8"/>
      <c r="W576" s="8"/>
      <c r="X576" s="8"/>
      <c r="Y576" s="8"/>
      <c r="AH576" s="6" t="str">
        <f>IF(ISBLANK(AG576),  "", _xlfn.CONCAT("haas/entity/sensor/", LOWER(C576), "/", E576, "/config"))</f>
        <v/>
      </c>
      <c r="AI576" s="6" t="str">
        <f>IF(ISBLANK(AG576),  "", _xlfn.CONCAT(LOWER(C576), "/", E576))</f>
        <v/>
      </c>
      <c r="AK576" s="6"/>
      <c r="AL576" s="31"/>
      <c r="AM576" s="6"/>
      <c r="AN576" s="8"/>
      <c r="AV576" s="6"/>
      <c r="AW576" s="6"/>
      <c r="AZ576" s="6" t="str">
        <f>IF(AND(ISBLANK(AV576), ISBLANK(AW576)), "", _xlfn.CONCAT("[", IF(ISBLANK(AV576), "", _xlfn.CONCAT("[""mac"", """, AV576, """]")), IF(ISBLANK(AW576), "", _xlfn.CONCAT(", [""ip"", """, AW576, """]")), "]"))</f>
        <v/>
      </c>
    </row>
    <row r="577" spans="6:52" ht="16" customHeight="1">
      <c r="F577" s="6" t="str">
        <f>IF(ISBLANK(E577), "", Table2[[#This Row],[unique_id]])</f>
        <v/>
      </c>
      <c r="T577" s="6"/>
      <c r="V577" s="8"/>
      <c r="W577" s="8"/>
      <c r="X577" s="8"/>
      <c r="Y577" s="8"/>
      <c r="AH577" s="6" t="str">
        <f>IF(ISBLANK(AG577),  "", _xlfn.CONCAT("haas/entity/sensor/", LOWER(C577), "/", E577, "/config"))</f>
        <v/>
      </c>
      <c r="AI577" s="6" t="str">
        <f>IF(ISBLANK(AG577),  "", _xlfn.CONCAT(LOWER(C577), "/", E577))</f>
        <v/>
      </c>
      <c r="AK577" s="6"/>
      <c r="AL577" s="31"/>
      <c r="AM577" s="6"/>
      <c r="AN577" s="8"/>
      <c r="AV577" s="6"/>
      <c r="AW577" s="6"/>
      <c r="AZ577" s="6" t="str">
        <f>IF(AND(ISBLANK(AV577), ISBLANK(AW577)), "", _xlfn.CONCAT("[", IF(ISBLANK(AV577), "", _xlfn.CONCAT("[""mac"", """, AV577, """]")), IF(ISBLANK(AW577), "", _xlfn.CONCAT(", [""ip"", """, AW577, """]")), "]"))</f>
        <v/>
      </c>
    </row>
    <row r="578" spans="6:52" ht="16" customHeight="1">
      <c r="F578" s="6" t="str">
        <f>IF(ISBLANK(E578), "", Table2[[#This Row],[unique_id]])</f>
        <v/>
      </c>
      <c r="T578" s="6"/>
      <c r="V578" s="8"/>
      <c r="W578" s="8"/>
      <c r="X578" s="8"/>
      <c r="Y578" s="8"/>
      <c r="AH578" s="6" t="str">
        <f>IF(ISBLANK(AG578),  "", _xlfn.CONCAT("haas/entity/sensor/", LOWER(C578), "/", E578, "/config"))</f>
        <v/>
      </c>
      <c r="AI578" s="6" t="str">
        <f>IF(ISBLANK(AG578),  "", _xlfn.CONCAT(LOWER(C578), "/", E578))</f>
        <v/>
      </c>
      <c r="AK578" s="6"/>
      <c r="AL578" s="31"/>
      <c r="AM578" s="6"/>
      <c r="AN578" s="8"/>
      <c r="AV578" s="6"/>
      <c r="AW578" s="6"/>
      <c r="AZ578" s="6" t="str">
        <f>IF(AND(ISBLANK(AV578), ISBLANK(AW578)), "", _xlfn.CONCAT("[", IF(ISBLANK(AV578), "", _xlfn.CONCAT("[""mac"", """, AV578, """]")), IF(ISBLANK(AW578), "", _xlfn.CONCAT(", [""ip"", """, AW578, """]")), "]"))</f>
        <v/>
      </c>
    </row>
    <row r="579" spans="6:52" ht="16" customHeight="1">
      <c r="F579" s="6" t="str">
        <f>IF(ISBLANK(E579), "", Table2[[#This Row],[unique_id]])</f>
        <v/>
      </c>
      <c r="T579" s="6"/>
      <c r="V579" s="8"/>
      <c r="W579" s="8"/>
      <c r="X579" s="8"/>
      <c r="Y579" s="8"/>
      <c r="AH579" s="6" t="str">
        <f>IF(ISBLANK(AG579),  "", _xlfn.CONCAT("haas/entity/sensor/", LOWER(C579), "/", E579, "/config"))</f>
        <v/>
      </c>
      <c r="AI579" s="6" t="str">
        <f>IF(ISBLANK(AG579),  "", _xlfn.CONCAT(LOWER(C579), "/", E579))</f>
        <v/>
      </c>
      <c r="AK579" s="6"/>
      <c r="AL579" s="31"/>
      <c r="AM579" s="6"/>
      <c r="AN579" s="8"/>
      <c r="AV579" s="6"/>
      <c r="AW579" s="6"/>
      <c r="AZ579" s="6" t="str">
        <f>IF(AND(ISBLANK(AV579), ISBLANK(AW579)), "", _xlfn.CONCAT("[", IF(ISBLANK(AV579), "", _xlfn.CONCAT("[""mac"", """, AV579, """]")), IF(ISBLANK(AW579), "", _xlfn.CONCAT(", [""ip"", """, AW579, """]")), "]"))</f>
        <v/>
      </c>
    </row>
    <row r="580" spans="6:52" ht="16" customHeight="1">
      <c r="F580" s="6" t="str">
        <f>IF(ISBLANK(E580), "", Table2[[#This Row],[unique_id]])</f>
        <v/>
      </c>
      <c r="T580" s="6"/>
      <c r="V580" s="8"/>
      <c r="W580" s="8"/>
      <c r="X580" s="8"/>
      <c r="Y580" s="8"/>
      <c r="AH580" s="6" t="str">
        <f>IF(ISBLANK(AG580),  "", _xlfn.CONCAT("haas/entity/sensor/", LOWER(C580), "/", E580, "/config"))</f>
        <v/>
      </c>
      <c r="AI580" s="6" t="str">
        <f>IF(ISBLANK(AG580),  "", _xlfn.CONCAT(LOWER(C580), "/", E580))</f>
        <v/>
      </c>
      <c r="AK580" s="6"/>
      <c r="AL580" s="31"/>
      <c r="AM580" s="6"/>
      <c r="AN580" s="8"/>
      <c r="AV580" s="6"/>
      <c r="AW580" s="6"/>
      <c r="AZ580" s="6" t="str">
        <f>IF(AND(ISBLANK(AV580), ISBLANK(AW580)), "", _xlfn.CONCAT("[", IF(ISBLANK(AV580), "", _xlfn.CONCAT("[""mac"", """, AV580, """]")), IF(ISBLANK(AW580), "", _xlfn.CONCAT(", [""ip"", """, AW580, """]")), "]"))</f>
        <v/>
      </c>
    </row>
    <row r="581" spans="6:52" ht="16" customHeight="1">
      <c r="F581" s="6" t="str">
        <f>IF(ISBLANK(E581), "", Table2[[#This Row],[unique_id]])</f>
        <v/>
      </c>
      <c r="T581" s="6"/>
      <c r="V581" s="8"/>
      <c r="W581" s="8"/>
      <c r="X581" s="8"/>
      <c r="Y581" s="8"/>
      <c r="AH581" s="6" t="str">
        <f>IF(ISBLANK(AG581),  "", _xlfn.CONCAT("haas/entity/sensor/", LOWER(C581), "/", E581, "/config"))</f>
        <v/>
      </c>
      <c r="AI581" s="6" t="str">
        <f>IF(ISBLANK(AG581),  "", _xlfn.CONCAT(LOWER(C581), "/", E581))</f>
        <v/>
      </c>
      <c r="AK581" s="6"/>
      <c r="AL581" s="31"/>
      <c r="AM581" s="6"/>
      <c r="AN581" s="8"/>
      <c r="AV581" s="6"/>
      <c r="AW581" s="6"/>
      <c r="AZ581" s="6" t="str">
        <f>IF(AND(ISBLANK(AV581), ISBLANK(AW581)), "", _xlfn.CONCAT("[", IF(ISBLANK(AV581), "", _xlfn.CONCAT("[""mac"", """, AV581, """]")), IF(ISBLANK(AW581), "", _xlfn.CONCAT(", [""ip"", """, AW581, """]")), "]"))</f>
        <v/>
      </c>
    </row>
    <row r="582" spans="6:52" ht="16" customHeight="1">
      <c r="F582" s="6" t="str">
        <f>IF(ISBLANK(E582), "", Table2[[#This Row],[unique_id]])</f>
        <v/>
      </c>
      <c r="T582" s="6"/>
      <c r="V582" s="8"/>
      <c r="W582" s="8"/>
      <c r="X582" s="8"/>
      <c r="Y582" s="8"/>
      <c r="AH582" s="6" t="str">
        <f>IF(ISBLANK(AG582),  "", _xlfn.CONCAT("haas/entity/sensor/", LOWER(C582), "/", E582, "/config"))</f>
        <v/>
      </c>
      <c r="AI582" s="6" t="str">
        <f>IF(ISBLANK(AG582),  "", _xlfn.CONCAT(LOWER(C582), "/", E582))</f>
        <v/>
      </c>
      <c r="AK582" s="6"/>
      <c r="AL582" s="31"/>
      <c r="AM582" s="6"/>
      <c r="AN582" s="8"/>
      <c r="AV582" s="6"/>
      <c r="AW582" s="6"/>
      <c r="AZ582" s="6" t="str">
        <f>IF(AND(ISBLANK(AV582), ISBLANK(AW582)), "", _xlfn.CONCAT("[", IF(ISBLANK(AV582), "", _xlfn.CONCAT("[""mac"", """, AV582, """]")), IF(ISBLANK(AW582), "", _xlfn.CONCAT(", [""ip"", """, AW582, """]")), "]"))</f>
        <v/>
      </c>
    </row>
    <row r="583" spans="6:52" ht="16" customHeight="1">
      <c r="F583" s="6" t="str">
        <f>IF(ISBLANK(E583), "", Table2[[#This Row],[unique_id]])</f>
        <v/>
      </c>
      <c r="T583" s="6"/>
      <c r="V583" s="8"/>
      <c r="W583" s="8"/>
      <c r="X583" s="8"/>
      <c r="Y583" s="8"/>
      <c r="AH583" s="6" t="str">
        <f>IF(ISBLANK(AG583),  "", _xlfn.CONCAT("haas/entity/sensor/", LOWER(C583), "/", E583, "/config"))</f>
        <v/>
      </c>
      <c r="AI583" s="6" t="str">
        <f>IF(ISBLANK(AG583),  "", _xlfn.CONCAT(LOWER(C583), "/", E583))</f>
        <v/>
      </c>
      <c r="AK583" s="6"/>
      <c r="AL583" s="31"/>
      <c r="AM583" s="6"/>
      <c r="AN583" s="8"/>
      <c r="AV583" s="6"/>
      <c r="AW583" s="6"/>
      <c r="AZ583" s="6" t="str">
        <f>IF(AND(ISBLANK(AV583), ISBLANK(AW583)), "", _xlfn.CONCAT("[", IF(ISBLANK(AV583), "", _xlfn.CONCAT("[""mac"", """, AV583, """]")), IF(ISBLANK(AW583), "", _xlfn.CONCAT(", [""ip"", """, AW583, """]")), "]"))</f>
        <v/>
      </c>
    </row>
    <row r="584" spans="6:52" ht="16" customHeight="1">
      <c r="F584" s="6" t="str">
        <f>IF(ISBLANK(E584), "", Table2[[#This Row],[unique_id]])</f>
        <v/>
      </c>
      <c r="T584" s="6"/>
      <c r="V584" s="8"/>
      <c r="W584" s="8"/>
      <c r="X584" s="8"/>
      <c r="Y584" s="8"/>
      <c r="AH584" s="6" t="str">
        <f>IF(ISBLANK(AG584),  "", _xlfn.CONCAT("haas/entity/sensor/", LOWER(C584), "/", E584, "/config"))</f>
        <v/>
      </c>
      <c r="AI584" s="6" t="str">
        <f>IF(ISBLANK(AG584),  "", _xlfn.CONCAT(LOWER(C584), "/", E584))</f>
        <v/>
      </c>
      <c r="AK584" s="6"/>
      <c r="AL584" s="31"/>
      <c r="AM584" s="6"/>
      <c r="AN584" s="8"/>
      <c r="AV584" s="6"/>
      <c r="AW584" s="6"/>
      <c r="AZ584" s="6" t="str">
        <f>IF(AND(ISBLANK(AV584), ISBLANK(AW584)), "", _xlfn.CONCAT("[", IF(ISBLANK(AV584), "", _xlfn.CONCAT("[""mac"", """, AV584, """]")), IF(ISBLANK(AW584), "", _xlfn.CONCAT(", [""ip"", """, AW584, """]")), "]"))</f>
        <v/>
      </c>
    </row>
    <row r="585" spans="6:52" ht="16" customHeight="1">
      <c r="F585" s="6" t="str">
        <f>IF(ISBLANK(E585), "", Table2[[#This Row],[unique_id]])</f>
        <v/>
      </c>
      <c r="T585" s="6"/>
      <c r="V585" s="8"/>
      <c r="W585" s="8"/>
      <c r="X585" s="8"/>
      <c r="Y585" s="8"/>
      <c r="AH585" s="6" t="str">
        <f>IF(ISBLANK(AG585),  "", _xlfn.CONCAT("haas/entity/sensor/", LOWER(C585), "/", E585, "/config"))</f>
        <v/>
      </c>
      <c r="AI585" s="6" t="str">
        <f>IF(ISBLANK(AG585),  "", _xlfn.CONCAT(LOWER(C585), "/", E585))</f>
        <v/>
      </c>
      <c r="AK585" s="6"/>
      <c r="AL585" s="31"/>
      <c r="AM585" s="6"/>
      <c r="AN585" s="8"/>
      <c r="AV585" s="6"/>
      <c r="AW585" s="6"/>
      <c r="AZ585" s="6" t="str">
        <f>IF(AND(ISBLANK(AV585), ISBLANK(AW585)), "", _xlfn.CONCAT("[", IF(ISBLANK(AV585), "", _xlfn.CONCAT("[""mac"", """, AV585, """]")), IF(ISBLANK(AW585), "", _xlfn.CONCAT(", [""ip"", """, AW585, """]")), "]"))</f>
        <v/>
      </c>
    </row>
    <row r="586" spans="6:52" ht="16" customHeight="1">
      <c r="F586" s="6" t="str">
        <f>IF(ISBLANK(E586), "", Table2[[#This Row],[unique_id]])</f>
        <v/>
      </c>
      <c r="T586" s="6"/>
      <c r="V586" s="8"/>
      <c r="W586" s="8"/>
      <c r="X586" s="8"/>
      <c r="Y586" s="8"/>
      <c r="AH586" s="6" t="str">
        <f>IF(ISBLANK(AG586),  "", _xlfn.CONCAT("haas/entity/sensor/", LOWER(C586), "/", E586, "/config"))</f>
        <v/>
      </c>
      <c r="AI586" s="6" t="str">
        <f>IF(ISBLANK(AG586),  "", _xlfn.CONCAT(LOWER(C586), "/", E586))</f>
        <v/>
      </c>
      <c r="AK586" s="6"/>
      <c r="AL586" s="31"/>
      <c r="AM586" s="6"/>
      <c r="AN586" s="8"/>
      <c r="AV586" s="6"/>
      <c r="AW586" s="6"/>
      <c r="AZ586" s="6" t="str">
        <f>IF(AND(ISBLANK(AV586), ISBLANK(AW586)), "", _xlfn.CONCAT("[", IF(ISBLANK(AV586), "", _xlfn.CONCAT("[""mac"", """, AV586, """]")), IF(ISBLANK(AW586), "", _xlfn.CONCAT(", [""ip"", """, AW586, """]")), "]"))</f>
        <v/>
      </c>
    </row>
    <row r="587" spans="6:52" ht="16" customHeight="1">
      <c r="F587" s="6" t="str">
        <f>IF(ISBLANK(E587), "", Table2[[#This Row],[unique_id]])</f>
        <v/>
      </c>
      <c r="T587" s="6"/>
      <c r="V587" s="8"/>
      <c r="W587" s="8"/>
      <c r="X587" s="8"/>
      <c r="Y587" s="8"/>
      <c r="AH587" s="6" t="str">
        <f>IF(ISBLANK(AG587),  "", _xlfn.CONCAT("haas/entity/sensor/", LOWER(C587), "/", E587, "/config"))</f>
        <v/>
      </c>
      <c r="AI587" s="6" t="str">
        <f>IF(ISBLANK(AG587),  "", _xlfn.CONCAT(LOWER(C587), "/", E587))</f>
        <v/>
      </c>
      <c r="AK587" s="6"/>
      <c r="AL587" s="31"/>
      <c r="AM587" s="6"/>
      <c r="AN587" s="8"/>
      <c r="AV587" s="6"/>
      <c r="AW587" s="6"/>
      <c r="AZ587" s="6" t="str">
        <f>IF(AND(ISBLANK(AV587), ISBLANK(AW587)), "", _xlfn.CONCAT("[", IF(ISBLANK(AV587), "", _xlfn.CONCAT("[""mac"", """, AV587, """]")), IF(ISBLANK(AW587), "", _xlfn.CONCAT(", [""ip"", """, AW587, """]")), "]"))</f>
        <v/>
      </c>
    </row>
    <row r="588" spans="6:52" ht="16" customHeight="1">
      <c r="F588" s="6" t="str">
        <f>IF(ISBLANK(E588), "", Table2[[#This Row],[unique_id]])</f>
        <v/>
      </c>
      <c r="T588" s="6"/>
      <c r="V588" s="8"/>
      <c r="W588" s="8"/>
      <c r="X588" s="8"/>
      <c r="Y588" s="8"/>
      <c r="AH588" s="6" t="str">
        <f>IF(ISBLANK(AG588),  "", _xlfn.CONCAT("haas/entity/sensor/", LOWER(C588), "/", E588, "/config"))</f>
        <v/>
      </c>
      <c r="AI588" s="6" t="str">
        <f>IF(ISBLANK(AG588),  "", _xlfn.CONCAT(LOWER(C588), "/", E588))</f>
        <v/>
      </c>
      <c r="AK588" s="6"/>
      <c r="AL588" s="31"/>
      <c r="AM588" s="6"/>
      <c r="AN588" s="8"/>
      <c r="AV588" s="6"/>
      <c r="AW588" s="6"/>
      <c r="AZ588" s="6" t="str">
        <f>IF(AND(ISBLANK(AV588), ISBLANK(AW588)), "", _xlfn.CONCAT("[", IF(ISBLANK(AV588), "", _xlfn.CONCAT("[""mac"", """, AV588, """]")), IF(ISBLANK(AW588), "", _xlfn.CONCAT(", [""ip"", """, AW588, """]")), "]"))</f>
        <v/>
      </c>
    </row>
    <row r="589" spans="6:52" ht="16" customHeight="1">
      <c r="F589" s="6" t="str">
        <f>IF(ISBLANK(E589), "", Table2[[#This Row],[unique_id]])</f>
        <v/>
      </c>
      <c r="T589" s="6"/>
      <c r="V589" s="8"/>
      <c r="W589" s="8"/>
      <c r="X589" s="8"/>
      <c r="Y589" s="8"/>
      <c r="AH589" s="6" t="str">
        <f>IF(ISBLANK(AG589),  "", _xlfn.CONCAT("haas/entity/sensor/", LOWER(C589), "/", E589, "/config"))</f>
        <v/>
      </c>
      <c r="AI589" s="6" t="str">
        <f>IF(ISBLANK(AG589),  "", _xlfn.CONCAT(LOWER(C589), "/", E589))</f>
        <v/>
      </c>
      <c r="AK589" s="6"/>
      <c r="AL589" s="31"/>
      <c r="AM589" s="6"/>
      <c r="AN589" s="8"/>
      <c r="AV589" s="6"/>
      <c r="AW589" s="6"/>
      <c r="AZ589" s="6" t="str">
        <f>IF(AND(ISBLANK(AV589), ISBLANK(AW589)), "", _xlfn.CONCAT("[", IF(ISBLANK(AV589), "", _xlfn.CONCAT("[""mac"", """, AV589, """]")), IF(ISBLANK(AW589), "", _xlfn.CONCAT(", [""ip"", """, AW589, """]")), "]"))</f>
        <v/>
      </c>
    </row>
    <row r="590" spans="6:52" ht="16" customHeight="1">
      <c r="F590" s="6" t="str">
        <f>IF(ISBLANK(E590), "", Table2[[#This Row],[unique_id]])</f>
        <v/>
      </c>
      <c r="T590" s="6"/>
      <c r="V590" s="8"/>
      <c r="W590" s="8"/>
      <c r="X590" s="8"/>
      <c r="Y590" s="8"/>
      <c r="AH590" s="6" t="str">
        <f>IF(ISBLANK(AG590),  "", _xlfn.CONCAT("haas/entity/sensor/", LOWER(C590), "/", E590, "/config"))</f>
        <v/>
      </c>
      <c r="AI590" s="6" t="str">
        <f>IF(ISBLANK(AG590),  "", _xlfn.CONCAT(LOWER(C590), "/", E590))</f>
        <v/>
      </c>
      <c r="AK590" s="6"/>
      <c r="AL590" s="31"/>
      <c r="AM590" s="6"/>
      <c r="AN590" s="8"/>
      <c r="AV590" s="6"/>
      <c r="AW590" s="6"/>
      <c r="AZ590" s="6" t="str">
        <f>IF(AND(ISBLANK(AV590), ISBLANK(AW590)), "", _xlfn.CONCAT("[", IF(ISBLANK(AV590), "", _xlfn.CONCAT("[""mac"", """, AV590, """]")), IF(ISBLANK(AW590), "", _xlfn.CONCAT(", [""ip"", """, AW590, """]")), "]"))</f>
        <v/>
      </c>
    </row>
    <row r="591" spans="6:52" ht="16" customHeight="1">
      <c r="F591" s="6" t="str">
        <f>IF(ISBLANK(E591), "", Table2[[#This Row],[unique_id]])</f>
        <v/>
      </c>
      <c r="T591" s="6"/>
      <c r="V591" s="8"/>
      <c r="W591" s="8"/>
      <c r="X591" s="8"/>
      <c r="Y591" s="8"/>
      <c r="AH591" s="6" t="str">
        <f>IF(ISBLANK(AG591),  "", _xlfn.CONCAT("haas/entity/sensor/", LOWER(C591), "/", E591, "/config"))</f>
        <v/>
      </c>
      <c r="AI591" s="6" t="str">
        <f>IF(ISBLANK(AG591),  "", _xlfn.CONCAT(LOWER(C591), "/", E591))</f>
        <v/>
      </c>
      <c r="AK591" s="6"/>
      <c r="AL591" s="31"/>
      <c r="AM591" s="6"/>
      <c r="AN591" s="8"/>
      <c r="AV591" s="6"/>
      <c r="AW591" s="6"/>
      <c r="AZ591" s="6" t="str">
        <f>IF(AND(ISBLANK(AV591), ISBLANK(AW591)), "", _xlfn.CONCAT("[", IF(ISBLANK(AV591), "", _xlfn.CONCAT("[""mac"", """, AV591, """]")), IF(ISBLANK(AW591), "", _xlfn.CONCAT(", [""ip"", """, AW591, """]")), "]"))</f>
        <v/>
      </c>
    </row>
    <row r="592" spans="6:52" ht="16" customHeight="1">
      <c r="F592" s="6" t="str">
        <f>IF(ISBLANK(E592), "", Table2[[#This Row],[unique_id]])</f>
        <v/>
      </c>
      <c r="T592" s="6"/>
      <c r="V592" s="8"/>
      <c r="W592" s="8"/>
      <c r="X592" s="8"/>
      <c r="Y592" s="8"/>
      <c r="AH592" s="6" t="str">
        <f>IF(ISBLANK(AG592),  "", _xlfn.CONCAT("haas/entity/sensor/", LOWER(C592), "/", E592, "/config"))</f>
        <v/>
      </c>
      <c r="AI592" s="6" t="str">
        <f>IF(ISBLANK(AG592),  "", _xlfn.CONCAT(LOWER(C592), "/", E592))</f>
        <v/>
      </c>
      <c r="AK592" s="6"/>
      <c r="AL592" s="31"/>
      <c r="AM592" s="6"/>
      <c r="AN592" s="8"/>
      <c r="AV592" s="6"/>
      <c r="AW592" s="6"/>
      <c r="AZ592" s="6" t="str">
        <f>IF(AND(ISBLANK(AV592), ISBLANK(AW592)), "", _xlfn.CONCAT("[", IF(ISBLANK(AV592), "", _xlfn.CONCAT("[""mac"", """, AV592, """]")), IF(ISBLANK(AW592), "", _xlfn.CONCAT(", [""ip"", """, AW592, """]")), "]"))</f>
        <v/>
      </c>
    </row>
    <row r="593" spans="6:52" ht="16" customHeight="1">
      <c r="F593" s="6" t="str">
        <f>IF(ISBLANK(E593), "", Table2[[#This Row],[unique_id]])</f>
        <v/>
      </c>
      <c r="T593" s="6"/>
      <c r="V593" s="8"/>
      <c r="W593" s="8"/>
      <c r="X593" s="8"/>
      <c r="Y593" s="8"/>
      <c r="AH593" s="6" t="str">
        <f>IF(ISBLANK(AG593),  "", _xlfn.CONCAT("haas/entity/sensor/", LOWER(C593), "/", E593, "/config"))</f>
        <v/>
      </c>
      <c r="AI593" s="6" t="str">
        <f>IF(ISBLANK(AG593),  "", _xlfn.CONCAT(LOWER(C593), "/", E593))</f>
        <v/>
      </c>
      <c r="AK593" s="6"/>
      <c r="AL593" s="31"/>
      <c r="AM593" s="6"/>
      <c r="AN593" s="8"/>
      <c r="AV593" s="6"/>
      <c r="AW593" s="6"/>
      <c r="AZ593" s="6" t="str">
        <f>IF(AND(ISBLANK(AV593), ISBLANK(AW593)), "", _xlfn.CONCAT("[", IF(ISBLANK(AV593), "", _xlfn.CONCAT("[""mac"", """, AV593, """]")), IF(ISBLANK(AW593), "", _xlfn.CONCAT(", [""ip"", """, AW593, """]")), "]"))</f>
        <v/>
      </c>
    </row>
    <row r="594" spans="6:52" ht="16" customHeight="1">
      <c r="F594" s="6" t="str">
        <f>IF(ISBLANK(E594), "", Table2[[#This Row],[unique_id]])</f>
        <v/>
      </c>
      <c r="T594" s="6"/>
      <c r="V594" s="8"/>
      <c r="W594" s="8"/>
      <c r="X594" s="8"/>
      <c r="Y594" s="8"/>
      <c r="AH594" s="6" t="str">
        <f>IF(ISBLANK(AG594),  "", _xlfn.CONCAT("haas/entity/sensor/", LOWER(C594), "/", E594, "/config"))</f>
        <v/>
      </c>
      <c r="AI594" s="6" t="str">
        <f>IF(ISBLANK(AG594),  "", _xlfn.CONCAT(LOWER(C594), "/", E594))</f>
        <v/>
      </c>
      <c r="AK594" s="6"/>
      <c r="AL594" s="31"/>
      <c r="AM594" s="6"/>
      <c r="AN594" s="8"/>
      <c r="AV594" s="6"/>
      <c r="AW594" s="6"/>
      <c r="AZ594" s="6" t="str">
        <f>IF(AND(ISBLANK(AV594), ISBLANK(AW594)), "", _xlfn.CONCAT("[", IF(ISBLANK(AV594), "", _xlfn.CONCAT("[""mac"", """, AV594, """]")), IF(ISBLANK(AW594), "", _xlfn.CONCAT(", [""ip"", """, AW594, """]")), "]"))</f>
        <v/>
      </c>
    </row>
    <row r="595" spans="6:52" ht="16" customHeight="1">
      <c r="F595" s="6" t="str">
        <f>IF(ISBLANK(E595), "", Table2[[#This Row],[unique_id]])</f>
        <v/>
      </c>
      <c r="T595" s="6"/>
      <c r="V595" s="8"/>
      <c r="W595" s="8"/>
      <c r="X595" s="8"/>
      <c r="Y595" s="8"/>
      <c r="AH595" s="6" t="str">
        <f>IF(ISBLANK(AG595),  "", _xlfn.CONCAT("haas/entity/sensor/", LOWER(C595), "/", E595, "/config"))</f>
        <v/>
      </c>
      <c r="AI595" s="6" t="str">
        <f>IF(ISBLANK(AG595),  "", _xlfn.CONCAT(LOWER(C595), "/", E595))</f>
        <v/>
      </c>
      <c r="AK595" s="6"/>
      <c r="AL595" s="31"/>
      <c r="AM595" s="6"/>
      <c r="AN595" s="8"/>
      <c r="AV595" s="6"/>
      <c r="AW595" s="6"/>
      <c r="AZ595" s="6" t="str">
        <f>IF(AND(ISBLANK(AV595), ISBLANK(AW595)), "", _xlfn.CONCAT("[", IF(ISBLANK(AV595), "", _xlfn.CONCAT("[""mac"", """, AV595, """]")), IF(ISBLANK(AW595), "", _xlfn.CONCAT(", [""ip"", """, AW595, """]")), "]"))</f>
        <v/>
      </c>
    </row>
    <row r="596" spans="6:52" ht="16" customHeight="1">
      <c r="F596" s="6" t="str">
        <f>IF(ISBLANK(E596), "", Table2[[#This Row],[unique_id]])</f>
        <v/>
      </c>
      <c r="T596" s="6"/>
      <c r="V596" s="8"/>
      <c r="W596" s="8"/>
      <c r="X596" s="8"/>
      <c r="Y596" s="8"/>
      <c r="AH596" s="6" t="str">
        <f>IF(ISBLANK(AG596),  "", _xlfn.CONCAT("haas/entity/sensor/", LOWER(C596), "/", E596, "/config"))</f>
        <v/>
      </c>
      <c r="AI596" s="6" t="str">
        <f>IF(ISBLANK(AG596),  "", _xlfn.CONCAT(LOWER(C596), "/", E596))</f>
        <v/>
      </c>
      <c r="AK596" s="6"/>
      <c r="AL596" s="31"/>
      <c r="AM596" s="6"/>
      <c r="AN596" s="8"/>
      <c r="AV596" s="6"/>
      <c r="AW596" s="6"/>
      <c r="AZ596" s="6" t="str">
        <f>IF(AND(ISBLANK(AV596), ISBLANK(AW596)), "", _xlfn.CONCAT("[", IF(ISBLANK(AV596), "", _xlfn.CONCAT("[""mac"", """, AV596, """]")), IF(ISBLANK(AW596), "", _xlfn.CONCAT(", [""ip"", """, AW596, """]")), "]"))</f>
        <v/>
      </c>
    </row>
    <row r="597" spans="6:52" ht="16" customHeight="1">
      <c r="F597" s="6" t="str">
        <f>IF(ISBLANK(E597), "", Table2[[#This Row],[unique_id]])</f>
        <v/>
      </c>
      <c r="T597" s="6"/>
      <c r="V597" s="8"/>
      <c r="W597" s="8"/>
      <c r="X597" s="8"/>
      <c r="Y597" s="8"/>
      <c r="AH597" s="6" t="str">
        <f>IF(ISBLANK(AG597),  "", _xlfn.CONCAT("haas/entity/sensor/", LOWER(C597), "/", E597, "/config"))</f>
        <v/>
      </c>
      <c r="AI597" s="6" t="str">
        <f>IF(ISBLANK(AG597),  "", _xlfn.CONCAT(LOWER(C597), "/", E597))</f>
        <v/>
      </c>
      <c r="AK597" s="6"/>
      <c r="AL597" s="31"/>
      <c r="AM597" s="6"/>
      <c r="AN597" s="8"/>
      <c r="AV597" s="6"/>
      <c r="AW597" s="6"/>
      <c r="AZ597" s="6" t="str">
        <f>IF(AND(ISBLANK(AV597), ISBLANK(AW597)), "", _xlfn.CONCAT("[", IF(ISBLANK(AV597), "", _xlfn.CONCAT("[""mac"", """, AV597, """]")), IF(ISBLANK(AW597), "", _xlfn.CONCAT(", [""ip"", """, AW597, """]")), "]"))</f>
        <v/>
      </c>
    </row>
    <row r="598" spans="6:52" ht="16" customHeight="1">
      <c r="F598" s="6" t="str">
        <f>IF(ISBLANK(E598), "", Table2[[#This Row],[unique_id]])</f>
        <v/>
      </c>
      <c r="T598" s="6"/>
      <c r="V598" s="8"/>
      <c r="W598" s="8"/>
      <c r="X598" s="8"/>
      <c r="Y598" s="8"/>
      <c r="AH598" s="6" t="str">
        <f>IF(ISBLANK(AG598),  "", _xlfn.CONCAT("haas/entity/sensor/", LOWER(C598), "/", E598, "/config"))</f>
        <v/>
      </c>
      <c r="AI598" s="6" t="str">
        <f>IF(ISBLANK(AG598),  "", _xlfn.CONCAT(LOWER(C598), "/", E598))</f>
        <v/>
      </c>
      <c r="AK598" s="6"/>
      <c r="AL598" s="31"/>
      <c r="AM598" s="6"/>
      <c r="AN598" s="8"/>
      <c r="AV598" s="6"/>
      <c r="AW598" s="6"/>
      <c r="AZ598" s="6" t="str">
        <f>IF(AND(ISBLANK(AV598), ISBLANK(AW598)), "", _xlfn.CONCAT("[", IF(ISBLANK(AV598), "", _xlfn.CONCAT("[""mac"", """, AV598, """]")), IF(ISBLANK(AW598), "", _xlfn.CONCAT(", [""ip"", """, AW598, """]")), "]"))</f>
        <v/>
      </c>
    </row>
    <row r="599" spans="6:52" ht="16" customHeight="1">
      <c r="F599" s="6" t="str">
        <f>IF(ISBLANK(E599), "", Table2[[#This Row],[unique_id]])</f>
        <v/>
      </c>
      <c r="T599" s="6"/>
      <c r="V599" s="8"/>
      <c r="W599" s="8"/>
      <c r="X599" s="8"/>
      <c r="Y599" s="8"/>
      <c r="AH599" s="6" t="str">
        <f>IF(ISBLANK(AG599),  "", _xlfn.CONCAT("haas/entity/sensor/", LOWER(C599), "/", E599, "/config"))</f>
        <v/>
      </c>
      <c r="AI599" s="6" t="str">
        <f>IF(ISBLANK(AG599),  "", _xlfn.CONCAT(LOWER(C599), "/", E599))</f>
        <v/>
      </c>
      <c r="AK599" s="6"/>
      <c r="AL599" s="31"/>
      <c r="AM599" s="6"/>
      <c r="AN599" s="8"/>
      <c r="AV599" s="6"/>
      <c r="AW599" s="6"/>
      <c r="AZ599" s="6" t="str">
        <f>IF(AND(ISBLANK(AV599), ISBLANK(AW599)), "", _xlfn.CONCAT("[", IF(ISBLANK(AV599), "", _xlfn.CONCAT("[""mac"", """, AV599, """]")), IF(ISBLANK(AW599), "", _xlfn.CONCAT(", [""ip"", """, AW599, """]")), "]"))</f>
        <v/>
      </c>
    </row>
    <row r="600" spans="6:52" ht="16" customHeight="1">
      <c r="F600" s="6" t="str">
        <f>IF(ISBLANK(E600), "", Table2[[#This Row],[unique_id]])</f>
        <v/>
      </c>
      <c r="T600" s="6"/>
      <c r="V600" s="8"/>
      <c r="W600" s="8"/>
      <c r="X600" s="8"/>
      <c r="Y600" s="8"/>
      <c r="AH600" s="6" t="str">
        <f>IF(ISBLANK(AG600),  "", _xlfn.CONCAT("haas/entity/sensor/", LOWER(C600), "/", E600, "/config"))</f>
        <v/>
      </c>
      <c r="AI600" s="6" t="str">
        <f>IF(ISBLANK(AG600),  "", _xlfn.CONCAT(LOWER(C600), "/", E600))</f>
        <v/>
      </c>
      <c r="AK600" s="6"/>
      <c r="AL600" s="31"/>
      <c r="AM600" s="6"/>
      <c r="AN600" s="8"/>
      <c r="AV600" s="6"/>
      <c r="AW600" s="6"/>
      <c r="AZ600" s="6" t="str">
        <f>IF(AND(ISBLANK(AV600), ISBLANK(AW600)), "", _xlfn.CONCAT("[", IF(ISBLANK(AV600), "", _xlfn.CONCAT("[""mac"", """, AV600, """]")), IF(ISBLANK(AW600), "", _xlfn.CONCAT(", [""ip"", """, AW600, """]")), "]"))</f>
        <v/>
      </c>
    </row>
    <row r="601" spans="6:52" ht="16" customHeight="1">
      <c r="F601" s="6" t="str">
        <f>IF(ISBLANK(E601), "", Table2[[#This Row],[unique_id]])</f>
        <v/>
      </c>
      <c r="T601" s="6"/>
      <c r="V601" s="8"/>
      <c r="W601" s="8"/>
      <c r="X601" s="8"/>
      <c r="Y601" s="8"/>
      <c r="AH601" s="6" t="str">
        <f>IF(ISBLANK(AG601),  "", _xlfn.CONCAT("haas/entity/sensor/", LOWER(C601), "/", E601, "/config"))</f>
        <v/>
      </c>
      <c r="AI601" s="6" t="str">
        <f>IF(ISBLANK(AG601),  "", _xlfn.CONCAT(LOWER(C601), "/", E601))</f>
        <v/>
      </c>
      <c r="AK601" s="6"/>
      <c r="AL601" s="31"/>
      <c r="AM601" s="6"/>
      <c r="AN601" s="8"/>
      <c r="AV601" s="6"/>
      <c r="AW601" s="6"/>
      <c r="AZ601" s="6" t="str">
        <f>IF(AND(ISBLANK(AV601), ISBLANK(AW601)), "", _xlfn.CONCAT("[", IF(ISBLANK(AV601), "", _xlfn.CONCAT("[""mac"", """, AV601, """]")), IF(ISBLANK(AW601), "", _xlfn.CONCAT(", [""ip"", """, AW601, """]")), "]"))</f>
        <v/>
      </c>
    </row>
    <row r="602" spans="6:52" ht="16" customHeight="1">
      <c r="F602" s="6" t="str">
        <f>IF(ISBLANK(E602), "", Table2[[#This Row],[unique_id]])</f>
        <v/>
      </c>
      <c r="T602" s="6"/>
      <c r="V602" s="8"/>
      <c r="W602" s="8"/>
      <c r="X602" s="8"/>
      <c r="Y602" s="8"/>
      <c r="AH602" s="6" t="str">
        <f>IF(ISBLANK(AG602),  "", _xlfn.CONCAT("haas/entity/sensor/", LOWER(C602), "/", E602, "/config"))</f>
        <v/>
      </c>
      <c r="AI602" s="6" t="str">
        <f>IF(ISBLANK(AG602),  "", _xlfn.CONCAT(LOWER(C602), "/", E602))</f>
        <v/>
      </c>
      <c r="AK602" s="6"/>
      <c r="AL602" s="31"/>
      <c r="AM602" s="6"/>
      <c r="AN602" s="8"/>
      <c r="AV602" s="6"/>
      <c r="AW602" s="6"/>
      <c r="AZ602" s="6" t="str">
        <f>IF(AND(ISBLANK(AV602), ISBLANK(AW602)), "", _xlfn.CONCAT("[", IF(ISBLANK(AV602), "", _xlfn.CONCAT("[""mac"", """, AV602, """]")), IF(ISBLANK(AW602), "", _xlfn.CONCAT(", [""ip"", """, AW602, """]")), "]"))</f>
        <v/>
      </c>
    </row>
    <row r="603" spans="6:52" ht="16" customHeight="1">
      <c r="F603" s="6" t="str">
        <f>IF(ISBLANK(E603), "", Table2[[#This Row],[unique_id]])</f>
        <v/>
      </c>
      <c r="T603" s="6"/>
      <c r="V603" s="8"/>
      <c r="W603" s="8"/>
      <c r="X603" s="8"/>
      <c r="Y603" s="8"/>
      <c r="AH603" s="6" t="str">
        <f>IF(ISBLANK(AG603),  "", _xlfn.CONCAT("haas/entity/sensor/", LOWER(C603), "/", E603, "/config"))</f>
        <v/>
      </c>
      <c r="AI603" s="6" t="str">
        <f>IF(ISBLANK(AG603),  "", _xlfn.CONCAT(LOWER(C603), "/", E603))</f>
        <v/>
      </c>
      <c r="AK603" s="6"/>
      <c r="AL603" s="31"/>
      <c r="AM603" s="6"/>
      <c r="AN603" s="8"/>
      <c r="AV603" s="6"/>
      <c r="AW603" s="6"/>
      <c r="AZ603" s="6" t="str">
        <f>IF(AND(ISBLANK(AV603), ISBLANK(AW603)), "", _xlfn.CONCAT("[", IF(ISBLANK(AV603), "", _xlfn.CONCAT("[""mac"", """, AV603, """]")), IF(ISBLANK(AW603), "", _xlfn.CONCAT(", [""ip"", """, AW603, """]")), "]"))</f>
        <v/>
      </c>
    </row>
    <row r="604" spans="6:52" ht="16" customHeight="1">
      <c r="F604" s="6" t="str">
        <f>IF(ISBLANK(E604), "", Table2[[#This Row],[unique_id]])</f>
        <v/>
      </c>
      <c r="T604" s="6"/>
      <c r="V604" s="8"/>
      <c r="W604" s="8"/>
      <c r="X604" s="8"/>
      <c r="Y604" s="8"/>
      <c r="AH604" s="6" t="str">
        <f>IF(ISBLANK(AG604),  "", _xlfn.CONCAT("haas/entity/sensor/", LOWER(C604), "/", E604, "/config"))</f>
        <v/>
      </c>
      <c r="AI604" s="6" t="str">
        <f>IF(ISBLANK(AG604),  "", _xlfn.CONCAT(LOWER(C604), "/", E604))</f>
        <v/>
      </c>
      <c r="AK604" s="6"/>
      <c r="AL604" s="31"/>
      <c r="AM604" s="6"/>
      <c r="AN604" s="8"/>
      <c r="AV604" s="6"/>
      <c r="AW604" s="6"/>
      <c r="AZ604" s="6" t="str">
        <f>IF(AND(ISBLANK(AV604), ISBLANK(AW604)), "", _xlfn.CONCAT("[", IF(ISBLANK(AV604), "", _xlfn.CONCAT("[""mac"", """, AV604, """]")), IF(ISBLANK(AW604), "", _xlfn.CONCAT(", [""ip"", """, AW604, """]")), "]"))</f>
        <v/>
      </c>
    </row>
    <row r="605" spans="6:52" ht="16" customHeight="1">
      <c r="F605" s="6" t="str">
        <f>IF(ISBLANK(E605), "", Table2[[#This Row],[unique_id]])</f>
        <v/>
      </c>
      <c r="T605" s="6"/>
      <c r="V605" s="8"/>
      <c r="W605" s="8"/>
      <c r="X605" s="8"/>
      <c r="Y605" s="8"/>
      <c r="AH605" s="6" t="str">
        <f>IF(ISBLANK(AG605),  "", _xlfn.CONCAT("haas/entity/sensor/", LOWER(C605), "/", E605, "/config"))</f>
        <v/>
      </c>
      <c r="AI605" s="6" t="str">
        <f>IF(ISBLANK(AG605),  "", _xlfn.CONCAT(LOWER(C605), "/", E605))</f>
        <v/>
      </c>
      <c r="AK605" s="6"/>
      <c r="AL605" s="31"/>
      <c r="AM605" s="6"/>
      <c r="AN605" s="8"/>
      <c r="AV605" s="6"/>
      <c r="AW605" s="6"/>
      <c r="AZ605" s="6" t="str">
        <f>IF(AND(ISBLANK(AV605), ISBLANK(AW605)), "", _xlfn.CONCAT("[", IF(ISBLANK(AV605), "", _xlfn.CONCAT("[""mac"", """, AV605, """]")), IF(ISBLANK(AW605), "", _xlfn.CONCAT(", [""ip"", """, AW605, """]")), "]"))</f>
        <v/>
      </c>
    </row>
    <row r="606" spans="6:52" ht="16" customHeight="1">
      <c r="F606" s="6" t="str">
        <f>IF(ISBLANK(E606), "", Table2[[#This Row],[unique_id]])</f>
        <v/>
      </c>
      <c r="T606" s="6"/>
      <c r="V606" s="8"/>
      <c r="W606" s="8"/>
      <c r="X606" s="8"/>
      <c r="Y606" s="8"/>
      <c r="AH606" s="6" t="str">
        <f>IF(ISBLANK(AG606),  "", _xlfn.CONCAT("haas/entity/sensor/", LOWER(C606), "/", E606, "/config"))</f>
        <v/>
      </c>
      <c r="AI606" s="6" t="str">
        <f>IF(ISBLANK(AG606),  "", _xlfn.CONCAT(LOWER(C606), "/", E606))</f>
        <v/>
      </c>
      <c r="AK606" s="6"/>
      <c r="AL606" s="31"/>
      <c r="AM606" s="6"/>
      <c r="AN606" s="8"/>
      <c r="AV606" s="6"/>
      <c r="AW606" s="6"/>
      <c r="AZ606" s="6" t="str">
        <f>IF(AND(ISBLANK(AV606), ISBLANK(AW606)), "", _xlfn.CONCAT("[", IF(ISBLANK(AV606), "", _xlfn.CONCAT("[""mac"", """, AV606, """]")), IF(ISBLANK(AW606), "", _xlfn.CONCAT(", [""ip"", """, AW606, """]")), "]"))</f>
        <v/>
      </c>
    </row>
    <row r="607" spans="6:52" ht="16" customHeight="1">
      <c r="F607" s="6" t="str">
        <f>IF(ISBLANK(E607), "", Table2[[#This Row],[unique_id]])</f>
        <v/>
      </c>
      <c r="T607" s="6"/>
      <c r="V607" s="8"/>
      <c r="W607" s="8"/>
      <c r="X607" s="8"/>
      <c r="Y607" s="8"/>
      <c r="AH607" s="6" t="str">
        <f>IF(ISBLANK(AG607),  "", _xlfn.CONCAT("haas/entity/sensor/", LOWER(C607), "/", E607, "/config"))</f>
        <v/>
      </c>
      <c r="AI607" s="6" t="str">
        <f>IF(ISBLANK(AG607),  "", _xlfn.CONCAT(LOWER(C607), "/", E607))</f>
        <v/>
      </c>
      <c r="AK607" s="6"/>
      <c r="AL607" s="31"/>
      <c r="AM607" s="6"/>
      <c r="AN607" s="8"/>
      <c r="AV607" s="6"/>
      <c r="AW607" s="6"/>
      <c r="AZ607" s="6" t="str">
        <f>IF(AND(ISBLANK(AV607), ISBLANK(AW607)), "", _xlfn.CONCAT("[", IF(ISBLANK(AV607), "", _xlfn.CONCAT("[""mac"", """, AV607, """]")), IF(ISBLANK(AW607), "", _xlfn.CONCAT(", [""ip"", """, AW607, """]")), "]"))</f>
        <v/>
      </c>
    </row>
    <row r="608" spans="6:52" ht="16" customHeight="1">
      <c r="F608" s="6" t="str">
        <f>IF(ISBLANK(E608), "", Table2[[#This Row],[unique_id]])</f>
        <v/>
      </c>
      <c r="T608" s="6"/>
      <c r="V608" s="8"/>
      <c r="W608" s="8"/>
      <c r="X608" s="8"/>
      <c r="Y608" s="8"/>
      <c r="AH608" s="6" t="str">
        <f>IF(ISBLANK(AG608),  "", _xlfn.CONCAT("haas/entity/sensor/", LOWER(C608), "/", E608, "/config"))</f>
        <v/>
      </c>
      <c r="AI608" s="6" t="str">
        <f>IF(ISBLANK(AG608),  "", _xlfn.CONCAT(LOWER(C608), "/", E608))</f>
        <v/>
      </c>
      <c r="AK608" s="6"/>
      <c r="AL608" s="31"/>
      <c r="AM608" s="6"/>
      <c r="AN608" s="8"/>
      <c r="AV608" s="6"/>
      <c r="AW608" s="6"/>
      <c r="AZ608" s="6" t="str">
        <f>IF(AND(ISBLANK(AV608), ISBLANK(AW608)), "", _xlfn.CONCAT("[", IF(ISBLANK(AV608), "", _xlfn.CONCAT("[""mac"", """, AV608, """]")), IF(ISBLANK(AW608), "", _xlfn.CONCAT(", [""ip"", """, AW608, """]")), "]"))</f>
        <v/>
      </c>
    </row>
    <row r="609" spans="6:52" ht="16" customHeight="1">
      <c r="F609" s="6" t="str">
        <f>IF(ISBLANK(E609), "", Table2[[#This Row],[unique_id]])</f>
        <v/>
      </c>
      <c r="T609" s="6"/>
      <c r="V609" s="8"/>
      <c r="W609" s="8"/>
      <c r="X609" s="8"/>
      <c r="Y609" s="8"/>
      <c r="AH609" s="6" t="str">
        <f>IF(ISBLANK(AG609),  "", _xlfn.CONCAT("haas/entity/sensor/", LOWER(C609), "/", E609, "/config"))</f>
        <v/>
      </c>
      <c r="AI609" s="6" t="str">
        <f>IF(ISBLANK(AG609),  "", _xlfn.CONCAT(LOWER(C609), "/", E609))</f>
        <v/>
      </c>
      <c r="AK609" s="6"/>
      <c r="AL609" s="31"/>
      <c r="AM609" s="6"/>
      <c r="AN609" s="8"/>
      <c r="AV609" s="6"/>
      <c r="AW609" s="6"/>
      <c r="AZ609" s="6" t="str">
        <f>IF(AND(ISBLANK(AV609), ISBLANK(AW609)), "", _xlfn.CONCAT("[", IF(ISBLANK(AV609), "", _xlfn.CONCAT("[""mac"", """, AV609, """]")), IF(ISBLANK(AW609), "", _xlfn.CONCAT(", [""ip"", """, AW609, """]")), "]"))</f>
        <v/>
      </c>
    </row>
    <row r="610" spans="6:52" ht="16" customHeight="1">
      <c r="F610" s="6" t="str">
        <f>IF(ISBLANK(E610), "", Table2[[#This Row],[unique_id]])</f>
        <v/>
      </c>
      <c r="T610" s="6"/>
      <c r="V610" s="8"/>
      <c r="W610" s="8"/>
      <c r="X610" s="8"/>
      <c r="Y610" s="8"/>
      <c r="AH610" s="6" t="str">
        <f>IF(ISBLANK(AG610),  "", _xlfn.CONCAT("haas/entity/sensor/", LOWER(C610), "/", E610, "/config"))</f>
        <v/>
      </c>
      <c r="AI610" s="6" t="str">
        <f>IF(ISBLANK(AG610),  "", _xlfn.CONCAT(LOWER(C610), "/", E610))</f>
        <v/>
      </c>
      <c r="AK610" s="6"/>
      <c r="AL610" s="31"/>
      <c r="AM610" s="6"/>
      <c r="AN610" s="8"/>
      <c r="AV610" s="6"/>
      <c r="AW610" s="6"/>
      <c r="AZ610" s="6" t="str">
        <f>IF(AND(ISBLANK(AV610), ISBLANK(AW610)), "", _xlfn.CONCAT("[", IF(ISBLANK(AV610), "", _xlfn.CONCAT("[""mac"", """, AV610, """]")), IF(ISBLANK(AW610), "", _xlfn.CONCAT(", [""ip"", """, AW610, """]")), "]"))</f>
        <v/>
      </c>
    </row>
    <row r="611" spans="6:52" ht="16" customHeight="1">
      <c r="F611" s="6" t="str">
        <f>IF(ISBLANK(E611), "", Table2[[#This Row],[unique_id]])</f>
        <v/>
      </c>
      <c r="T611" s="6"/>
      <c r="V611" s="8"/>
      <c r="W611" s="8"/>
      <c r="X611" s="8"/>
      <c r="Y611" s="8"/>
      <c r="AH611" s="6" t="str">
        <f>IF(ISBLANK(AG611),  "", _xlfn.CONCAT("haas/entity/sensor/", LOWER(C611), "/", E611, "/config"))</f>
        <v/>
      </c>
      <c r="AI611" s="6" t="str">
        <f>IF(ISBLANK(AG611),  "", _xlfn.CONCAT(LOWER(C611), "/", E611))</f>
        <v/>
      </c>
      <c r="AK611" s="6"/>
      <c r="AL611" s="31"/>
      <c r="AM611" s="6"/>
      <c r="AN611" s="8"/>
      <c r="AV611" s="6"/>
      <c r="AW611" s="6"/>
      <c r="AZ611" s="6" t="str">
        <f>IF(AND(ISBLANK(AV611), ISBLANK(AW611)), "", _xlfn.CONCAT("[", IF(ISBLANK(AV611), "", _xlfn.CONCAT("[""mac"", """, AV611, """]")), IF(ISBLANK(AW611), "", _xlfn.CONCAT(", [""ip"", """, AW611, """]")), "]"))</f>
        <v/>
      </c>
    </row>
    <row r="612" spans="6:52" ht="16" customHeight="1">
      <c r="F612" s="6" t="str">
        <f>IF(ISBLANK(E612), "", Table2[[#This Row],[unique_id]])</f>
        <v/>
      </c>
      <c r="T612" s="6"/>
      <c r="V612" s="8"/>
      <c r="W612" s="8"/>
      <c r="X612" s="8"/>
      <c r="Y612" s="8"/>
      <c r="AH612" s="6" t="str">
        <f>IF(ISBLANK(AG612),  "", _xlfn.CONCAT("haas/entity/sensor/", LOWER(C612), "/", E612, "/config"))</f>
        <v/>
      </c>
      <c r="AI612" s="6" t="str">
        <f>IF(ISBLANK(AG612),  "", _xlfn.CONCAT(LOWER(C612), "/", E612))</f>
        <v/>
      </c>
      <c r="AK612" s="6"/>
      <c r="AL612" s="31"/>
      <c r="AM612" s="6"/>
      <c r="AN612" s="8"/>
      <c r="AV612" s="6"/>
      <c r="AW612" s="6"/>
      <c r="AZ612" s="6" t="str">
        <f>IF(AND(ISBLANK(AV612), ISBLANK(AW612)), "", _xlfn.CONCAT("[", IF(ISBLANK(AV612), "", _xlfn.CONCAT("[""mac"", """, AV612, """]")), IF(ISBLANK(AW612), "", _xlfn.CONCAT(", [""ip"", """, AW612, """]")), "]"))</f>
        <v/>
      </c>
    </row>
    <row r="613" spans="6:52" ht="16" customHeight="1">
      <c r="F613" s="6" t="str">
        <f>IF(ISBLANK(E613), "", Table2[[#This Row],[unique_id]])</f>
        <v/>
      </c>
      <c r="T613" s="6"/>
      <c r="V613" s="8"/>
      <c r="W613" s="8"/>
      <c r="X613" s="8"/>
      <c r="Y613" s="8"/>
      <c r="AH613" s="6" t="str">
        <f>IF(ISBLANK(AG613),  "", _xlfn.CONCAT("haas/entity/sensor/", LOWER(C613), "/", E613, "/config"))</f>
        <v/>
      </c>
      <c r="AI613" s="6" t="str">
        <f>IF(ISBLANK(AG613),  "", _xlfn.CONCAT(LOWER(C613), "/", E613))</f>
        <v/>
      </c>
      <c r="AK613" s="6"/>
      <c r="AL613" s="31"/>
      <c r="AM613" s="6"/>
      <c r="AN613" s="8"/>
      <c r="AV613" s="6"/>
      <c r="AW613" s="6"/>
      <c r="AZ613" s="6" t="str">
        <f>IF(AND(ISBLANK(AV613), ISBLANK(AW613)), "", _xlfn.CONCAT("[", IF(ISBLANK(AV613), "", _xlfn.CONCAT("[""mac"", """, AV613, """]")), IF(ISBLANK(AW613), "", _xlfn.CONCAT(", [""ip"", """, AW613, """]")), "]"))</f>
        <v/>
      </c>
    </row>
    <row r="614" spans="6:52" ht="16" customHeight="1">
      <c r="F614" s="6" t="str">
        <f>IF(ISBLANK(E614), "", Table2[[#This Row],[unique_id]])</f>
        <v/>
      </c>
      <c r="T614" s="6"/>
      <c r="V614" s="8"/>
      <c r="W614" s="8"/>
      <c r="X614" s="8"/>
      <c r="Y614" s="8"/>
      <c r="AH614" s="6" t="str">
        <f>IF(ISBLANK(AG614),  "", _xlfn.CONCAT("haas/entity/sensor/", LOWER(C614), "/", E614, "/config"))</f>
        <v/>
      </c>
      <c r="AI614" s="6" t="str">
        <f>IF(ISBLANK(AG614),  "", _xlfn.CONCAT(LOWER(C614), "/", E614))</f>
        <v/>
      </c>
      <c r="AK614" s="6"/>
      <c r="AL614" s="31"/>
      <c r="AM614" s="6"/>
      <c r="AN614" s="8"/>
      <c r="AV614" s="6"/>
      <c r="AW614" s="6"/>
      <c r="AZ614" s="6" t="str">
        <f>IF(AND(ISBLANK(AV614), ISBLANK(AW614)), "", _xlfn.CONCAT("[", IF(ISBLANK(AV614), "", _xlfn.CONCAT("[""mac"", """, AV614, """]")), IF(ISBLANK(AW614), "", _xlfn.CONCAT(", [""ip"", """, AW614, """]")), "]"))</f>
        <v/>
      </c>
    </row>
    <row r="615" spans="6:52" ht="16" customHeight="1">
      <c r="F615" s="6" t="str">
        <f>IF(ISBLANK(E615), "", Table2[[#This Row],[unique_id]])</f>
        <v/>
      </c>
      <c r="T615" s="6"/>
      <c r="V615" s="8"/>
      <c r="W615" s="8"/>
      <c r="X615" s="8"/>
      <c r="Y615" s="8"/>
      <c r="AH615" s="6" t="str">
        <f>IF(ISBLANK(AG615),  "", _xlfn.CONCAT("haas/entity/sensor/", LOWER(C615), "/", E615, "/config"))</f>
        <v/>
      </c>
      <c r="AI615" s="6" t="str">
        <f>IF(ISBLANK(AG615),  "", _xlfn.CONCAT(LOWER(C615), "/", E615))</f>
        <v/>
      </c>
      <c r="AK615" s="6"/>
      <c r="AL615" s="31"/>
      <c r="AM615" s="6"/>
      <c r="AN615" s="8"/>
      <c r="AV615" s="6"/>
      <c r="AW615" s="6"/>
      <c r="AZ615" s="6" t="str">
        <f>IF(AND(ISBLANK(AV615), ISBLANK(AW615)), "", _xlfn.CONCAT("[", IF(ISBLANK(AV615), "", _xlfn.CONCAT("[""mac"", """, AV615, """]")), IF(ISBLANK(AW615), "", _xlfn.CONCAT(", [""ip"", """, AW615, """]")), "]"))</f>
        <v/>
      </c>
    </row>
    <row r="616" spans="6:52" ht="16" customHeight="1">
      <c r="F616" s="6" t="str">
        <f>IF(ISBLANK(E616), "", Table2[[#This Row],[unique_id]])</f>
        <v/>
      </c>
      <c r="T616" s="6"/>
      <c r="V616" s="8"/>
      <c r="W616" s="8"/>
      <c r="X616" s="8"/>
      <c r="Y616" s="8"/>
      <c r="AH616" s="6" t="str">
        <f>IF(ISBLANK(AG616),  "", _xlfn.CONCAT("haas/entity/sensor/", LOWER(C616), "/", E616, "/config"))</f>
        <v/>
      </c>
      <c r="AI616" s="6" t="str">
        <f>IF(ISBLANK(AG616),  "", _xlfn.CONCAT(LOWER(C616), "/", E616))</f>
        <v/>
      </c>
      <c r="AK616" s="6"/>
      <c r="AL616" s="31"/>
      <c r="AM616" s="6"/>
      <c r="AN616" s="8"/>
      <c r="AV616" s="6"/>
      <c r="AW616" s="6"/>
      <c r="AZ616" s="6" t="str">
        <f>IF(AND(ISBLANK(AV616), ISBLANK(AW616)), "", _xlfn.CONCAT("[", IF(ISBLANK(AV616), "", _xlfn.CONCAT("[""mac"", """, AV616, """]")), IF(ISBLANK(AW616), "", _xlfn.CONCAT(", [""ip"", """, AW616, """]")), "]"))</f>
        <v/>
      </c>
    </row>
    <row r="617" spans="6:52" ht="16" customHeight="1">
      <c r="F617" s="6" t="str">
        <f>IF(ISBLANK(E617), "", Table2[[#This Row],[unique_id]])</f>
        <v/>
      </c>
      <c r="T617" s="6"/>
      <c r="V617" s="8"/>
      <c r="W617" s="8"/>
      <c r="X617" s="8"/>
      <c r="Y617" s="8"/>
      <c r="AH617" s="6" t="str">
        <f>IF(ISBLANK(AG617),  "", _xlfn.CONCAT("haas/entity/sensor/", LOWER(C617), "/", E617, "/config"))</f>
        <v/>
      </c>
      <c r="AI617" s="6" t="str">
        <f>IF(ISBLANK(AG617),  "", _xlfn.CONCAT(LOWER(C617), "/", E617))</f>
        <v/>
      </c>
      <c r="AK617" s="6"/>
      <c r="AL617" s="31"/>
      <c r="AM617" s="6"/>
      <c r="AN617" s="8"/>
      <c r="AV617" s="6"/>
      <c r="AW617" s="6"/>
      <c r="AZ617" s="6" t="str">
        <f>IF(AND(ISBLANK(AV617), ISBLANK(AW617)), "", _xlfn.CONCAT("[", IF(ISBLANK(AV617), "", _xlfn.CONCAT("[""mac"", """, AV617, """]")), IF(ISBLANK(AW617), "", _xlfn.CONCAT(", [""ip"", """, AW617, """]")), "]"))</f>
        <v/>
      </c>
    </row>
    <row r="618" spans="6:52" ht="16" customHeight="1">
      <c r="F618" s="6" t="str">
        <f>IF(ISBLANK(E618), "", Table2[[#This Row],[unique_id]])</f>
        <v/>
      </c>
      <c r="T618" s="6"/>
      <c r="V618" s="8"/>
      <c r="W618" s="8"/>
      <c r="X618" s="8"/>
      <c r="Y618" s="8"/>
      <c r="AH618" s="6" t="str">
        <f>IF(ISBLANK(AG618),  "", _xlfn.CONCAT("haas/entity/sensor/", LOWER(C618), "/", E618, "/config"))</f>
        <v/>
      </c>
      <c r="AI618" s="6" t="str">
        <f>IF(ISBLANK(AG618),  "", _xlfn.CONCAT(LOWER(C618), "/", E618))</f>
        <v/>
      </c>
      <c r="AK618" s="6"/>
      <c r="AL618" s="31"/>
      <c r="AM618" s="6"/>
      <c r="AN618" s="8"/>
      <c r="AV618" s="6"/>
      <c r="AW618" s="6"/>
      <c r="AZ618" s="6" t="str">
        <f>IF(AND(ISBLANK(AV618), ISBLANK(AW618)), "", _xlfn.CONCAT("[", IF(ISBLANK(AV618), "", _xlfn.CONCAT("[""mac"", """, AV618, """]")), IF(ISBLANK(AW618), "", _xlfn.CONCAT(", [""ip"", """, AW618, """]")), "]"))</f>
        <v/>
      </c>
    </row>
    <row r="619" spans="6:52" ht="16" customHeight="1">
      <c r="F619" s="6" t="str">
        <f>IF(ISBLANK(E619), "", Table2[[#This Row],[unique_id]])</f>
        <v/>
      </c>
      <c r="T619" s="6"/>
      <c r="V619" s="8"/>
      <c r="W619" s="8"/>
      <c r="X619" s="8"/>
      <c r="Y619" s="8"/>
      <c r="AH619" s="6" t="str">
        <f>IF(ISBLANK(AG619),  "", _xlfn.CONCAT("haas/entity/sensor/", LOWER(C619), "/", E619, "/config"))</f>
        <v/>
      </c>
      <c r="AI619" s="6" t="str">
        <f>IF(ISBLANK(AG619),  "", _xlfn.CONCAT(LOWER(C619), "/", E619))</f>
        <v/>
      </c>
      <c r="AK619" s="6"/>
      <c r="AL619" s="31"/>
      <c r="AM619" s="6"/>
      <c r="AN619" s="8"/>
      <c r="AV619" s="6"/>
      <c r="AW619" s="6"/>
      <c r="AZ619" s="6" t="str">
        <f>IF(AND(ISBLANK(AV619), ISBLANK(AW619)), "", _xlfn.CONCAT("[", IF(ISBLANK(AV619), "", _xlfn.CONCAT("[""mac"", """, AV619, """]")), IF(ISBLANK(AW619), "", _xlfn.CONCAT(", [""ip"", """, AW619, """]")), "]"))</f>
        <v/>
      </c>
    </row>
    <row r="620" spans="6:52" ht="16" customHeight="1">
      <c r="F620" s="6" t="str">
        <f>IF(ISBLANK(E620), "", Table2[[#This Row],[unique_id]])</f>
        <v/>
      </c>
      <c r="T620" s="6"/>
      <c r="V620" s="8"/>
      <c r="W620" s="8"/>
      <c r="X620" s="8"/>
      <c r="Y620" s="8"/>
      <c r="AH620" s="6" t="str">
        <f>IF(ISBLANK(AG620),  "", _xlfn.CONCAT("haas/entity/sensor/", LOWER(C620), "/", E620, "/config"))</f>
        <v/>
      </c>
      <c r="AI620" s="6" t="str">
        <f>IF(ISBLANK(AG620),  "", _xlfn.CONCAT(LOWER(C620), "/", E620))</f>
        <v/>
      </c>
      <c r="AK620" s="6"/>
      <c r="AL620" s="31"/>
      <c r="AM620" s="6"/>
      <c r="AN620" s="8"/>
      <c r="AV620" s="6"/>
      <c r="AW620" s="6"/>
      <c r="AZ620" s="6" t="str">
        <f>IF(AND(ISBLANK(AV620), ISBLANK(AW620)), "", _xlfn.CONCAT("[", IF(ISBLANK(AV620), "", _xlfn.CONCAT("[""mac"", """, AV620, """]")), IF(ISBLANK(AW620), "", _xlfn.CONCAT(", [""ip"", """, AW620, """]")), "]"))</f>
        <v/>
      </c>
    </row>
    <row r="621" spans="6:52" ht="16" customHeight="1">
      <c r="F621" s="6" t="str">
        <f>IF(ISBLANK(E621), "", Table2[[#This Row],[unique_id]])</f>
        <v/>
      </c>
      <c r="T621" s="6"/>
      <c r="V621" s="8"/>
      <c r="W621" s="8"/>
      <c r="X621" s="8"/>
      <c r="Y621" s="8"/>
      <c r="AH621" s="6" t="str">
        <f>IF(ISBLANK(AG621),  "", _xlfn.CONCAT("haas/entity/sensor/", LOWER(C621), "/", E621, "/config"))</f>
        <v/>
      </c>
      <c r="AI621" s="6" t="str">
        <f>IF(ISBLANK(AG621),  "", _xlfn.CONCAT(LOWER(C621), "/", E621))</f>
        <v/>
      </c>
      <c r="AK621" s="6"/>
      <c r="AL621" s="31"/>
      <c r="AM621" s="6"/>
      <c r="AN621" s="8"/>
      <c r="AV621" s="6"/>
      <c r="AW621" s="6"/>
      <c r="AZ621" s="6" t="str">
        <f>IF(AND(ISBLANK(AV621), ISBLANK(AW621)), "", _xlfn.CONCAT("[", IF(ISBLANK(AV621), "", _xlfn.CONCAT("[""mac"", """, AV621, """]")), IF(ISBLANK(AW621), "", _xlfn.CONCAT(", [""ip"", """, AW621, """]")), "]"))</f>
        <v/>
      </c>
    </row>
    <row r="622" spans="6:52" ht="16" customHeight="1">
      <c r="F622" s="6" t="str">
        <f>IF(ISBLANK(E622), "", Table2[[#This Row],[unique_id]])</f>
        <v/>
      </c>
      <c r="T622" s="6"/>
      <c r="V622" s="8"/>
      <c r="W622" s="8"/>
      <c r="X622" s="8"/>
      <c r="Y622" s="8"/>
      <c r="AH622" s="6" t="str">
        <f>IF(ISBLANK(AG622),  "", _xlfn.CONCAT("haas/entity/sensor/", LOWER(C622), "/", E622, "/config"))</f>
        <v/>
      </c>
      <c r="AI622" s="6" t="str">
        <f>IF(ISBLANK(AG622),  "", _xlfn.CONCAT(LOWER(C622), "/", E622))</f>
        <v/>
      </c>
      <c r="AK622" s="6"/>
      <c r="AL622" s="31"/>
      <c r="AM622" s="6"/>
      <c r="AN622" s="8"/>
      <c r="AV622" s="6"/>
      <c r="AW622" s="6"/>
      <c r="AZ622" s="6" t="str">
        <f>IF(AND(ISBLANK(AV622), ISBLANK(AW622)), "", _xlfn.CONCAT("[", IF(ISBLANK(AV622), "", _xlfn.CONCAT("[""mac"", """, AV622, """]")), IF(ISBLANK(AW622), "", _xlfn.CONCAT(", [""ip"", """, AW622, """]")), "]"))</f>
        <v/>
      </c>
    </row>
    <row r="623" spans="6:52" ht="16" customHeight="1">
      <c r="F623" s="6" t="str">
        <f>IF(ISBLANK(E623), "", Table2[[#This Row],[unique_id]])</f>
        <v/>
      </c>
      <c r="T623" s="6"/>
      <c r="V623" s="8"/>
      <c r="W623" s="8"/>
      <c r="X623" s="8"/>
      <c r="Y623" s="8"/>
      <c r="AH623" s="6" t="str">
        <f>IF(ISBLANK(AG623),  "", _xlfn.CONCAT("haas/entity/sensor/", LOWER(C623), "/", E623, "/config"))</f>
        <v/>
      </c>
      <c r="AI623" s="6" t="str">
        <f>IF(ISBLANK(AG623),  "", _xlfn.CONCAT(LOWER(C623), "/", E623))</f>
        <v/>
      </c>
      <c r="AK623" s="6"/>
      <c r="AL623" s="31"/>
      <c r="AM623" s="6"/>
      <c r="AN623" s="8"/>
      <c r="AV623" s="6"/>
      <c r="AW623" s="6"/>
      <c r="AZ623" s="6" t="str">
        <f>IF(AND(ISBLANK(AV623), ISBLANK(AW623)), "", _xlfn.CONCAT("[", IF(ISBLANK(AV623), "", _xlfn.CONCAT("[""mac"", """, AV623, """]")), IF(ISBLANK(AW623), "", _xlfn.CONCAT(", [""ip"", """, AW623, """]")), "]"))</f>
        <v/>
      </c>
    </row>
    <row r="624" spans="6:52" ht="16" customHeight="1">
      <c r="F624" s="6" t="str">
        <f>IF(ISBLANK(E624), "", Table2[[#This Row],[unique_id]])</f>
        <v/>
      </c>
      <c r="T624" s="6"/>
      <c r="V624" s="8"/>
      <c r="W624" s="8"/>
      <c r="X624" s="8"/>
      <c r="Y624" s="8"/>
      <c r="AH624" s="6" t="str">
        <f>IF(ISBLANK(AG624),  "", _xlfn.CONCAT("haas/entity/sensor/", LOWER(C624), "/", E624, "/config"))</f>
        <v/>
      </c>
      <c r="AI624" s="6" t="str">
        <f>IF(ISBLANK(AG624),  "", _xlfn.CONCAT(LOWER(C624), "/", E624))</f>
        <v/>
      </c>
      <c r="AK624" s="6"/>
      <c r="AL624" s="31"/>
      <c r="AM624" s="6"/>
      <c r="AN624" s="8"/>
      <c r="AV624" s="6"/>
      <c r="AW624" s="6"/>
      <c r="AZ624" s="6" t="str">
        <f>IF(AND(ISBLANK(AV624), ISBLANK(AW624)), "", _xlfn.CONCAT("[", IF(ISBLANK(AV624), "", _xlfn.CONCAT("[""mac"", """, AV624, """]")), IF(ISBLANK(AW624), "", _xlfn.CONCAT(", [""ip"", """, AW624, """]")), "]"))</f>
        <v/>
      </c>
    </row>
    <row r="625" spans="6:52" ht="16" customHeight="1">
      <c r="F625" s="6" t="str">
        <f>IF(ISBLANK(E625), "", Table2[[#This Row],[unique_id]])</f>
        <v/>
      </c>
      <c r="T625" s="6"/>
      <c r="V625" s="8"/>
      <c r="W625" s="8"/>
      <c r="X625" s="8"/>
      <c r="Y625" s="8"/>
      <c r="AH625" s="6" t="str">
        <f>IF(ISBLANK(AG625),  "", _xlfn.CONCAT("haas/entity/sensor/", LOWER(C625), "/", E625, "/config"))</f>
        <v/>
      </c>
      <c r="AI625" s="6" t="str">
        <f>IF(ISBLANK(AG625),  "", _xlfn.CONCAT(LOWER(C625), "/", E625))</f>
        <v/>
      </c>
      <c r="AK625" s="6"/>
      <c r="AL625" s="31"/>
      <c r="AM625" s="6"/>
      <c r="AN625" s="8"/>
      <c r="AV625" s="6"/>
      <c r="AW625" s="6"/>
      <c r="AZ625" s="6" t="str">
        <f>IF(AND(ISBLANK(AV625), ISBLANK(AW625)), "", _xlfn.CONCAT("[", IF(ISBLANK(AV625), "", _xlfn.CONCAT("[""mac"", """, AV625, """]")), IF(ISBLANK(AW625), "", _xlfn.CONCAT(", [""ip"", """, AW625, """]")), "]"))</f>
        <v/>
      </c>
    </row>
    <row r="626" spans="6:52" ht="16" customHeight="1">
      <c r="F626" s="6" t="str">
        <f>IF(ISBLANK(E626), "", Table2[[#This Row],[unique_id]])</f>
        <v/>
      </c>
      <c r="T626" s="6"/>
      <c r="V626" s="8"/>
      <c r="W626" s="8"/>
      <c r="X626" s="8"/>
      <c r="Y626" s="8"/>
      <c r="AH626" s="6" t="str">
        <f>IF(ISBLANK(AG626),  "", _xlfn.CONCAT("haas/entity/sensor/", LOWER(C626), "/", E626, "/config"))</f>
        <v/>
      </c>
      <c r="AI626" s="6" t="str">
        <f>IF(ISBLANK(AG626),  "", _xlfn.CONCAT(LOWER(C626), "/", E626))</f>
        <v/>
      </c>
      <c r="AK626" s="6"/>
      <c r="AL626" s="31"/>
      <c r="AM626" s="6"/>
      <c r="AN626" s="8"/>
      <c r="AV626" s="6"/>
      <c r="AW626" s="6"/>
      <c r="AZ626" s="6" t="str">
        <f>IF(AND(ISBLANK(AV626), ISBLANK(AW626)), "", _xlfn.CONCAT("[", IF(ISBLANK(AV626), "", _xlfn.CONCAT("[""mac"", """, AV626, """]")), IF(ISBLANK(AW626), "", _xlfn.CONCAT(", [""ip"", """, AW626, """]")), "]"))</f>
        <v/>
      </c>
    </row>
    <row r="627" spans="6:52" ht="16" customHeight="1">
      <c r="F627" s="6" t="str">
        <f>IF(ISBLANK(E627), "", Table2[[#This Row],[unique_id]])</f>
        <v/>
      </c>
      <c r="T627" s="6"/>
      <c r="V627" s="8"/>
      <c r="W627" s="8"/>
      <c r="X627" s="8"/>
      <c r="Y627" s="8"/>
      <c r="AH627" s="6" t="str">
        <f>IF(ISBLANK(AG627),  "", _xlfn.CONCAT("haas/entity/sensor/", LOWER(C627), "/", E627, "/config"))</f>
        <v/>
      </c>
      <c r="AI627" s="6" t="str">
        <f>IF(ISBLANK(AG627),  "", _xlfn.CONCAT(LOWER(C627), "/", E627))</f>
        <v/>
      </c>
      <c r="AK627" s="6"/>
      <c r="AL627" s="31"/>
      <c r="AM627" s="6"/>
      <c r="AN627" s="8"/>
      <c r="AV627" s="6"/>
      <c r="AW627" s="6"/>
      <c r="AZ627" s="6" t="str">
        <f>IF(AND(ISBLANK(AV627), ISBLANK(AW627)), "", _xlfn.CONCAT("[", IF(ISBLANK(AV627), "", _xlfn.CONCAT("[""mac"", """, AV627, """]")), IF(ISBLANK(AW627), "", _xlfn.CONCAT(", [""ip"", """, AW627, """]")), "]"))</f>
        <v/>
      </c>
    </row>
    <row r="628" spans="6:52" ht="16" customHeight="1">
      <c r="F628" s="6" t="str">
        <f>IF(ISBLANK(E628), "", Table2[[#This Row],[unique_id]])</f>
        <v/>
      </c>
      <c r="T628" s="6"/>
      <c r="V628" s="8"/>
      <c r="W628" s="8"/>
      <c r="X628" s="8"/>
      <c r="Y628" s="8"/>
      <c r="AH628" s="6" t="str">
        <f>IF(ISBLANK(AG628),  "", _xlfn.CONCAT("haas/entity/sensor/", LOWER(C628), "/", E628, "/config"))</f>
        <v/>
      </c>
      <c r="AI628" s="6" t="str">
        <f>IF(ISBLANK(AG628),  "", _xlfn.CONCAT(LOWER(C628), "/", E628))</f>
        <v/>
      </c>
      <c r="AK628" s="6"/>
      <c r="AL628" s="31"/>
      <c r="AM628" s="6"/>
      <c r="AN628" s="8"/>
      <c r="AV628" s="6"/>
      <c r="AW628" s="6"/>
      <c r="AZ628" s="6" t="str">
        <f>IF(AND(ISBLANK(AV628), ISBLANK(AW628)), "", _xlfn.CONCAT("[", IF(ISBLANK(AV628), "", _xlfn.CONCAT("[""mac"", """, AV628, """]")), IF(ISBLANK(AW628), "", _xlfn.CONCAT(", [""ip"", """, AW628, """]")), "]"))</f>
        <v/>
      </c>
    </row>
    <row r="629" spans="6:52" ht="16" customHeight="1">
      <c r="F629" s="6" t="str">
        <f>IF(ISBLANK(E629), "", Table2[[#This Row],[unique_id]])</f>
        <v/>
      </c>
      <c r="T629" s="6"/>
      <c r="V629" s="8"/>
      <c r="W629" s="8"/>
      <c r="X629" s="8"/>
      <c r="Y629" s="8"/>
      <c r="AH629" s="6" t="str">
        <f>IF(ISBLANK(AG629),  "", _xlfn.CONCAT("haas/entity/sensor/", LOWER(C629), "/", E629, "/config"))</f>
        <v/>
      </c>
      <c r="AI629" s="6" t="str">
        <f>IF(ISBLANK(AG629),  "", _xlfn.CONCAT(LOWER(C629), "/", E629))</f>
        <v/>
      </c>
      <c r="AK629" s="6"/>
      <c r="AL629" s="31"/>
      <c r="AM629" s="6"/>
      <c r="AN629" s="8"/>
      <c r="AV629" s="6"/>
      <c r="AW629" s="6"/>
      <c r="AZ629" s="6" t="str">
        <f>IF(AND(ISBLANK(AV629), ISBLANK(AW629)), "", _xlfn.CONCAT("[", IF(ISBLANK(AV629), "", _xlfn.CONCAT("[""mac"", """, AV629, """]")), IF(ISBLANK(AW629), "", _xlfn.CONCAT(", [""ip"", """, AW629, """]")), "]"))</f>
        <v/>
      </c>
    </row>
    <row r="630" spans="6:52" ht="16" customHeight="1">
      <c r="F630" s="6" t="str">
        <f>IF(ISBLANK(E630), "", Table2[[#This Row],[unique_id]])</f>
        <v/>
      </c>
      <c r="T630" s="6"/>
      <c r="V630" s="8"/>
      <c r="W630" s="8"/>
      <c r="X630" s="8"/>
      <c r="Y630" s="8"/>
      <c r="AH630" s="6" t="str">
        <f>IF(ISBLANK(AG630),  "", _xlfn.CONCAT("haas/entity/sensor/", LOWER(C630), "/", E630, "/config"))</f>
        <v/>
      </c>
      <c r="AI630" s="6" t="str">
        <f>IF(ISBLANK(AG630),  "", _xlfn.CONCAT(LOWER(C630), "/", E630))</f>
        <v/>
      </c>
      <c r="AK630" s="6"/>
      <c r="AL630" s="31"/>
      <c r="AM630" s="6"/>
      <c r="AN630" s="8"/>
      <c r="AV630" s="6"/>
      <c r="AW630" s="6"/>
      <c r="AZ630" s="6" t="str">
        <f>IF(AND(ISBLANK(AV630), ISBLANK(AW630)), "", _xlfn.CONCAT("[", IF(ISBLANK(AV630), "", _xlfn.CONCAT("[""mac"", """, AV630, """]")), IF(ISBLANK(AW630), "", _xlfn.CONCAT(", [""ip"", """, AW630, """]")), "]"))</f>
        <v/>
      </c>
    </row>
    <row r="631" spans="6:52" ht="16" customHeight="1">
      <c r="F631" s="6" t="str">
        <f>IF(ISBLANK(E631), "", Table2[[#This Row],[unique_id]])</f>
        <v/>
      </c>
      <c r="T631" s="6"/>
      <c r="V631" s="8"/>
      <c r="W631" s="8"/>
      <c r="X631" s="8"/>
      <c r="Y631" s="8"/>
      <c r="AH631" s="6" t="str">
        <f>IF(ISBLANK(AG631),  "", _xlfn.CONCAT("haas/entity/sensor/", LOWER(C631), "/", E631, "/config"))</f>
        <v/>
      </c>
      <c r="AI631" s="6" t="str">
        <f>IF(ISBLANK(AG631),  "", _xlfn.CONCAT(LOWER(C631), "/", E631))</f>
        <v/>
      </c>
      <c r="AK631" s="6"/>
      <c r="AL631" s="31"/>
      <c r="AM631" s="6"/>
      <c r="AN631" s="8"/>
      <c r="AV631" s="6"/>
      <c r="AW631" s="6"/>
      <c r="AZ631" s="6" t="str">
        <f>IF(AND(ISBLANK(AV631), ISBLANK(AW631)), "", _xlfn.CONCAT("[", IF(ISBLANK(AV631), "", _xlfn.CONCAT("[""mac"", """, AV631, """]")), IF(ISBLANK(AW631), "", _xlfn.CONCAT(", [""ip"", """, AW631, """]")), "]"))</f>
        <v/>
      </c>
    </row>
    <row r="632" spans="6:52" ht="16" customHeight="1">
      <c r="F632" s="6" t="str">
        <f>IF(ISBLANK(E632), "", Table2[[#This Row],[unique_id]])</f>
        <v/>
      </c>
      <c r="T632" s="6"/>
      <c r="V632" s="8"/>
      <c r="W632" s="8"/>
      <c r="X632" s="8"/>
      <c r="Y632" s="8"/>
      <c r="AH632" s="6" t="str">
        <f>IF(ISBLANK(AG632),  "", _xlfn.CONCAT("haas/entity/sensor/", LOWER(C632), "/", E632, "/config"))</f>
        <v/>
      </c>
      <c r="AI632" s="6" t="str">
        <f>IF(ISBLANK(AG632),  "", _xlfn.CONCAT(LOWER(C632), "/", E632))</f>
        <v/>
      </c>
      <c r="AK632" s="6"/>
      <c r="AL632" s="31"/>
      <c r="AM632" s="6"/>
      <c r="AN632" s="8"/>
      <c r="AV632" s="6"/>
      <c r="AW632" s="6"/>
      <c r="AZ632" s="6" t="str">
        <f>IF(AND(ISBLANK(AV632), ISBLANK(AW632)), "", _xlfn.CONCAT("[", IF(ISBLANK(AV632), "", _xlfn.CONCAT("[""mac"", """, AV632, """]")), IF(ISBLANK(AW632), "", _xlfn.CONCAT(", [""ip"", """, AW632, """]")), "]"))</f>
        <v/>
      </c>
    </row>
    <row r="633" spans="6:52" ht="16" customHeight="1">
      <c r="F633" s="6" t="str">
        <f>IF(ISBLANK(E633), "", Table2[[#This Row],[unique_id]])</f>
        <v/>
      </c>
      <c r="T633" s="6"/>
      <c r="V633" s="8"/>
      <c r="W633" s="8"/>
      <c r="X633" s="8"/>
      <c r="Y633" s="8"/>
      <c r="AH633" s="6" t="str">
        <f>IF(ISBLANK(AG633),  "", _xlfn.CONCAT("haas/entity/sensor/", LOWER(C633), "/", E633, "/config"))</f>
        <v/>
      </c>
      <c r="AI633" s="6" t="str">
        <f>IF(ISBLANK(AG633),  "", _xlfn.CONCAT(LOWER(C633), "/", E633))</f>
        <v/>
      </c>
      <c r="AK633" s="6"/>
      <c r="AL633" s="31"/>
      <c r="AM633" s="6"/>
      <c r="AN633" s="8"/>
      <c r="AV633" s="6"/>
      <c r="AW633" s="6"/>
      <c r="AZ633" s="6" t="str">
        <f>IF(AND(ISBLANK(AV633), ISBLANK(AW633)), "", _xlfn.CONCAT("[", IF(ISBLANK(AV633), "", _xlfn.CONCAT("[""mac"", """, AV633, """]")), IF(ISBLANK(AW633), "", _xlfn.CONCAT(", [""ip"", """, AW633, """]")), "]"))</f>
        <v/>
      </c>
    </row>
    <row r="634" spans="6:52" ht="16" customHeight="1">
      <c r="F634" s="6" t="str">
        <f>IF(ISBLANK(E634), "", Table2[[#This Row],[unique_id]])</f>
        <v/>
      </c>
      <c r="T634" s="6"/>
      <c r="V634" s="8"/>
      <c r="W634" s="8"/>
      <c r="X634" s="8"/>
      <c r="Y634" s="8"/>
      <c r="AH634" s="6" t="str">
        <f>IF(ISBLANK(AG634),  "", _xlfn.CONCAT("haas/entity/sensor/", LOWER(C634), "/", E634, "/config"))</f>
        <v/>
      </c>
      <c r="AI634" s="6" t="str">
        <f>IF(ISBLANK(AG634),  "", _xlfn.CONCAT(LOWER(C634), "/", E634))</f>
        <v/>
      </c>
      <c r="AK634" s="6"/>
      <c r="AL634" s="31"/>
      <c r="AM634" s="6"/>
      <c r="AN634" s="8"/>
      <c r="AV634" s="6"/>
      <c r="AW634" s="6"/>
      <c r="AZ634" s="6" t="str">
        <f>IF(AND(ISBLANK(AV634), ISBLANK(AW634)), "", _xlfn.CONCAT("[", IF(ISBLANK(AV634), "", _xlfn.CONCAT("[""mac"", """, AV634, """]")), IF(ISBLANK(AW634), "", _xlfn.CONCAT(", [""ip"", """, AW634, """]")), "]"))</f>
        <v/>
      </c>
    </row>
    <row r="635" spans="6:52" ht="16" customHeight="1">
      <c r="F635" s="6" t="str">
        <f>IF(ISBLANK(E635), "", Table2[[#This Row],[unique_id]])</f>
        <v/>
      </c>
      <c r="T635" s="6"/>
      <c r="V635" s="8"/>
      <c r="W635" s="8"/>
      <c r="X635" s="8"/>
      <c r="Y635" s="8"/>
      <c r="AH635" s="6" t="str">
        <f>IF(ISBLANK(AG635),  "", _xlfn.CONCAT("haas/entity/sensor/", LOWER(C635), "/", E635, "/config"))</f>
        <v/>
      </c>
      <c r="AI635" s="6" t="str">
        <f>IF(ISBLANK(AG635),  "", _xlfn.CONCAT(LOWER(C635), "/", E635))</f>
        <v/>
      </c>
      <c r="AK635" s="6"/>
      <c r="AL635" s="31"/>
      <c r="AM635" s="6"/>
      <c r="AN635" s="8"/>
      <c r="AV635" s="6"/>
      <c r="AW635" s="6"/>
      <c r="AZ635" s="6" t="str">
        <f>IF(AND(ISBLANK(AV635), ISBLANK(AW635)), "", _xlfn.CONCAT("[", IF(ISBLANK(AV635), "", _xlfn.CONCAT("[""mac"", """, AV635, """]")), IF(ISBLANK(AW635), "", _xlfn.CONCAT(", [""ip"", """, AW635, """]")), "]"))</f>
        <v/>
      </c>
    </row>
    <row r="636" spans="6:52" ht="16" customHeight="1">
      <c r="F636" s="6" t="str">
        <f>IF(ISBLANK(E636), "", Table2[[#This Row],[unique_id]])</f>
        <v/>
      </c>
      <c r="T636" s="6"/>
      <c r="V636" s="8"/>
      <c r="W636" s="8"/>
      <c r="X636" s="8"/>
      <c r="Y636" s="8"/>
      <c r="AH636" s="6" t="str">
        <f>IF(ISBLANK(AG636),  "", _xlfn.CONCAT("haas/entity/sensor/", LOWER(C636), "/", E636, "/config"))</f>
        <v/>
      </c>
      <c r="AI636" s="6" t="str">
        <f>IF(ISBLANK(AG636),  "", _xlfn.CONCAT(LOWER(C636), "/", E636))</f>
        <v/>
      </c>
      <c r="AK636" s="6"/>
      <c r="AL636" s="31"/>
      <c r="AM636" s="6"/>
      <c r="AN636" s="8"/>
      <c r="AV636" s="6"/>
      <c r="AW636" s="6"/>
      <c r="AZ636" s="6" t="str">
        <f>IF(AND(ISBLANK(AV636), ISBLANK(AW636)), "", _xlfn.CONCAT("[", IF(ISBLANK(AV636), "", _xlfn.CONCAT("[""mac"", """, AV636, """]")), IF(ISBLANK(AW636), "", _xlfn.CONCAT(", [""ip"", """, AW636, """]")), "]"))</f>
        <v/>
      </c>
    </row>
    <row r="637" spans="6:52" ht="16" customHeight="1">
      <c r="F637" s="6" t="str">
        <f>IF(ISBLANK(E637), "", Table2[[#This Row],[unique_id]])</f>
        <v/>
      </c>
      <c r="T637" s="6"/>
      <c r="V637" s="8"/>
      <c r="W637" s="8"/>
      <c r="X637" s="8"/>
      <c r="Y637" s="8"/>
      <c r="AH637" s="6" t="str">
        <f>IF(ISBLANK(AG637),  "", _xlfn.CONCAT("haas/entity/sensor/", LOWER(C637), "/", E637, "/config"))</f>
        <v/>
      </c>
      <c r="AI637" s="6" t="str">
        <f>IF(ISBLANK(AG637),  "", _xlfn.CONCAT(LOWER(C637), "/", E637))</f>
        <v/>
      </c>
      <c r="AK637" s="6"/>
      <c r="AL637" s="31"/>
      <c r="AM637" s="6"/>
      <c r="AN637" s="8"/>
      <c r="AV637" s="6"/>
      <c r="AW637" s="6"/>
      <c r="AZ637" s="6" t="str">
        <f>IF(AND(ISBLANK(AV637), ISBLANK(AW637)), "", _xlfn.CONCAT("[", IF(ISBLANK(AV637), "", _xlfn.CONCAT("[""mac"", """, AV637, """]")), IF(ISBLANK(AW637), "", _xlfn.CONCAT(", [""ip"", """, AW637, """]")), "]"))</f>
        <v/>
      </c>
    </row>
    <row r="638" spans="6:52" ht="16" customHeight="1">
      <c r="F638" s="6" t="str">
        <f>IF(ISBLANK(E638), "", Table2[[#This Row],[unique_id]])</f>
        <v/>
      </c>
      <c r="T638" s="6"/>
      <c r="V638" s="8"/>
      <c r="W638" s="8"/>
      <c r="X638" s="8"/>
      <c r="Y638" s="8"/>
      <c r="AH638" s="6" t="str">
        <f>IF(ISBLANK(AG638),  "", _xlfn.CONCAT("haas/entity/sensor/", LOWER(C638), "/", E638, "/config"))</f>
        <v/>
      </c>
      <c r="AI638" s="6" t="str">
        <f>IF(ISBLANK(AG638),  "", _xlfn.CONCAT(LOWER(C638), "/", E638))</f>
        <v/>
      </c>
      <c r="AK638" s="6"/>
      <c r="AL638" s="31"/>
      <c r="AM638" s="6"/>
      <c r="AN638" s="8"/>
      <c r="AV638" s="6"/>
      <c r="AW638" s="6"/>
      <c r="AZ638" s="6" t="str">
        <f>IF(AND(ISBLANK(AV638), ISBLANK(AW638)), "", _xlfn.CONCAT("[", IF(ISBLANK(AV638), "", _xlfn.CONCAT("[""mac"", """, AV638, """]")), IF(ISBLANK(AW638), "", _xlfn.CONCAT(", [""ip"", """, AW638, """]")), "]"))</f>
        <v/>
      </c>
    </row>
    <row r="639" spans="6:52" ht="16" customHeight="1">
      <c r="F639" s="6" t="str">
        <f>IF(ISBLANK(E639), "", Table2[[#This Row],[unique_id]])</f>
        <v/>
      </c>
      <c r="T639" s="6"/>
      <c r="V639" s="8"/>
      <c r="W639" s="8"/>
      <c r="X639" s="8"/>
      <c r="Y639" s="8"/>
      <c r="AH639" s="6" t="str">
        <f>IF(ISBLANK(AG639),  "", _xlfn.CONCAT("haas/entity/sensor/", LOWER(C639), "/", E639, "/config"))</f>
        <v/>
      </c>
      <c r="AI639" s="6" t="str">
        <f>IF(ISBLANK(AG639),  "", _xlfn.CONCAT(LOWER(C639), "/", E639))</f>
        <v/>
      </c>
      <c r="AK639" s="6"/>
      <c r="AL639" s="31"/>
      <c r="AM639" s="6"/>
      <c r="AN639" s="8"/>
      <c r="AV639" s="6"/>
      <c r="AW639" s="6"/>
      <c r="AZ639" s="6" t="str">
        <f>IF(AND(ISBLANK(AV639), ISBLANK(AW639)), "", _xlfn.CONCAT("[", IF(ISBLANK(AV639), "", _xlfn.CONCAT("[""mac"", """, AV639, """]")), IF(ISBLANK(AW639), "", _xlfn.CONCAT(", [""ip"", """, AW639, """]")), "]"))</f>
        <v/>
      </c>
    </row>
    <row r="640" spans="6:52" ht="16" customHeight="1">
      <c r="F640" s="6" t="str">
        <f>IF(ISBLANK(E640), "", Table2[[#This Row],[unique_id]])</f>
        <v/>
      </c>
      <c r="T640" s="6"/>
      <c r="V640" s="8"/>
      <c r="W640" s="8"/>
      <c r="X640" s="8"/>
      <c r="Y640" s="8"/>
      <c r="AH640" s="6" t="str">
        <f>IF(ISBLANK(AG640),  "", _xlfn.CONCAT("haas/entity/sensor/", LOWER(C640), "/", E640, "/config"))</f>
        <v/>
      </c>
      <c r="AI640" s="6" t="str">
        <f>IF(ISBLANK(AG640),  "", _xlfn.CONCAT(LOWER(C640), "/", E640))</f>
        <v/>
      </c>
      <c r="AK640" s="6"/>
      <c r="AL640" s="31"/>
      <c r="AM640" s="6"/>
      <c r="AN640" s="8"/>
      <c r="AV640" s="6"/>
      <c r="AW640" s="6"/>
      <c r="AZ640" s="6" t="str">
        <f>IF(AND(ISBLANK(AV640), ISBLANK(AW640)), "", _xlfn.CONCAT("[", IF(ISBLANK(AV640), "", _xlfn.CONCAT("[""mac"", """, AV640, """]")), IF(ISBLANK(AW640), "", _xlfn.CONCAT(", [""ip"", """, AW640, """]")), "]"))</f>
        <v/>
      </c>
    </row>
    <row r="641" spans="6:52" ht="16" customHeight="1">
      <c r="F641" s="6" t="str">
        <f>IF(ISBLANK(E641), "", Table2[[#This Row],[unique_id]])</f>
        <v/>
      </c>
      <c r="T641" s="6"/>
      <c r="V641" s="8"/>
      <c r="W641" s="8"/>
      <c r="X641" s="8"/>
      <c r="Y641" s="8"/>
      <c r="AH641" s="6" t="str">
        <f>IF(ISBLANK(AG641),  "", _xlfn.CONCAT("haas/entity/sensor/", LOWER(C641), "/", E641, "/config"))</f>
        <v/>
      </c>
      <c r="AI641" s="6" t="str">
        <f>IF(ISBLANK(AG641),  "", _xlfn.CONCAT(LOWER(C641), "/", E641))</f>
        <v/>
      </c>
      <c r="AK641" s="6"/>
      <c r="AL641" s="31"/>
      <c r="AM641" s="6"/>
      <c r="AN641" s="8"/>
      <c r="AV641" s="6"/>
      <c r="AW641" s="6"/>
      <c r="AZ641" s="6" t="str">
        <f>IF(AND(ISBLANK(AV641), ISBLANK(AW641)), "", _xlfn.CONCAT("[", IF(ISBLANK(AV641), "", _xlfn.CONCAT("[""mac"", """, AV641, """]")), IF(ISBLANK(AW641), "", _xlfn.CONCAT(", [""ip"", """, AW641, """]")), "]"))</f>
        <v/>
      </c>
    </row>
    <row r="642" spans="6:52" ht="16" customHeight="1">
      <c r="F642" s="6" t="str">
        <f>IF(ISBLANK(E642), "", Table2[[#This Row],[unique_id]])</f>
        <v/>
      </c>
      <c r="T642" s="6"/>
      <c r="V642" s="8"/>
      <c r="W642" s="8"/>
      <c r="X642" s="8"/>
      <c r="Y642" s="8"/>
      <c r="AH642" s="6" t="str">
        <f>IF(ISBLANK(AG642),  "", _xlfn.CONCAT("haas/entity/sensor/", LOWER(C642), "/", E642, "/config"))</f>
        <v/>
      </c>
      <c r="AI642" s="6" t="str">
        <f>IF(ISBLANK(AG642),  "", _xlfn.CONCAT(LOWER(C642), "/", E642))</f>
        <v/>
      </c>
      <c r="AK642" s="6"/>
      <c r="AL642" s="31"/>
      <c r="AM642" s="6"/>
      <c r="AN642" s="8"/>
      <c r="AV642" s="6"/>
      <c r="AW642" s="6"/>
      <c r="AZ642" s="6" t="str">
        <f>IF(AND(ISBLANK(AV642), ISBLANK(AW642)), "", _xlfn.CONCAT("[", IF(ISBLANK(AV642), "", _xlfn.CONCAT("[""mac"", """, AV642, """]")), IF(ISBLANK(AW642), "", _xlfn.CONCAT(", [""ip"", """, AW642, """]")), "]"))</f>
        <v/>
      </c>
    </row>
    <row r="643" spans="6:52" ht="16" customHeight="1">
      <c r="F643" s="6" t="str">
        <f>IF(ISBLANK(E643), "", Table2[[#This Row],[unique_id]])</f>
        <v/>
      </c>
      <c r="T643" s="6"/>
      <c r="V643" s="8"/>
      <c r="W643" s="8"/>
      <c r="X643" s="8"/>
      <c r="Y643" s="8"/>
      <c r="AH643" s="6" t="str">
        <f>IF(ISBLANK(AG643),  "", _xlfn.CONCAT("haas/entity/sensor/", LOWER(C643), "/", E643, "/config"))</f>
        <v/>
      </c>
      <c r="AI643" s="6" t="str">
        <f>IF(ISBLANK(AG643),  "", _xlfn.CONCAT(LOWER(C643), "/", E643))</f>
        <v/>
      </c>
      <c r="AK643" s="6"/>
      <c r="AL643" s="31"/>
      <c r="AM643" s="6"/>
      <c r="AN643" s="8"/>
      <c r="AV643" s="6"/>
      <c r="AW643" s="6"/>
      <c r="AZ643" s="6" t="str">
        <f>IF(AND(ISBLANK(AV643), ISBLANK(AW643)), "", _xlfn.CONCAT("[", IF(ISBLANK(AV643), "", _xlfn.CONCAT("[""mac"", """, AV643, """]")), IF(ISBLANK(AW643), "", _xlfn.CONCAT(", [""ip"", """, AW643, """]")), "]"))</f>
        <v/>
      </c>
    </row>
    <row r="644" spans="6:52" ht="16" customHeight="1">
      <c r="F644" s="6" t="str">
        <f>IF(ISBLANK(E644), "", Table2[[#This Row],[unique_id]])</f>
        <v/>
      </c>
      <c r="T644" s="6"/>
      <c r="V644" s="8"/>
      <c r="W644" s="8"/>
      <c r="X644" s="8"/>
      <c r="Y644" s="8"/>
      <c r="AH644" s="6" t="str">
        <f>IF(ISBLANK(AG644),  "", _xlfn.CONCAT("haas/entity/sensor/", LOWER(C644), "/", E644, "/config"))</f>
        <v/>
      </c>
      <c r="AI644" s="6" t="str">
        <f>IF(ISBLANK(AG644),  "", _xlfn.CONCAT(LOWER(C644), "/", E644))</f>
        <v/>
      </c>
      <c r="AK644" s="6"/>
      <c r="AL644" s="31"/>
      <c r="AM644" s="6"/>
      <c r="AN644" s="8"/>
      <c r="AV644" s="6"/>
      <c r="AW644" s="6"/>
      <c r="AZ644" s="6" t="str">
        <f>IF(AND(ISBLANK(AV644), ISBLANK(AW644)), "", _xlfn.CONCAT("[", IF(ISBLANK(AV644), "", _xlfn.CONCAT("[""mac"", """, AV644, """]")), IF(ISBLANK(AW644), "", _xlfn.CONCAT(", [""ip"", """, AW644, """]")), "]"))</f>
        <v/>
      </c>
    </row>
    <row r="645" spans="6:52" ht="16" customHeight="1">
      <c r="F645" s="6" t="str">
        <f>IF(ISBLANK(E645), "", Table2[[#This Row],[unique_id]])</f>
        <v/>
      </c>
      <c r="T645" s="6"/>
      <c r="V645" s="8"/>
      <c r="W645" s="8"/>
      <c r="X645" s="8"/>
      <c r="Y645" s="8"/>
      <c r="AH645" s="6" t="str">
        <f>IF(ISBLANK(AG645),  "", _xlfn.CONCAT("haas/entity/sensor/", LOWER(C645), "/", E645, "/config"))</f>
        <v/>
      </c>
      <c r="AI645" s="6" t="str">
        <f>IF(ISBLANK(AG645),  "", _xlfn.CONCAT(LOWER(C645), "/", E645))</f>
        <v/>
      </c>
      <c r="AK645" s="6"/>
      <c r="AL645" s="31"/>
      <c r="AM645" s="6"/>
      <c r="AN645" s="8"/>
      <c r="AV645" s="6"/>
      <c r="AW645" s="6"/>
      <c r="AZ645" s="6" t="str">
        <f>IF(AND(ISBLANK(AV645), ISBLANK(AW645)), "", _xlfn.CONCAT("[", IF(ISBLANK(AV645), "", _xlfn.CONCAT("[""mac"", """, AV645, """]")), IF(ISBLANK(AW645), "", _xlfn.CONCAT(", [""ip"", """, AW645, """]")), "]"))</f>
        <v/>
      </c>
    </row>
    <row r="646" spans="6:52" ht="16" customHeight="1">
      <c r="F646" s="6" t="str">
        <f>IF(ISBLANK(E646), "", Table2[[#This Row],[unique_id]])</f>
        <v/>
      </c>
      <c r="T646" s="6"/>
      <c r="V646" s="8"/>
      <c r="W646" s="8"/>
      <c r="X646" s="8"/>
      <c r="Y646" s="8"/>
      <c r="AH646" s="6" t="str">
        <f>IF(ISBLANK(AG646),  "", _xlfn.CONCAT("haas/entity/sensor/", LOWER(C646), "/", E646, "/config"))</f>
        <v/>
      </c>
      <c r="AI646" s="6" t="str">
        <f>IF(ISBLANK(AG646),  "", _xlfn.CONCAT(LOWER(C646), "/", E646))</f>
        <v/>
      </c>
      <c r="AK646" s="6"/>
      <c r="AL646" s="31"/>
      <c r="AM646" s="6"/>
      <c r="AN646" s="8"/>
      <c r="AV646" s="6"/>
      <c r="AW646" s="6"/>
      <c r="AZ646" s="6" t="str">
        <f>IF(AND(ISBLANK(AV646), ISBLANK(AW646)), "", _xlfn.CONCAT("[", IF(ISBLANK(AV646), "", _xlfn.CONCAT("[""mac"", """, AV646, """]")), IF(ISBLANK(AW646), "", _xlfn.CONCAT(", [""ip"", """, AW646, """]")), "]"))</f>
        <v/>
      </c>
    </row>
    <row r="647" spans="6:52" ht="16" customHeight="1">
      <c r="F647" s="6" t="str">
        <f>IF(ISBLANK(E647), "", Table2[[#This Row],[unique_id]])</f>
        <v/>
      </c>
      <c r="T647" s="6"/>
      <c r="V647" s="8"/>
      <c r="W647" s="8"/>
      <c r="X647" s="8"/>
      <c r="Y647" s="8"/>
      <c r="AH647" s="6" t="str">
        <f>IF(ISBLANK(AG647),  "", _xlfn.CONCAT("haas/entity/sensor/", LOWER(C647), "/", E647, "/config"))</f>
        <v/>
      </c>
      <c r="AI647" s="6" t="str">
        <f>IF(ISBLANK(AG647),  "", _xlfn.CONCAT(LOWER(C647), "/", E647))</f>
        <v/>
      </c>
      <c r="AK647" s="6"/>
      <c r="AL647" s="31"/>
      <c r="AM647" s="6"/>
      <c r="AN647" s="8"/>
      <c r="AV647" s="6"/>
      <c r="AW647" s="6"/>
      <c r="AZ647" s="6" t="str">
        <f>IF(AND(ISBLANK(AV647), ISBLANK(AW647)), "", _xlfn.CONCAT("[", IF(ISBLANK(AV647), "", _xlfn.CONCAT("[""mac"", """, AV647, """]")), IF(ISBLANK(AW647), "", _xlfn.CONCAT(", [""ip"", """, AW647, """]")), "]"))</f>
        <v/>
      </c>
    </row>
    <row r="648" spans="6:52" ht="16" customHeight="1">
      <c r="F648" s="6" t="str">
        <f>IF(ISBLANK(E648), "", Table2[[#This Row],[unique_id]])</f>
        <v/>
      </c>
      <c r="T648" s="6"/>
      <c r="V648" s="8"/>
      <c r="W648" s="8"/>
      <c r="X648" s="8"/>
      <c r="Y648" s="8"/>
      <c r="AH648" s="6" t="str">
        <f>IF(ISBLANK(AG648),  "", _xlfn.CONCAT("haas/entity/sensor/", LOWER(C648), "/", E648, "/config"))</f>
        <v/>
      </c>
      <c r="AI648" s="6" t="str">
        <f>IF(ISBLANK(AG648),  "", _xlfn.CONCAT(LOWER(C648), "/", E648))</f>
        <v/>
      </c>
      <c r="AK648" s="6"/>
      <c r="AL648" s="31"/>
      <c r="AM648" s="6"/>
      <c r="AN648" s="8"/>
      <c r="AV648" s="6"/>
      <c r="AW648" s="6"/>
      <c r="AZ648" s="6" t="str">
        <f>IF(AND(ISBLANK(AV648), ISBLANK(AW648)), "", _xlfn.CONCAT("[", IF(ISBLANK(AV648), "", _xlfn.CONCAT("[""mac"", """, AV648, """]")), IF(ISBLANK(AW648), "", _xlfn.CONCAT(", [""ip"", """, AW648, """]")), "]"))</f>
        <v/>
      </c>
    </row>
    <row r="649" spans="6:52" ht="16" customHeight="1">
      <c r="F649" s="6" t="str">
        <f>IF(ISBLANK(E649), "", Table2[[#This Row],[unique_id]])</f>
        <v/>
      </c>
      <c r="T649" s="6"/>
      <c r="V649" s="8"/>
      <c r="W649" s="8"/>
      <c r="X649" s="8"/>
      <c r="Y649" s="8"/>
      <c r="AH649" s="6" t="str">
        <f>IF(ISBLANK(AG649),  "", _xlfn.CONCAT("haas/entity/sensor/", LOWER(C649), "/", E649, "/config"))</f>
        <v/>
      </c>
      <c r="AI649" s="6" t="str">
        <f>IF(ISBLANK(AG649),  "", _xlfn.CONCAT(LOWER(C649), "/", E649))</f>
        <v/>
      </c>
      <c r="AK649" s="6"/>
      <c r="AL649" s="31"/>
      <c r="AM649" s="6"/>
      <c r="AN649" s="8"/>
      <c r="AV649" s="6"/>
      <c r="AW649" s="6"/>
      <c r="AZ649" s="6" t="str">
        <f>IF(AND(ISBLANK(AV649), ISBLANK(AW649)), "", _xlfn.CONCAT("[", IF(ISBLANK(AV649), "", _xlfn.CONCAT("[""mac"", """, AV649, """]")), IF(ISBLANK(AW649), "", _xlfn.CONCAT(", [""ip"", """, AW649, """]")), "]"))</f>
        <v/>
      </c>
    </row>
    <row r="650" spans="6:52" ht="16" customHeight="1">
      <c r="F650" s="6" t="str">
        <f>IF(ISBLANK(E650), "", Table2[[#This Row],[unique_id]])</f>
        <v/>
      </c>
      <c r="T650" s="6"/>
      <c r="V650" s="8"/>
      <c r="W650" s="8"/>
      <c r="X650" s="8"/>
      <c r="Y650" s="8"/>
      <c r="AH650" s="6" t="str">
        <f>IF(ISBLANK(AG650),  "", _xlfn.CONCAT("haas/entity/sensor/", LOWER(C650), "/", E650, "/config"))</f>
        <v/>
      </c>
      <c r="AI650" s="6" t="str">
        <f>IF(ISBLANK(AG650),  "", _xlfn.CONCAT(LOWER(C650), "/", E650))</f>
        <v/>
      </c>
      <c r="AK650" s="6"/>
      <c r="AL650" s="31"/>
      <c r="AM650" s="6"/>
      <c r="AN650" s="8"/>
      <c r="AV650" s="6"/>
      <c r="AW650" s="6"/>
      <c r="AZ650" s="6" t="str">
        <f>IF(AND(ISBLANK(AV650), ISBLANK(AW650)), "", _xlfn.CONCAT("[", IF(ISBLANK(AV650), "", _xlfn.CONCAT("[""mac"", """, AV650, """]")), IF(ISBLANK(AW650), "", _xlfn.CONCAT(", [""ip"", """, AW650, """]")), "]"))</f>
        <v/>
      </c>
    </row>
    <row r="651" spans="6:52" ht="16" customHeight="1">
      <c r="F651" s="6" t="str">
        <f>IF(ISBLANK(E651), "", Table2[[#This Row],[unique_id]])</f>
        <v/>
      </c>
      <c r="T651" s="6"/>
      <c r="V651" s="8"/>
      <c r="W651" s="8"/>
      <c r="X651" s="8"/>
      <c r="Y651" s="8"/>
      <c r="AH651" s="6" t="str">
        <f>IF(ISBLANK(AG651),  "", _xlfn.CONCAT("haas/entity/sensor/", LOWER(C651), "/", E651, "/config"))</f>
        <v/>
      </c>
      <c r="AI651" s="6" t="str">
        <f>IF(ISBLANK(AG651),  "", _xlfn.CONCAT(LOWER(C651), "/", E651))</f>
        <v/>
      </c>
      <c r="AK651" s="6"/>
      <c r="AL651" s="31"/>
      <c r="AM651" s="6"/>
      <c r="AN651" s="8"/>
      <c r="AV651" s="6"/>
      <c r="AW651" s="6"/>
      <c r="AZ651" s="6" t="str">
        <f>IF(AND(ISBLANK(AV651), ISBLANK(AW651)), "", _xlfn.CONCAT("[", IF(ISBLANK(AV651), "", _xlfn.CONCAT("[""mac"", """, AV651, """]")), IF(ISBLANK(AW651), "", _xlfn.CONCAT(", [""ip"", """, AW651, """]")), "]"))</f>
        <v/>
      </c>
    </row>
    <row r="652" spans="6:52" ht="16" customHeight="1">
      <c r="F652" s="6" t="str">
        <f>IF(ISBLANK(E652), "", Table2[[#This Row],[unique_id]])</f>
        <v/>
      </c>
      <c r="T652" s="6"/>
      <c r="V652" s="8"/>
      <c r="W652" s="8"/>
      <c r="X652" s="8"/>
      <c r="Y652" s="8"/>
      <c r="AH652" s="6" t="str">
        <f>IF(ISBLANK(AG652),  "", _xlfn.CONCAT("haas/entity/sensor/", LOWER(C652), "/", E652, "/config"))</f>
        <v/>
      </c>
      <c r="AI652" s="6" t="str">
        <f>IF(ISBLANK(AG652),  "", _xlfn.CONCAT(LOWER(C652), "/", E652))</f>
        <v/>
      </c>
      <c r="AK652" s="6"/>
      <c r="AL652" s="31"/>
      <c r="AM652" s="6"/>
      <c r="AN652" s="8"/>
      <c r="AV652" s="6"/>
      <c r="AW652" s="6"/>
      <c r="AZ652" s="6" t="str">
        <f>IF(AND(ISBLANK(AV652), ISBLANK(AW652)), "", _xlfn.CONCAT("[", IF(ISBLANK(AV652), "", _xlfn.CONCAT("[""mac"", """, AV652, """]")), IF(ISBLANK(AW652), "", _xlfn.CONCAT(", [""ip"", """, AW652, """]")), "]"))</f>
        <v/>
      </c>
    </row>
    <row r="653" spans="6:52" ht="16" customHeight="1">
      <c r="F653" s="6" t="str">
        <f>IF(ISBLANK(E653), "", Table2[[#This Row],[unique_id]])</f>
        <v/>
      </c>
      <c r="T653" s="6"/>
      <c r="V653" s="8"/>
      <c r="W653" s="8"/>
      <c r="X653" s="8"/>
      <c r="Y653" s="8"/>
      <c r="AH653" s="6" t="str">
        <f>IF(ISBLANK(AG653),  "", _xlfn.CONCAT("haas/entity/sensor/", LOWER(C653), "/", E653, "/config"))</f>
        <v/>
      </c>
      <c r="AI653" s="6" t="str">
        <f>IF(ISBLANK(AG653),  "", _xlfn.CONCAT(LOWER(C653), "/", E653))</f>
        <v/>
      </c>
      <c r="AK653" s="6"/>
      <c r="AL653" s="31"/>
      <c r="AM653" s="6"/>
      <c r="AN653" s="8"/>
      <c r="AV653" s="6"/>
      <c r="AW653" s="6"/>
      <c r="AZ653" s="6" t="str">
        <f>IF(AND(ISBLANK(AV653), ISBLANK(AW653)), "", _xlfn.CONCAT("[", IF(ISBLANK(AV653), "", _xlfn.CONCAT("[""mac"", """, AV653, """]")), IF(ISBLANK(AW653), "", _xlfn.CONCAT(", [""ip"", """, AW653, """]")), "]"))</f>
        <v/>
      </c>
    </row>
    <row r="654" spans="6:52" ht="16" customHeight="1">
      <c r="F654" s="6" t="str">
        <f>IF(ISBLANK(E654), "", Table2[[#This Row],[unique_id]])</f>
        <v/>
      </c>
      <c r="T654" s="6"/>
      <c r="V654" s="8"/>
      <c r="W654" s="8"/>
      <c r="X654" s="8"/>
      <c r="Y654" s="8"/>
      <c r="AH654" s="6" t="str">
        <f>IF(ISBLANK(AG654),  "", _xlfn.CONCAT("haas/entity/sensor/", LOWER(C654), "/", E654, "/config"))</f>
        <v/>
      </c>
      <c r="AI654" s="6" t="str">
        <f>IF(ISBLANK(AG654),  "", _xlfn.CONCAT(LOWER(C654), "/", E654))</f>
        <v/>
      </c>
      <c r="AK654" s="6"/>
      <c r="AL654" s="31"/>
      <c r="AM654" s="6"/>
      <c r="AN654" s="8"/>
      <c r="AV654" s="6"/>
      <c r="AW654" s="6"/>
      <c r="AZ654" s="6" t="str">
        <f>IF(AND(ISBLANK(AV654), ISBLANK(AW654)), "", _xlfn.CONCAT("[", IF(ISBLANK(AV654), "", _xlfn.CONCAT("[""mac"", """, AV654, """]")), IF(ISBLANK(AW654), "", _xlfn.CONCAT(", [""ip"", """, AW654, """]")), "]"))</f>
        <v/>
      </c>
    </row>
    <row r="655" spans="6:52" ht="16" customHeight="1">
      <c r="F655" s="6" t="str">
        <f>IF(ISBLANK(E655), "", Table2[[#This Row],[unique_id]])</f>
        <v/>
      </c>
      <c r="T655" s="6"/>
      <c r="V655" s="8"/>
      <c r="W655" s="8"/>
      <c r="X655" s="8"/>
      <c r="Y655" s="8"/>
      <c r="AH655" s="6" t="str">
        <f>IF(ISBLANK(AG655),  "", _xlfn.CONCAT("haas/entity/sensor/", LOWER(C655), "/", E655, "/config"))</f>
        <v/>
      </c>
      <c r="AI655" s="6" t="str">
        <f>IF(ISBLANK(AG655),  "", _xlfn.CONCAT(LOWER(C655), "/", E655))</f>
        <v/>
      </c>
      <c r="AK655" s="6"/>
      <c r="AL655" s="31"/>
      <c r="AM655" s="6"/>
      <c r="AN655" s="8"/>
      <c r="AV655" s="6"/>
      <c r="AW655" s="6"/>
      <c r="AZ655" s="6" t="str">
        <f>IF(AND(ISBLANK(AV655), ISBLANK(AW655)), "", _xlfn.CONCAT("[", IF(ISBLANK(AV655), "", _xlfn.CONCAT("[""mac"", """, AV655, """]")), IF(ISBLANK(AW655), "", _xlfn.CONCAT(", [""ip"", """, AW655, """]")), "]"))</f>
        <v/>
      </c>
    </row>
    <row r="656" spans="6:52" ht="16" customHeight="1">
      <c r="F656" s="6" t="str">
        <f>IF(ISBLANK(E656), "", Table2[[#This Row],[unique_id]])</f>
        <v/>
      </c>
      <c r="T656" s="6"/>
      <c r="V656" s="8"/>
      <c r="W656" s="8"/>
      <c r="X656" s="8"/>
      <c r="Y656" s="8"/>
      <c r="AH656" s="6" t="str">
        <f>IF(ISBLANK(AG656),  "", _xlfn.CONCAT("haas/entity/sensor/", LOWER(C656), "/", E656, "/config"))</f>
        <v/>
      </c>
      <c r="AI656" s="6" t="str">
        <f>IF(ISBLANK(AG656),  "", _xlfn.CONCAT(LOWER(C656), "/", E656))</f>
        <v/>
      </c>
      <c r="AK656" s="6"/>
      <c r="AL656" s="31"/>
      <c r="AM656" s="6"/>
      <c r="AN656" s="8"/>
      <c r="AV656" s="6"/>
      <c r="AW656" s="6"/>
      <c r="AZ656" s="6" t="str">
        <f>IF(AND(ISBLANK(AV656), ISBLANK(AW656)), "", _xlfn.CONCAT("[", IF(ISBLANK(AV656), "", _xlfn.CONCAT("[""mac"", """, AV656, """]")), IF(ISBLANK(AW656), "", _xlfn.CONCAT(", [""ip"", """, AW656, """]")), "]"))</f>
        <v/>
      </c>
    </row>
    <row r="657" spans="6:52" ht="16" customHeight="1">
      <c r="F657" s="6" t="str">
        <f>IF(ISBLANK(E657), "", Table2[[#This Row],[unique_id]])</f>
        <v/>
      </c>
      <c r="T657" s="6"/>
      <c r="V657" s="8"/>
      <c r="W657" s="8"/>
      <c r="X657" s="8"/>
      <c r="Y657" s="8"/>
      <c r="AH657" s="6" t="str">
        <f>IF(ISBLANK(AG657),  "", _xlfn.CONCAT("haas/entity/sensor/", LOWER(C657), "/", E657, "/config"))</f>
        <v/>
      </c>
      <c r="AI657" s="6" t="str">
        <f>IF(ISBLANK(AG657),  "", _xlfn.CONCAT(LOWER(C657), "/", E657))</f>
        <v/>
      </c>
      <c r="AK657" s="6"/>
      <c r="AL657" s="31"/>
      <c r="AM657" s="6"/>
      <c r="AN657" s="8"/>
      <c r="AV657" s="6"/>
      <c r="AW657" s="6"/>
      <c r="AZ657" s="6" t="str">
        <f>IF(AND(ISBLANK(AV657), ISBLANK(AW657)), "", _xlfn.CONCAT("[", IF(ISBLANK(AV657), "", _xlfn.CONCAT("[""mac"", """, AV657, """]")), IF(ISBLANK(AW657), "", _xlfn.CONCAT(", [""ip"", """, AW657, """]")), "]"))</f>
        <v/>
      </c>
    </row>
    <row r="658" spans="6:52" ht="16" customHeight="1">
      <c r="F658" s="6" t="str">
        <f>IF(ISBLANK(E658), "", Table2[[#This Row],[unique_id]])</f>
        <v/>
      </c>
      <c r="T658" s="6"/>
      <c r="V658" s="8"/>
      <c r="W658" s="8"/>
      <c r="X658" s="8"/>
      <c r="Y658" s="8"/>
      <c r="AH658" s="6" t="str">
        <f>IF(ISBLANK(AG658),  "", _xlfn.CONCAT("haas/entity/sensor/", LOWER(C658), "/", E658, "/config"))</f>
        <v/>
      </c>
      <c r="AI658" s="6" t="str">
        <f>IF(ISBLANK(AG658),  "", _xlfn.CONCAT(LOWER(C658), "/", E658))</f>
        <v/>
      </c>
      <c r="AK658" s="6"/>
      <c r="AL658" s="31"/>
      <c r="AM658" s="6"/>
      <c r="AN658" s="8"/>
      <c r="AV658" s="6"/>
      <c r="AW658" s="6"/>
      <c r="AZ658" s="6" t="str">
        <f>IF(AND(ISBLANK(AV658), ISBLANK(AW658)), "", _xlfn.CONCAT("[", IF(ISBLANK(AV658), "", _xlfn.CONCAT("[""mac"", """, AV658, """]")), IF(ISBLANK(AW658), "", _xlfn.CONCAT(", [""ip"", """, AW658, """]")), "]"))</f>
        <v/>
      </c>
    </row>
    <row r="659" spans="6:52" ht="16" customHeight="1">
      <c r="F659" s="6" t="str">
        <f>IF(ISBLANK(E659), "", Table2[[#This Row],[unique_id]])</f>
        <v/>
      </c>
      <c r="T659" s="6"/>
      <c r="V659" s="8"/>
      <c r="W659" s="8"/>
      <c r="X659" s="8"/>
      <c r="Y659" s="8"/>
      <c r="AH659" s="6" t="str">
        <f>IF(ISBLANK(AG659),  "", _xlfn.CONCAT("haas/entity/sensor/", LOWER(C659), "/", E659, "/config"))</f>
        <v/>
      </c>
      <c r="AI659" s="6" t="str">
        <f>IF(ISBLANK(AG659),  "", _xlfn.CONCAT(LOWER(C659), "/", E659))</f>
        <v/>
      </c>
      <c r="AK659" s="6"/>
      <c r="AL659" s="31"/>
      <c r="AM659" s="6"/>
      <c r="AN659" s="8"/>
      <c r="AV659" s="6"/>
      <c r="AW659" s="6"/>
      <c r="AZ659" s="6" t="str">
        <f>IF(AND(ISBLANK(AV659), ISBLANK(AW659)), "", _xlfn.CONCAT("[", IF(ISBLANK(AV659), "", _xlfn.CONCAT("[""mac"", """, AV659, """]")), IF(ISBLANK(AW659), "", _xlfn.CONCAT(", [""ip"", """, AW659, """]")), "]"))</f>
        <v/>
      </c>
    </row>
    <row r="660" spans="6:52" ht="16" customHeight="1">
      <c r="F660" s="6" t="str">
        <f>IF(ISBLANK(E660), "", Table2[[#This Row],[unique_id]])</f>
        <v/>
      </c>
      <c r="T660" s="6"/>
      <c r="V660" s="8"/>
      <c r="W660" s="8"/>
      <c r="X660" s="8"/>
      <c r="Y660" s="8"/>
      <c r="AH660" s="6" t="str">
        <f>IF(ISBLANK(AG660),  "", _xlfn.CONCAT("haas/entity/sensor/", LOWER(C660), "/", E660, "/config"))</f>
        <v/>
      </c>
      <c r="AI660" s="6" t="str">
        <f>IF(ISBLANK(AG660),  "", _xlfn.CONCAT(LOWER(C660), "/", E660))</f>
        <v/>
      </c>
      <c r="AK660" s="6"/>
      <c r="AL660" s="31"/>
      <c r="AM660" s="6"/>
      <c r="AN660" s="8"/>
      <c r="AV660" s="6"/>
      <c r="AW660" s="6"/>
      <c r="AZ660" s="6" t="str">
        <f>IF(AND(ISBLANK(AV660), ISBLANK(AW660)), "", _xlfn.CONCAT("[", IF(ISBLANK(AV660), "", _xlfn.CONCAT("[""mac"", """, AV660, """]")), IF(ISBLANK(AW660), "", _xlfn.CONCAT(", [""ip"", """, AW660, """]")), "]"))</f>
        <v/>
      </c>
    </row>
    <row r="661" spans="6:52" ht="16" customHeight="1">
      <c r="F661" s="6" t="str">
        <f>IF(ISBLANK(E661), "", Table2[[#This Row],[unique_id]])</f>
        <v/>
      </c>
      <c r="T661" s="6"/>
      <c r="V661" s="8"/>
      <c r="W661" s="8"/>
      <c r="X661" s="8"/>
      <c r="Y661" s="8"/>
      <c r="AH661" s="6" t="str">
        <f>IF(ISBLANK(AG661),  "", _xlfn.CONCAT("haas/entity/sensor/", LOWER(C661), "/", E661, "/config"))</f>
        <v/>
      </c>
      <c r="AI661" s="6" t="str">
        <f>IF(ISBLANK(AG661),  "", _xlfn.CONCAT(LOWER(C661), "/", E661))</f>
        <v/>
      </c>
      <c r="AK661" s="6"/>
      <c r="AL661" s="31"/>
      <c r="AM661" s="6"/>
      <c r="AN661" s="8"/>
      <c r="AV661" s="6"/>
      <c r="AW661" s="6"/>
      <c r="AZ661" s="6" t="str">
        <f>IF(AND(ISBLANK(AV661), ISBLANK(AW661)), "", _xlfn.CONCAT("[", IF(ISBLANK(AV661), "", _xlfn.CONCAT("[""mac"", """, AV661, """]")), IF(ISBLANK(AW661), "", _xlfn.CONCAT(", [""ip"", """, AW661, """]")), "]"))</f>
        <v/>
      </c>
    </row>
    <row r="662" spans="6:52" ht="16" customHeight="1">
      <c r="F662" s="6" t="str">
        <f>IF(ISBLANK(E662), "", Table2[[#This Row],[unique_id]])</f>
        <v/>
      </c>
      <c r="T662" s="6"/>
      <c r="V662" s="8"/>
      <c r="W662" s="8"/>
      <c r="X662" s="8"/>
      <c r="Y662" s="8"/>
      <c r="AH662" s="6" t="str">
        <f>IF(ISBLANK(AG662),  "", _xlfn.CONCAT("haas/entity/sensor/", LOWER(C662), "/", E662, "/config"))</f>
        <v/>
      </c>
      <c r="AI662" s="6" t="str">
        <f>IF(ISBLANK(AG662),  "", _xlfn.CONCAT(LOWER(C662), "/", E662))</f>
        <v/>
      </c>
      <c r="AK662" s="6"/>
      <c r="AL662" s="31"/>
      <c r="AM662" s="6"/>
      <c r="AN662" s="8"/>
      <c r="AV662" s="6"/>
      <c r="AW662" s="6"/>
      <c r="AZ662" s="6" t="str">
        <f>IF(AND(ISBLANK(AV662), ISBLANK(AW662)), "", _xlfn.CONCAT("[", IF(ISBLANK(AV662), "", _xlfn.CONCAT("[""mac"", """, AV662, """]")), IF(ISBLANK(AW662), "", _xlfn.CONCAT(", [""ip"", """, AW662, """]")), "]"))</f>
        <v/>
      </c>
    </row>
    <row r="663" spans="6:52" ht="16" customHeight="1">
      <c r="F663" s="6" t="str">
        <f>IF(ISBLANK(E663), "", Table2[[#This Row],[unique_id]])</f>
        <v/>
      </c>
      <c r="T663" s="6"/>
      <c r="V663" s="8"/>
      <c r="W663" s="8"/>
      <c r="X663" s="8"/>
      <c r="Y663" s="8"/>
      <c r="AH663" s="6" t="str">
        <f>IF(ISBLANK(AG663),  "", _xlfn.CONCAT("haas/entity/sensor/", LOWER(C663), "/", E663, "/config"))</f>
        <v/>
      </c>
      <c r="AI663" s="6" t="str">
        <f>IF(ISBLANK(AG663),  "", _xlfn.CONCAT(LOWER(C663), "/", E663))</f>
        <v/>
      </c>
      <c r="AK663" s="6"/>
      <c r="AL663" s="31"/>
      <c r="AM663" s="6"/>
      <c r="AN663" s="8"/>
      <c r="AV663" s="6"/>
      <c r="AW663" s="6"/>
      <c r="AZ663" s="6" t="str">
        <f>IF(AND(ISBLANK(AV663), ISBLANK(AW663)), "", _xlfn.CONCAT("[", IF(ISBLANK(AV663), "", _xlfn.CONCAT("[""mac"", """, AV663, """]")), IF(ISBLANK(AW663), "", _xlfn.CONCAT(", [""ip"", """, AW663, """]")), "]"))</f>
        <v/>
      </c>
    </row>
    <row r="664" spans="6:52" ht="16" customHeight="1">
      <c r="F664" s="6" t="str">
        <f>IF(ISBLANK(E664), "", Table2[[#This Row],[unique_id]])</f>
        <v/>
      </c>
      <c r="T664" s="6"/>
      <c r="V664" s="8"/>
      <c r="W664" s="8"/>
      <c r="X664" s="8"/>
      <c r="Y664" s="8"/>
      <c r="AH664" s="6" t="str">
        <f>IF(ISBLANK(AG664),  "", _xlfn.CONCAT("haas/entity/sensor/", LOWER(C664), "/", E664, "/config"))</f>
        <v/>
      </c>
      <c r="AI664" s="6" t="str">
        <f>IF(ISBLANK(AG664),  "", _xlfn.CONCAT(LOWER(C664), "/", E664))</f>
        <v/>
      </c>
      <c r="AK664" s="6"/>
      <c r="AL664" s="31"/>
      <c r="AM664" s="6"/>
      <c r="AN664" s="8"/>
      <c r="AV664" s="6"/>
      <c r="AW664" s="6"/>
      <c r="AZ664" s="6" t="str">
        <f>IF(AND(ISBLANK(AV664), ISBLANK(AW664)), "", _xlfn.CONCAT("[", IF(ISBLANK(AV664), "", _xlfn.CONCAT("[""mac"", """, AV664, """]")), IF(ISBLANK(AW664), "", _xlfn.CONCAT(", [""ip"", """, AW664, """]")), "]"))</f>
        <v/>
      </c>
    </row>
    <row r="665" spans="6:52" ht="16" customHeight="1">
      <c r="F665" s="6" t="str">
        <f>IF(ISBLANK(E665), "", Table2[[#This Row],[unique_id]])</f>
        <v/>
      </c>
      <c r="T665" s="6"/>
      <c r="V665" s="8"/>
      <c r="W665" s="8"/>
      <c r="X665" s="8"/>
      <c r="Y665" s="8"/>
      <c r="AH665" s="6" t="str">
        <f>IF(ISBLANK(AG665),  "", _xlfn.CONCAT("haas/entity/sensor/", LOWER(C665), "/", E665, "/config"))</f>
        <v/>
      </c>
      <c r="AI665" s="6" t="str">
        <f>IF(ISBLANK(AG665),  "", _xlfn.CONCAT(LOWER(C665), "/", E665))</f>
        <v/>
      </c>
      <c r="AK665" s="6"/>
      <c r="AL665" s="31"/>
      <c r="AM665" s="6"/>
      <c r="AN665" s="8"/>
      <c r="AV665" s="6"/>
      <c r="AW665" s="6"/>
      <c r="AZ665" s="6" t="str">
        <f>IF(AND(ISBLANK(AV665), ISBLANK(AW665)), "", _xlfn.CONCAT("[", IF(ISBLANK(AV665), "", _xlfn.CONCAT("[""mac"", """, AV665, """]")), IF(ISBLANK(AW665), "", _xlfn.CONCAT(", [""ip"", """, AW665, """]")), "]"))</f>
        <v/>
      </c>
    </row>
    <row r="666" spans="6:52" ht="16" customHeight="1">
      <c r="F666" s="6" t="str">
        <f>IF(ISBLANK(E666), "", Table2[[#This Row],[unique_id]])</f>
        <v/>
      </c>
      <c r="T666" s="6"/>
      <c r="V666" s="8"/>
      <c r="W666" s="8"/>
      <c r="X666" s="8"/>
      <c r="Y666" s="8"/>
      <c r="AH666" s="6" t="str">
        <f>IF(ISBLANK(AG666),  "", _xlfn.CONCAT("haas/entity/sensor/", LOWER(C666), "/", E666, "/config"))</f>
        <v/>
      </c>
      <c r="AI666" s="6" t="str">
        <f>IF(ISBLANK(AG666),  "", _xlfn.CONCAT(LOWER(C666), "/", E666))</f>
        <v/>
      </c>
      <c r="AK666" s="6"/>
      <c r="AL666" s="31"/>
      <c r="AM666" s="6"/>
      <c r="AN666" s="8"/>
      <c r="AV666" s="6"/>
      <c r="AW666" s="6"/>
      <c r="AZ666" s="6" t="str">
        <f>IF(AND(ISBLANK(AV666), ISBLANK(AW666)), "", _xlfn.CONCAT("[", IF(ISBLANK(AV666), "", _xlfn.CONCAT("[""mac"", """, AV666, """]")), IF(ISBLANK(AW666), "", _xlfn.CONCAT(", [""ip"", """, AW666, """]")), "]"))</f>
        <v/>
      </c>
    </row>
    <row r="667" spans="6:52" ht="16" customHeight="1">
      <c r="F667" s="6" t="str">
        <f>IF(ISBLANK(E667), "", Table2[[#This Row],[unique_id]])</f>
        <v/>
      </c>
      <c r="T667" s="6"/>
      <c r="V667" s="8"/>
      <c r="W667" s="8"/>
      <c r="X667" s="8"/>
      <c r="Y667" s="8"/>
      <c r="AH667" s="6" t="str">
        <f>IF(ISBLANK(AG667),  "", _xlfn.CONCAT("haas/entity/sensor/", LOWER(C667), "/", E667, "/config"))</f>
        <v/>
      </c>
      <c r="AI667" s="6" t="str">
        <f>IF(ISBLANK(AG667),  "", _xlfn.CONCAT(LOWER(C667), "/", E667))</f>
        <v/>
      </c>
      <c r="AK667" s="6"/>
      <c r="AL667" s="31"/>
      <c r="AM667" s="6"/>
      <c r="AN667" s="8"/>
      <c r="AV667" s="6"/>
      <c r="AW667" s="6"/>
      <c r="AZ667" s="6" t="str">
        <f>IF(AND(ISBLANK(AV667), ISBLANK(AW667)), "", _xlfn.CONCAT("[", IF(ISBLANK(AV667), "", _xlfn.CONCAT("[""mac"", """, AV667, """]")), IF(ISBLANK(AW667), "", _xlfn.CONCAT(", [""ip"", """, AW667, """]")), "]"))</f>
        <v/>
      </c>
    </row>
    <row r="668" spans="6:52" ht="16" customHeight="1">
      <c r="F668" s="6" t="str">
        <f>IF(ISBLANK(E668), "", Table2[[#This Row],[unique_id]])</f>
        <v/>
      </c>
      <c r="T668" s="6"/>
      <c r="V668" s="8"/>
      <c r="W668" s="8"/>
      <c r="X668" s="8"/>
      <c r="Y668" s="8"/>
      <c r="AH668" s="6" t="str">
        <f>IF(ISBLANK(AG668),  "", _xlfn.CONCAT("haas/entity/sensor/", LOWER(C668), "/", E668, "/config"))</f>
        <v/>
      </c>
      <c r="AI668" s="6" t="str">
        <f>IF(ISBLANK(AG668),  "", _xlfn.CONCAT(LOWER(C668), "/", E668))</f>
        <v/>
      </c>
      <c r="AK668" s="6"/>
      <c r="AL668" s="31"/>
      <c r="AM668" s="6"/>
      <c r="AN668" s="8"/>
      <c r="AV668" s="6"/>
      <c r="AW668" s="6"/>
      <c r="AZ668" s="6" t="str">
        <f>IF(AND(ISBLANK(AV668), ISBLANK(AW668)), "", _xlfn.CONCAT("[", IF(ISBLANK(AV668), "", _xlfn.CONCAT("[""mac"", """, AV668, """]")), IF(ISBLANK(AW668), "", _xlfn.CONCAT(", [""ip"", """, AW668, """]")), "]"))</f>
        <v/>
      </c>
    </row>
    <row r="669" spans="6:52" ht="16" customHeight="1">
      <c r="F669" s="6" t="str">
        <f>IF(ISBLANK(E669), "", Table2[[#This Row],[unique_id]])</f>
        <v/>
      </c>
      <c r="T669" s="6"/>
      <c r="V669" s="8"/>
      <c r="W669" s="8"/>
      <c r="X669" s="8"/>
      <c r="Y669" s="8"/>
      <c r="AH669" s="6" t="str">
        <f>IF(ISBLANK(AG669),  "", _xlfn.CONCAT("haas/entity/sensor/", LOWER(C669), "/", E669, "/config"))</f>
        <v/>
      </c>
      <c r="AI669" s="6" t="str">
        <f>IF(ISBLANK(AG669),  "", _xlfn.CONCAT(LOWER(C669), "/", E669))</f>
        <v/>
      </c>
      <c r="AK669" s="6"/>
      <c r="AL669" s="31"/>
      <c r="AM669" s="6"/>
      <c r="AN669" s="8"/>
      <c r="AV669" s="6"/>
      <c r="AW669" s="6"/>
      <c r="AZ669" s="6" t="str">
        <f>IF(AND(ISBLANK(AV669), ISBLANK(AW669)), "", _xlfn.CONCAT("[", IF(ISBLANK(AV669), "", _xlfn.CONCAT("[""mac"", """, AV669, """]")), IF(ISBLANK(AW669), "", _xlfn.CONCAT(", [""ip"", """, AW669, """]")), "]"))</f>
        <v/>
      </c>
    </row>
    <row r="670" spans="6:52" ht="16" customHeight="1">
      <c r="F670" s="6" t="str">
        <f>IF(ISBLANK(E670), "", Table2[[#This Row],[unique_id]])</f>
        <v/>
      </c>
      <c r="T670" s="6"/>
      <c r="V670" s="8"/>
      <c r="W670" s="8"/>
      <c r="X670" s="8"/>
      <c r="Y670" s="8"/>
      <c r="AH670" s="6" t="str">
        <f>IF(ISBLANK(AG670),  "", _xlfn.CONCAT("haas/entity/sensor/", LOWER(C670), "/", E670, "/config"))</f>
        <v/>
      </c>
      <c r="AI670" s="6" t="str">
        <f>IF(ISBLANK(AG670),  "", _xlfn.CONCAT(LOWER(C670), "/", E670))</f>
        <v/>
      </c>
      <c r="AK670" s="6"/>
      <c r="AL670" s="31"/>
      <c r="AM670" s="6"/>
      <c r="AN670" s="8"/>
      <c r="AV670" s="6"/>
      <c r="AW670" s="6"/>
      <c r="AZ670" s="6" t="str">
        <f>IF(AND(ISBLANK(AV670), ISBLANK(AW670)), "", _xlfn.CONCAT("[", IF(ISBLANK(AV670), "", _xlfn.CONCAT("[""mac"", """, AV670, """]")), IF(ISBLANK(AW670), "", _xlfn.CONCAT(", [""ip"", """, AW670, """]")), "]"))</f>
        <v/>
      </c>
    </row>
    <row r="671" spans="6:52" ht="16" customHeight="1">
      <c r="F671" s="6" t="str">
        <f>IF(ISBLANK(E671), "", Table2[[#This Row],[unique_id]])</f>
        <v/>
      </c>
      <c r="T671" s="6"/>
      <c r="V671" s="8"/>
      <c r="W671" s="8"/>
      <c r="X671" s="8"/>
      <c r="Y671" s="8"/>
      <c r="AH671" s="6" t="str">
        <f>IF(ISBLANK(AG671),  "", _xlfn.CONCAT("haas/entity/sensor/", LOWER(C671), "/", E671, "/config"))</f>
        <v/>
      </c>
      <c r="AI671" s="6" t="str">
        <f>IF(ISBLANK(AG671),  "", _xlfn.CONCAT(LOWER(C671), "/", E671))</f>
        <v/>
      </c>
      <c r="AK671" s="6"/>
      <c r="AL671" s="31"/>
      <c r="AM671" s="6"/>
      <c r="AN671" s="8"/>
      <c r="AV671" s="6"/>
      <c r="AW671" s="6"/>
      <c r="AZ671" s="6" t="str">
        <f>IF(AND(ISBLANK(AV671), ISBLANK(AW671)), "", _xlfn.CONCAT("[", IF(ISBLANK(AV671), "", _xlfn.CONCAT("[""mac"", """, AV671, """]")), IF(ISBLANK(AW671), "", _xlfn.CONCAT(", [""ip"", """, AW671, """]")), "]"))</f>
        <v/>
      </c>
    </row>
    <row r="672" spans="6:52" ht="16" customHeight="1">
      <c r="F672" s="6" t="str">
        <f>IF(ISBLANK(E672), "", Table2[[#This Row],[unique_id]])</f>
        <v/>
      </c>
      <c r="T672" s="6"/>
      <c r="V672" s="8"/>
      <c r="W672" s="8"/>
      <c r="X672" s="8"/>
      <c r="Y672" s="8"/>
      <c r="AH672" s="6" t="str">
        <f>IF(ISBLANK(AG672),  "", _xlfn.CONCAT("haas/entity/sensor/", LOWER(C672), "/", E672, "/config"))</f>
        <v/>
      </c>
      <c r="AI672" s="6" t="str">
        <f>IF(ISBLANK(AG672),  "", _xlfn.CONCAT(LOWER(C672), "/", E672))</f>
        <v/>
      </c>
      <c r="AK672" s="6"/>
      <c r="AL672" s="31"/>
      <c r="AM672" s="6"/>
      <c r="AN672" s="8"/>
      <c r="AV672" s="6"/>
      <c r="AW672" s="6"/>
      <c r="AZ672" s="6" t="str">
        <f>IF(AND(ISBLANK(AV672), ISBLANK(AW672)), "", _xlfn.CONCAT("[", IF(ISBLANK(AV672), "", _xlfn.CONCAT("[""mac"", """, AV672, """]")), IF(ISBLANK(AW672), "", _xlfn.CONCAT(", [""ip"", """, AW672, """]")), "]"))</f>
        <v/>
      </c>
    </row>
    <row r="673" spans="6:52" ht="16" customHeight="1">
      <c r="F673" s="6" t="str">
        <f>IF(ISBLANK(E673), "", Table2[[#This Row],[unique_id]])</f>
        <v/>
      </c>
      <c r="T673" s="6"/>
      <c r="V673" s="8"/>
      <c r="W673" s="8"/>
      <c r="X673" s="8"/>
      <c r="Y673" s="8"/>
      <c r="AH673" s="6" t="str">
        <f>IF(ISBLANK(AG673),  "", _xlfn.CONCAT("haas/entity/sensor/", LOWER(C673), "/", E673, "/config"))</f>
        <v/>
      </c>
      <c r="AI673" s="6" t="str">
        <f>IF(ISBLANK(AG673),  "", _xlfn.CONCAT(LOWER(C673), "/", E673))</f>
        <v/>
      </c>
      <c r="AK673" s="6"/>
      <c r="AL673" s="31"/>
      <c r="AM673" s="6"/>
      <c r="AN673" s="8"/>
      <c r="AV673" s="6"/>
      <c r="AW673" s="6"/>
      <c r="AZ673" s="6" t="str">
        <f>IF(AND(ISBLANK(AV673), ISBLANK(AW673)), "", _xlfn.CONCAT("[", IF(ISBLANK(AV673), "", _xlfn.CONCAT("[""mac"", """, AV673, """]")), IF(ISBLANK(AW673), "", _xlfn.CONCAT(", [""ip"", """, AW673, """]")), "]"))</f>
        <v/>
      </c>
    </row>
    <row r="674" spans="6:52" ht="16" customHeight="1">
      <c r="F674" s="6" t="str">
        <f>IF(ISBLANK(E674), "", Table2[[#This Row],[unique_id]])</f>
        <v/>
      </c>
      <c r="T674" s="6"/>
      <c r="V674" s="8"/>
      <c r="W674" s="8"/>
      <c r="X674" s="8"/>
      <c r="Y674" s="8"/>
      <c r="AH674" s="6" t="str">
        <f>IF(ISBLANK(AG674),  "", _xlfn.CONCAT("haas/entity/sensor/", LOWER(C674), "/", E674, "/config"))</f>
        <v/>
      </c>
      <c r="AI674" s="6" t="str">
        <f>IF(ISBLANK(AG674),  "", _xlfn.CONCAT(LOWER(C674), "/", E674))</f>
        <v/>
      </c>
      <c r="AK674" s="6"/>
      <c r="AL674" s="31"/>
      <c r="AM674" s="6"/>
      <c r="AN674" s="8"/>
      <c r="AV674" s="6"/>
      <c r="AW674" s="6"/>
      <c r="AZ674" s="6" t="str">
        <f>IF(AND(ISBLANK(AV674), ISBLANK(AW674)), "", _xlfn.CONCAT("[", IF(ISBLANK(AV674), "", _xlfn.CONCAT("[""mac"", """, AV674, """]")), IF(ISBLANK(AW674), "", _xlfn.CONCAT(", [""ip"", """, AW674, """]")), "]"))</f>
        <v/>
      </c>
    </row>
    <row r="675" spans="6:52" ht="16" customHeight="1">
      <c r="F675" s="6" t="str">
        <f>IF(ISBLANK(E675), "", Table2[[#This Row],[unique_id]])</f>
        <v/>
      </c>
      <c r="T675" s="6"/>
      <c r="V675" s="8"/>
      <c r="W675" s="8"/>
      <c r="X675" s="8"/>
      <c r="Y675" s="8"/>
      <c r="AH675" s="6" t="str">
        <f>IF(ISBLANK(AG675),  "", _xlfn.CONCAT("haas/entity/sensor/", LOWER(C675), "/", E675, "/config"))</f>
        <v/>
      </c>
      <c r="AI675" s="6" t="str">
        <f>IF(ISBLANK(AG675),  "", _xlfn.CONCAT(LOWER(C675), "/", E675))</f>
        <v/>
      </c>
      <c r="AK675" s="6"/>
      <c r="AL675" s="31"/>
      <c r="AM675" s="6"/>
      <c r="AN675" s="8"/>
      <c r="AV675" s="6"/>
      <c r="AW675" s="6"/>
      <c r="AZ675" s="6" t="str">
        <f>IF(AND(ISBLANK(AV675), ISBLANK(AW675)), "", _xlfn.CONCAT("[", IF(ISBLANK(AV675), "", _xlfn.CONCAT("[""mac"", """, AV675, """]")), IF(ISBLANK(AW675), "", _xlfn.CONCAT(", [""ip"", """, AW675, """]")), "]"))</f>
        <v/>
      </c>
    </row>
    <row r="676" spans="6:52" ht="16" customHeight="1">
      <c r="F676" s="6" t="str">
        <f>IF(ISBLANK(E676), "", Table2[[#This Row],[unique_id]])</f>
        <v/>
      </c>
      <c r="T676" s="6"/>
      <c r="V676" s="8"/>
      <c r="W676" s="8"/>
      <c r="X676" s="8"/>
      <c r="Y676" s="8"/>
      <c r="AH676" s="6" t="str">
        <f>IF(ISBLANK(AG676),  "", _xlfn.CONCAT("haas/entity/sensor/", LOWER(C676), "/", E676, "/config"))</f>
        <v/>
      </c>
      <c r="AI676" s="6" t="str">
        <f>IF(ISBLANK(AG676),  "", _xlfn.CONCAT(LOWER(C676), "/", E676))</f>
        <v/>
      </c>
      <c r="AK676" s="6"/>
      <c r="AL676" s="31"/>
      <c r="AM676" s="6"/>
      <c r="AN676" s="8"/>
      <c r="AV676" s="6"/>
      <c r="AW676" s="6"/>
      <c r="AZ676" s="6" t="str">
        <f>IF(AND(ISBLANK(AV676), ISBLANK(AW676)), "", _xlfn.CONCAT("[", IF(ISBLANK(AV676), "", _xlfn.CONCAT("[""mac"", """, AV676, """]")), IF(ISBLANK(AW676), "", _xlfn.CONCAT(", [""ip"", """, AW676, """]")), "]"))</f>
        <v/>
      </c>
    </row>
    <row r="677" spans="6:52" ht="16" customHeight="1">
      <c r="F677" s="6" t="str">
        <f>IF(ISBLANK(E677), "", Table2[[#This Row],[unique_id]])</f>
        <v/>
      </c>
      <c r="T677" s="6"/>
      <c r="V677" s="8"/>
      <c r="W677" s="8"/>
      <c r="X677" s="8"/>
      <c r="Y677" s="8"/>
      <c r="AH677" s="6" t="str">
        <f>IF(ISBLANK(AG677),  "", _xlfn.CONCAT("haas/entity/sensor/", LOWER(C677), "/", E677, "/config"))</f>
        <v/>
      </c>
      <c r="AI677" s="6" t="str">
        <f>IF(ISBLANK(AG677),  "", _xlfn.CONCAT(LOWER(C677), "/", E677))</f>
        <v/>
      </c>
      <c r="AK677" s="6"/>
      <c r="AL677" s="31"/>
      <c r="AM677" s="6"/>
      <c r="AN677" s="8"/>
      <c r="AV677" s="6"/>
      <c r="AW677" s="6"/>
      <c r="AZ677" s="6" t="str">
        <f>IF(AND(ISBLANK(AV677), ISBLANK(AW677)), "", _xlfn.CONCAT("[", IF(ISBLANK(AV677), "", _xlfn.CONCAT("[""mac"", """, AV677, """]")), IF(ISBLANK(AW677), "", _xlfn.CONCAT(", [""ip"", """, AW677, """]")), "]"))</f>
        <v/>
      </c>
    </row>
    <row r="678" spans="6:52" ht="16" customHeight="1">
      <c r="F678" s="6" t="str">
        <f>IF(ISBLANK(E678), "", Table2[[#This Row],[unique_id]])</f>
        <v/>
      </c>
      <c r="T678" s="6"/>
      <c r="V678" s="8"/>
      <c r="W678" s="8"/>
      <c r="X678" s="8"/>
      <c r="Y678" s="8"/>
      <c r="AH678" s="6" t="str">
        <f>IF(ISBLANK(AG678),  "", _xlfn.CONCAT("haas/entity/sensor/", LOWER(C678), "/", E678, "/config"))</f>
        <v/>
      </c>
      <c r="AI678" s="6" t="str">
        <f>IF(ISBLANK(AG678),  "", _xlfn.CONCAT(LOWER(C678), "/", E678))</f>
        <v/>
      </c>
      <c r="AK678" s="6"/>
      <c r="AL678" s="31"/>
      <c r="AM678" s="6"/>
      <c r="AN678" s="8"/>
      <c r="AV678" s="6"/>
      <c r="AW678" s="6"/>
      <c r="AZ678" s="6" t="str">
        <f>IF(AND(ISBLANK(AV678), ISBLANK(AW678)), "", _xlfn.CONCAT("[", IF(ISBLANK(AV678), "", _xlfn.CONCAT("[""mac"", """, AV678, """]")), IF(ISBLANK(AW678), "", _xlfn.CONCAT(", [""ip"", """, AW678, """]")), "]"))</f>
        <v/>
      </c>
    </row>
    <row r="679" spans="6:52" ht="16" customHeight="1">
      <c r="F679" s="6" t="str">
        <f>IF(ISBLANK(E679), "", Table2[[#This Row],[unique_id]])</f>
        <v/>
      </c>
      <c r="T679" s="6"/>
      <c r="V679" s="8"/>
      <c r="W679" s="8"/>
      <c r="X679" s="8"/>
      <c r="Y679" s="8"/>
      <c r="AH679" s="6" t="str">
        <f>IF(ISBLANK(AG679),  "", _xlfn.CONCAT("haas/entity/sensor/", LOWER(C679), "/", E679, "/config"))</f>
        <v/>
      </c>
      <c r="AI679" s="6" t="str">
        <f>IF(ISBLANK(AG679),  "", _xlfn.CONCAT(LOWER(C679), "/", E679))</f>
        <v/>
      </c>
      <c r="AK679" s="6"/>
      <c r="AL679" s="31"/>
      <c r="AM679" s="6"/>
      <c r="AN679" s="8"/>
      <c r="AV679" s="6"/>
      <c r="AW679" s="6"/>
      <c r="AZ679" s="6" t="str">
        <f>IF(AND(ISBLANK(AV679), ISBLANK(AW679)), "", _xlfn.CONCAT("[", IF(ISBLANK(AV679), "", _xlfn.CONCAT("[""mac"", """, AV679, """]")), IF(ISBLANK(AW679), "", _xlfn.CONCAT(", [""ip"", """, AW679, """]")), "]"))</f>
        <v/>
      </c>
    </row>
    <row r="680" spans="6:52" ht="16" customHeight="1">
      <c r="F680" s="6" t="str">
        <f>IF(ISBLANK(E680), "", Table2[[#This Row],[unique_id]])</f>
        <v/>
      </c>
      <c r="T680" s="6"/>
      <c r="V680" s="8"/>
      <c r="W680" s="8"/>
      <c r="X680" s="8"/>
      <c r="Y680" s="8"/>
      <c r="AH680" s="6" t="str">
        <f>IF(ISBLANK(AG680),  "", _xlfn.CONCAT("haas/entity/sensor/", LOWER(C680), "/", E680, "/config"))</f>
        <v/>
      </c>
      <c r="AI680" s="6" t="str">
        <f>IF(ISBLANK(AG680),  "", _xlfn.CONCAT(LOWER(C680), "/", E680))</f>
        <v/>
      </c>
      <c r="AK680" s="6"/>
      <c r="AL680" s="31"/>
      <c r="AM680" s="6"/>
      <c r="AN680" s="8"/>
      <c r="AV680" s="6"/>
      <c r="AW680" s="6"/>
      <c r="AZ680" s="6" t="str">
        <f>IF(AND(ISBLANK(AV680), ISBLANK(AW680)), "", _xlfn.CONCAT("[", IF(ISBLANK(AV680), "", _xlfn.CONCAT("[""mac"", """, AV680, """]")), IF(ISBLANK(AW680), "", _xlfn.CONCAT(", [""ip"", """, AW680, """]")), "]"))</f>
        <v/>
      </c>
    </row>
    <row r="681" spans="6:52" ht="16" customHeight="1">
      <c r="F681" s="6" t="str">
        <f>IF(ISBLANK(E681), "", Table2[[#This Row],[unique_id]])</f>
        <v/>
      </c>
      <c r="T681" s="6"/>
      <c r="V681" s="8"/>
      <c r="W681" s="8"/>
      <c r="X681" s="8"/>
      <c r="Y681" s="8"/>
      <c r="AH681" s="6" t="str">
        <f>IF(ISBLANK(AG681),  "", _xlfn.CONCAT("haas/entity/sensor/", LOWER(C681), "/", E681, "/config"))</f>
        <v/>
      </c>
      <c r="AI681" s="6" t="str">
        <f>IF(ISBLANK(AG681),  "", _xlfn.CONCAT(LOWER(C681), "/", E681))</f>
        <v/>
      </c>
      <c r="AK681" s="6"/>
      <c r="AL681" s="31"/>
      <c r="AM681" s="6"/>
      <c r="AN681" s="8"/>
      <c r="AV681" s="6"/>
      <c r="AW681" s="6"/>
      <c r="AZ681" s="6" t="str">
        <f>IF(AND(ISBLANK(AV681), ISBLANK(AW681)), "", _xlfn.CONCAT("[", IF(ISBLANK(AV681), "", _xlfn.CONCAT("[""mac"", """, AV681, """]")), IF(ISBLANK(AW681), "", _xlfn.CONCAT(", [""ip"", """, AW681, """]")), "]"))</f>
        <v/>
      </c>
    </row>
    <row r="682" spans="6:52" ht="16" customHeight="1">
      <c r="F682" s="6" t="str">
        <f>IF(ISBLANK(E682), "", Table2[[#This Row],[unique_id]])</f>
        <v/>
      </c>
      <c r="T682" s="6"/>
      <c r="V682" s="8"/>
      <c r="W682" s="8"/>
      <c r="X682" s="8"/>
      <c r="Y682" s="8"/>
      <c r="AH682" s="6" t="str">
        <f>IF(ISBLANK(AG682),  "", _xlfn.CONCAT("haas/entity/sensor/", LOWER(C682), "/", E682, "/config"))</f>
        <v/>
      </c>
      <c r="AI682" s="6" t="str">
        <f>IF(ISBLANK(AG682),  "", _xlfn.CONCAT(LOWER(C682), "/", E682))</f>
        <v/>
      </c>
      <c r="AK682" s="6"/>
      <c r="AL682" s="31"/>
      <c r="AM682" s="6"/>
      <c r="AN682" s="8"/>
      <c r="AV682" s="6"/>
      <c r="AW682" s="6"/>
      <c r="AZ682" s="6" t="str">
        <f>IF(AND(ISBLANK(AV682), ISBLANK(AW682)), "", _xlfn.CONCAT("[", IF(ISBLANK(AV682), "", _xlfn.CONCAT("[""mac"", """, AV682, """]")), IF(ISBLANK(AW682), "", _xlfn.CONCAT(", [""ip"", """, AW682, """]")), "]"))</f>
        <v/>
      </c>
    </row>
    <row r="683" spans="6:52" ht="16" customHeight="1">
      <c r="F683" s="6" t="str">
        <f>IF(ISBLANK(E683), "", Table2[[#This Row],[unique_id]])</f>
        <v/>
      </c>
      <c r="T683" s="6"/>
      <c r="V683" s="8"/>
      <c r="W683" s="8"/>
      <c r="X683" s="8"/>
      <c r="Y683" s="8"/>
      <c r="AH683" s="6" t="str">
        <f>IF(ISBLANK(AG683),  "", _xlfn.CONCAT("haas/entity/sensor/", LOWER(C683), "/", E683, "/config"))</f>
        <v/>
      </c>
      <c r="AI683" s="6" t="str">
        <f>IF(ISBLANK(AG683),  "", _xlfn.CONCAT(LOWER(C683), "/", E683))</f>
        <v/>
      </c>
      <c r="AK683" s="6"/>
      <c r="AL683" s="31"/>
      <c r="AM683" s="6"/>
      <c r="AN683" s="8"/>
      <c r="AV683" s="6"/>
      <c r="AW683" s="6"/>
      <c r="AZ683" s="6" t="str">
        <f>IF(AND(ISBLANK(AV683), ISBLANK(AW683)), "", _xlfn.CONCAT("[", IF(ISBLANK(AV683), "", _xlfn.CONCAT("[""mac"", """, AV683, """]")), IF(ISBLANK(AW683), "", _xlfn.CONCAT(", [""ip"", """, AW683, """]")), "]"))</f>
        <v/>
      </c>
    </row>
    <row r="684" spans="6:52" ht="16" customHeight="1">
      <c r="F684" s="6" t="str">
        <f>IF(ISBLANK(E684), "", Table2[[#This Row],[unique_id]])</f>
        <v/>
      </c>
      <c r="T684" s="6"/>
      <c r="V684" s="8"/>
      <c r="W684" s="8"/>
      <c r="X684" s="8"/>
      <c r="Y684" s="8"/>
      <c r="AH684" s="6" t="str">
        <f>IF(ISBLANK(AG684),  "", _xlfn.CONCAT("haas/entity/sensor/", LOWER(C684), "/", E684, "/config"))</f>
        <v/>
      </c>
      <c r="AI684" s="6" t="str">
        <f>IF(ISBLANK(AG684),  "", _xlfn.CONCAT(LOWER(C684), "/", E684))</f>
        <v/>
      </c>
      <c r="AK684" s="6"/>
      <c r="AL684" s="31"/>
      <c r="AM684" s="6"/>
      <c r="AN684" s="8"/>
      <c r="AV684" s="6"/>
      <c r="AW684" s="6"/>
      <c r="AZ684" s="6" t="str">
        <f>IF(AND(ISBLANK(AV684), ISBLANK(AW684)), "", _xlfn.CONCAT("[", IF(ISBLANK(AV684), "", _xlfn.CONCAT("[""mac"", """, AV684, """]")), IF(ISBLANK(AW684), "", _xlfn.CONCAT(", [""ip"", """, AW684, """]")), "]"))</f>
        <v/>
      </c>
    </row>
    <row r="685" spans="6:52" ht="16" customHeight="1">
      <c r="F685" s="6" t="str">
        <f>IF(ISBLANK(E685), "", Table2[[#This Row],[unique_id]])</f>
        <v/>
      </c>
      <c r="T685" s="6"/>
      <c r="V685" s="8"/>
      <c r="W685" s="8"/>
      <c r="X685" s="8"/>
      <c r="Y685" s="8"/>
      <c r="AH685" s="6" t="str">
        <f>IF(ISBLANK(AG685),  "", _xlfn.CONCAT("haas/entity/sensor/", LOWER(C685), "/", E685, "/config"))</f>
        <v/>
      </c>
      <c r="AI685" s="6" t="str">
        <f>IF(ISBLANK(AG685),  "", _xlfn.CONCAT(LOWER(C685), "/", E685))</f>
        <v/>
      </c>
      <c r="AK685" s="6"/>
      <c r="AL685" s="31"/>
      <c r="AM685" s="6"/>
      <c r="AN685" s="8"/>
      <c r="AV685" s="6"/>
      <c r="AW685" s="6"/>
      <c r="AZ685" s="6" t="str">
        <f>IF(AND(ISBLANK(AV685), ISBLANK(AW685)), "", _xlfn.CONCAT("[", IF(ISBLANK(AV685), "", _xlfn.CONCAT("[""mac"", """, AV685, """]")), IF(ISBLANK(AW685), "", _xlfn.CONCAT(", [""ip"", """, AW685, """]")), "]"))</f>
        <v/>
      </c>
    </row>
    <row r="686" spans="6:52" ht="16" customHeight="1">
      <c r="F686" s="6" t="str">
        <f>IF(ISBLANK(E686), "", Table2[[#This Row],[unique_id]])</f>
        <v/>
      </c>
      <c r="T686" s="6"/>
      <c r="V686" s="8"/>
      <c r="W686" s="8"/>
      <c r="X686" s="8"/>
      <c r="Y686" s="8"/>
      <c r="AH686" s="6" t="str">
        <f>IF(ISBLANK(AG686),  "", _xlfn.CONCAT("haas/entity/sensor/", LOWER(C686), "/", E686, "/config"))</f>
        <v/>
      </c>
      <c r="AI686" s="6" t="str">
        <f>IF(ISBLANK(AG686),  "", _xlfn.CONCAT(LOWER(C686), "/", E686))</f>
        <v/>
      </c>
      <c r="AK686" s="6"/>
      <c r="AL686" s="31"/>
      <c r="AM686" s="6"/>
      <c r="AN686" s="8"/>
      <c r="AV686" s="6"/>
      <c r="AW686" s="6"/>
      <c r="AZ686" s="6" t="str">
        <f>IF(AND(ISBLANK(AV686), ISBLANK(AW686)), "", _xlfn.CONCAT("[", IF(ISBLANK(AV686), "", _xlfn.CONCAT("[""mac"", """, AV686, """]")), IF(ISBLANK(AW686), "", _xlfn.CONCAT(", [""ip"", """, AW686, """]")), "]"))</f>
        <v/>
      </c>
    </row>
    <row r="687" spans="6:52" ht="16" customHeight="1">
      <c r="F687" s="6" t="str">
        <f>IF(ISBLANK(E687), "", Table2[[#This Row],[unique_id]])</f>
        <v/>
      </c>
      <c r="T687" s="6"/>
      <c r="V687" s="8"/>
      <c r="W687" s="8"/>
      <c r="X687" s="8"/>
      <c r="Y687" s="8"/>
      <c r="AH687" s="6" t="str">
        <f>IF(ISBLANK(AG687),  "", _xlfn.CONCAT("haas/entity/sensor/", LOWER(C687), "/", E687, "/config"))</f>
        <v/>
      </c>
      <c r="AI687" s="6" t="str">
        <f>IF(ISBLANK(AG687),  "", _xlfn.CONCAT(LOWER(C687), "/", E687))</f>
        <v/>
      </c>
      <c r="AK687" s="6"/>
      <c r="AL687" s="31"/>
      <c r="AM687" s="6"/>
      <c r="AN687" s="8"/>
      <c r="AV687" s="6"/>
      <c r="AW687" s="6"/>
      <c r="AZ687" s="6" t="str">
        <f>IF(AND(ISBLANK(AV687), ISBLANK(AW687)), "", _xlfn.CONCAT("[", IF(ISBLANK(AV687), "", _xlfn.CONCAT("[""mac"", """, AV687, """]")), IF(ISBLANK(AW687), "", _xlfn.CONCAT(", [""ip"", """, AW687, """]")), "]"))</f>
        <v/>
      </c>
    </row>
    <row r="688" spans="6:52" ht="16" customHeight="1">
      <c r="F688" s="6" t="str">
        <f>IF(ISBLANK(E688), "", Table2[[#This Row],[unique_id]])</f>
        <v/>
      </c>
      <c r="T688" s="6"/>
      <c r="V688" s="8"/>
      <c r="W688" s="8"/>
      <c r="X688" s="8"/>
      <c r="Y688" s="8"/>
      <c r="AH688" s="6" t="str">
        <f>IF(ISBLANK(AG688),  "", _xlfn.CONCAT("haas/entity/sensor/", LOWER(C688), "/", E688, "/config"))</f>
        <v/>
      </c>
      <c r="AI688" s="6" t="str">
        <f>IF(ISBLANK(AG688),  "", _xlfn.CONCAT(LOWER(C688), "/", E688))</f>
        <v/>
      </c>
      <c r="AK688" s="6"/>
      <c r="AL688" s="31"/>
      <c r="AM688" s="6"/>
      <c r="AN688" s="8"/>
      <c r="AV688" s="6"/>
      <c r="AW688" s="6"/>
      <c r="AZ688" s="6" t="str">
        <f>IF(AND(ISBLANK(AV688), ISBLANK(AW688)), "", _xlfn.CONCAT("[", IF(ISBLANK(AV688), "", _xlfn.CONCAT("[""mac"", """, AV688, """]")), IF(ISBLANK(AW688), "", _xlfn.CONCAT(", [""ip"", """, AW688, """]")), "]"))</f>
        <v/>
      </c>
    </row>
    <row r="689" spans="6:52" ht="16" customHeight="1">
      <c r="F689" s="6" t="str">
        <f>IF(ISBLANK(E689), "", Table2[[#This Row],[unique_id]])</f>
        <v/>
      </c>
      <c r="T689" s="6"/>
      <c r="V689" s="8"/>
      <c r="W689" s="8"/>
      <c r="X689" s="8"/>
      <c r="Y689" s="8"/>
      <c r="AH689" s="6" t="str">
        <f>IF(ISBLANK(AG689),  "", _xlfn.CONCAT("haas/entity/sensor/", LOWER(C689), "/", E689, "/config"))</f>
        <v/>
      </c>
      <c r="AI689" s="6" t="str">
        <f>IF(ISBLANK(AG689),  "", _xlfn.CONCAT(LOWER(C689), "/", E689))</f>
        <v/>
      </c>
      <c r="AK689" s="6"/>
      <c r="AL689" s="31"/>
      <c r="AM689" s="6"/>
      <c r="AN689" s="8"/>
      <c r="AV689" s="6"/>
      <c r="AW689" s="6"/>
      <c r="AZ689" s="6" t="str">
        <f>IF(AND(ISBLANK(AV689), ISBLANK(AW689)), "", _xlfn.CONCAT("[", IF(ISBLANK(AV689), "", _xlfn.CONCAT("[""mac"", """, AV689, """]")), IF(ISBLANK(AW689), "", _xlfn.CONCAT(", [""ip"", """, AW689, """]")), "]"))</f>
        <v/>
      </c>
    </row>
    <row r="690" spans="6:52" ht="16" customHeight="1">
      <c r="F690" s="6" t="str">
        <f>IF(ISBLANK(E690), "", Table2[[#This Row],[unique_id]])</f>
        <v/>
      </c>
      <c r="T690" s="6"/>
      <c r="V690" s="8"/>
      <c r="W690" s="8"/>
      <c r="X690" s="8"/>
      <c r="Y690" s="8"/>
      <c r="AH690" s="6" t="str">
        <f>IF(ISBLANK(AG690),  "", _xlfn.CONCAT("haas/entity/sensor/", LOWER(C690), "/", E690, "/config"))</f>
        <v/>
      </c>
      <c r="AI690" s="6" t="str">
        <f>IF(ISBLANK(AG690),  "", _xlfn.CONCAT(LOWER(C690), "/", E690))</f>
        <v/>
      </c>
      <c r="AK690" s="6"/>
      <c r="AL690" s="31"/>
      <c r="AM690" s="6"/>
      <c r="AN690" s="8"/>
      <c r="AV690" s="6"/>
      <c r="AW690" s="6"/>
      <c r="AZ690" s="6" t="str">
        <f>IF(AND(ISBLANK(AV690), ISBLANK(AW690)), "", _xlfn.CONCAT("[", IF(ISBLANK(AV690), "", _xlfn.CONCAT("[""mac"", """, AV690, """]")), IF(ISBLANK(AW690), "", _xlfn.CONCAT(", [""ip"", """, AW690, """]")), "]"))</f>
        <v/>
      </c>
    </row>
    <row r="691" spans="6:52" ht="16" customHeight="1">
      <c r="F691" s="6" t="str">
        <f>IF(ISBLANK(E691), "", Table2[[#This Row],[unique_id]])</f>
        <v/>
      </c>
      <c r="T691" s="6"/>
      <c r="V691" s="8"/>
      <c r="W691" s="8"/>
      <c r="X691" s="8"/>
      <c r="Y691" s="8"/>
      <c r="AH691" s="6" t="str">
        <f>IF(ISBLANK(AG691),  "", _xlfn.CONCAT("haas/entity/sensor/", LOWER(C691), "/", E691, "/config"))</f>
        <v/>
      </c>
      <c r="AI691" s="6" t="str">
        <f>IF(ISBLANK(AG691),  "", _xlfn.CONCAT(LOWER(C691), "/", E691))</f>
        <v/>
      </c>
      <c r="AK691" s="6"/>
      <c r="AL691" s="31"/>
      <c r="AM691" s="6"/>
      <c r="AN691" s="8"/>
      <c r="AV691" s="6"/>
      <c r="AW691" s="6"/>
      <c r="AZ691" s="6" t="str">
        <f>IF(AND(ISBLANK(AV691), ISBLANK(AW691)), "", _xlfn.CONCAT("[", IF(ISBLANK(AV691), "", _xlfn.CONCAT("[""mac"", """, AV691, """]")), IF(ISBLANK(AW691), "", _xlfn.CONCAT(", [""ip"", """, AW691, """]")), "]"))</f>
        <v/>
      </c>
    </row>
    <row r="692" spans="6:52" ht="16" customHeight="1">
      <c r="F692" s="6" t="str">
        <f>IF(ISBLANK(E692), "", Table2[[#This Row],[unique_id]])</f>
        <v/>
      </c>
      <c r="T692" s="6"/>
      <c r="V692" s="8"/>
      <c r="W692" s="8"/>
      <c r="X692" s="8"/>
      <c r="Y692" s="8"/>
      <c r="AH692" s="6" t="str">
        <f>IF(ISBLANK(AG692),  "", _xlfn.CONCAT("haas/entity/sensor/", LOWER(C692), "/", E692, "/config"))</f>
        <v/>
      </c>
      <c r="AI692" s="6" t="str">
        <f>IF(ISBLANK(AG692),  "", _xlfn.CONCAT(LOWER(C692), "/", E692))</f>
        <v/>
      </c>
      <c r="AK692" s="6"/>
      <c r="AL692" s="31"/>
      <c r="AM692" s="6"/>
      <c r="AN692" s="8"/>
      <c r="AV692" s="6"/>
      <c r="AW692" s="6"/>
      <c r="AZ692" s="6" t="str">
        <f>IF(AND(ISBLANK(AV692), ISBLANK(AW692)), "", _xlfn.CONCAT("[", IF(ISBLANK(AV692), "", _xlfn.CONCAT("[""mac"", """, AV692, """]")), IF(ISBLANK(AW692), "", _xlfn.CONCAT(", [""ip"", """, AW692, """]")), "]"))</f>
        <v/>
      </c>
    </row>
    <row r="693" spans="6:52" ht="16" customHeight="1">
      <c r="F693" s="6" t="str">
        <f>IF(ISBLANK(E693), "", Table2[[#This Row],[unique_id]])</f>
        <v/>
      </c>
      <c r="T693" s="6"/>
      <c r="V693" s="8"/>
      <c r="W693" s="8"/>
      <c r="X693" s="8"/>
      <c r="Y693" s="8"/>
      <c r="AH693" s="6" t="str">
        <f>IF(ISBLANK(AG693),  "", _xlfn.CONCAT("haas/entity/sensor/", LOWER(C693), "/", E693, "/config"))</f>
        <v/>
      </c>
      <c r="AI693" s="6" t="str">
        <f>IF(ISBLANK(AG693),  "", _xlfn.CONCAT(LOWER(C693), "/", E693))</f>
        <v/>
      </c>
      <c r="AK693" s="6"/>
      <c r="AL693" s="31"/>
      <c r="AM693" s="6"/>
      <c r="AN693" s="8"/>
      <c r="AV693" s="6"/>
      <c r="AW693" s="6"/>
      <c r="AZ693" s="6" t="str">
        <f>IF(AND(ISBLANK(AV693), ISBLANK(AW693)), "", _xlfn.CONCAT("[", IF(ISBLANK(AV693), "", _xlfn.CONCAT("[""mac"", """, AV693, """]")), IF(ISBLANK(AW693), "", _xlfn.CONCAT(", [""ip"", """, AW693, """]")), "]"))</f>
        <v/>
      </c>
    </row>
    <row r="694" spans="6:52" ht="16" customHeight="1">
      <c r="F694" s="6" t="str">
        <f>IF(ISBLANK(E694), "", Table2[[#This Row],[unique_id]])</f>
        <v/>
      </c>
      <c r="T694" s="6"/>
      <c r="V694" s="8"/>
      <c r="W694" s="8"/>
      <c r="X694" s="8"/>
      <c r="Y694" s="8"/>
      <c r="AH694" s="6" t="str">
        <f>IF(ISBLANK(AG694),  "", _xlfn.CONCAT("haas/entity/sensor/", LOWER(C694), "/", E694, "/config"))</f>
        <v/>
      </c>
      <c r="AI694" s="6" t="str">
        <f>IF(ISBLANK(AG694),  "", _xlfn.CONCAT(LOWER(C694), "/", E694))</f>
        <v/>
      </c>
      <c r="AK694" s="6"/>
      <c r="AL694" s="31"/>
      <c r="AM694" s="6"/>
      <c r="AN694" s="8"/>
      <c r="AV694" s="6"/>
      <c r="AW694" s="6"/>
      <c r="AZ694" s="6" t="str">
        <f>IF(AND(ISBLANK(AV694), ISBLANK(AW694)), "", _xlfn.CONCAT("[", IF(ISBLANK(AV694), "", _xlfn.CONCAT("[""mac"", """, AV694, """]")), IF(ISBLANK(AW694), "", _xlfn.CONCAT(", [""ip"", """, AW694, """]")), "]"))</f>
        <v/>
      </c>
    </row>
    <row r="695" spans="6:52" ht="16" customHeight="1">
      <c r="F695" s="6" t="str">
        <f>IF(ISBLANK(E695), "", Table2[[#This Row],[unique_id]])</f>
        <v/>
      </c>
      <c r="T695" s="6"/>
      <c r="V695" s="8"/>
      <c r="W695" s="8"/>
      <c r="X695" s="8"/>
      <c r="Y695" s="8"/>
      <c r="AH695" s="6" t="str">
        <f>IF(ISBLANK(AG695),  "", _xlfn.CONCAT("haas/entity/sensor/", LOWER(C695), "/", E695, "/config"))</f>
        <v/>
      </c>
      <c r="AI695" s="6" t="str">
        <f>IF(ISBLANK(AG695),  "", _xlfn.CONCAT(LOWER(C695), "/", E695))</f>
        <v/>
      </c>
      <c r="AK695" s="6"/>
      <c r="AL695" s="31"/>
      <c r="AM695" s="6"/>
      <c r="AN695" s="8"/>
      <c r="AV695" s="6"/>
      <c r="AW695" s="6"/>
      <c r="AZ695" s="6" t="str">
        <f>IF(AND(ISBLANK(AV695), ISBLANK(AW695)), "", _xlfn.CONCAT("[", IF(ISBLANK(AV695), "", _xlfn.CONCAT("[""mac"", """, AV695, """]")), IF(ISBLANK(AW695), "", _xlfn.CONCAT(", [""ip"", """, AW695, """]")), "]"))</f>
        <v/>
      </c>
    </row>
    <row r="696" spans="6:52" ht="16" customHeight="1">
      <c r="F696" s="6" t="str">
        <f>IF(ISBLANK(E696), "", Table2[[#This Row],[unique_id]])</f>
        <v/>
      </c>
      <c r="T696" s="6"/>
      <c r="V696" s="8"/>
      <c r="W696" s="8"/>
      <c r="X696" s="8"/>
      <c r="Y696" s="8"/>
      <c r="AH696" s="6" t="str">
        <f>IF(ISBLANK(AG696),  "", _xlfn.CONCAT("haas/entity/sensor/", LOWER(C696), "/", E696, "/config"))</f>
        <v/>
      </c>
      <c r="AI696" s="6" t="str">
        <f>IF(ISBLANK(AG696),  "", _xlfn.CONCAT(LOWER(C696), "/", E696))</f>
        <v/>
      </c>
      <c r="AK696" s="6"/>
      <c r="AL696" s="31"/>
      <c r="AM696" s="6"/>
      <c r="AN696" s="8"/>
      <c r="AV696" s="6"/>
      <c r="AW696" s="6"/>
      <c r="AZ696" s="6" t="str">
        <f>IF(AND(ISBLANK(AV696), ISBLANK(AW696)), "", _xlfn.CONCAT("[", IF(ISBLANK(AV696), "", _xlfn.CONCAT("[""mac"", """, AV696, """]")), IF(ISBLANK(AW696), "", _xlfn.CONCAT(", [""ip"", """, AW696, """]")), "]"))</f>
        <v/>
      </c>
    </row>
    <row r="697" spans="6:52" ht="16" customHeight="1">
      <c r="F697" s="6" t="str">
        <f>IF(ISBLANK(E697), "", Table2[[#This Row],[unique_id]])</f>
        <v/>
      </c>
      <c r="T697" s="6"/>
      <c r="V697" s="8"/>
      <c r="W697" s="8"/>
      <c r="X697" s="8"/>
      <c r="Y697" s="8"/>
      <c r="AH697" s="6" t="str">
        <f>IF(ISBLANK(AG697),  "", _xlfn.CONCAT("haas/entity/sensor/", LOWER(C697), "/", E697, "/config"))</f>
        <v/>
      </c>
      <c r="AI697" s="6" t="str">
        <f>IF(ISBLANK(AG697),  "", _xlfn.CONCAT(LOWER(C697), "/", E697))</f>
        <v/>
      </c>
      <c r="AK697" s="6"/>
      <c r="AL697" s="31"/>
      <c r="AM697" s="6"/>
      <c r="AN697" s="8"/>
      <c r="AV697" s="6"/>
      <c r="AW697" s="6"/>
      <c r="AZ697" s="6" t="str">
        <f>IF(AND(ISBLANK(AV697), ISBLANK(AW697)), "", _xlfn.CONCAT("[", IF(ISBLANK(AV697), "", _xlfn.CONCAT("[""mac"", """, AV697, """]")), IF(ISBLANK(AW697), "", _xlfn.CONCAT(", [""ip"", """, AW697, """]")), "]"))</f>
        <v/>
      </c>
    </row>
    <row r="698" spans="6:52" ht="16" customHeight="1">
      <c r="F698" s="6" t="str">
        <f>IF(ISBLANK(E698), "", Table2[[#This Row],[unique_id]])</f>
        <v/>
      </c>
      <c r="T698" s="6"/>
      <c r="V698" s="8"/>
      <c r="W698" s="8"/>
      <c r="X698" s="8"/>
      <c r="Y698" s="8"/>
      <c r="AH698" s="6" t="str">
        <f>IF(ISBLANK(AG698),  "", _xlfn.CONCAT("haas/entity/sensor/", LOWER(C698), "/", E698, "/config"))</f>
        <v/>
      </c>
      <c r="AI698" s="6" t="str">
        <f>IF(ISBLANK(AG698),  "", _xlfn.CONCAT(LOWER(C698), "/", E698))</f>
        <v/>
      </c>
      <c r="AK698" s="6"/>
      <c r="AL698" s="31"/>
      <c r="AM698" s="6"/>
      <c r="AN698" s="8"/>
      <c r="AV698" s="6"/>
      <c r="AW698" s="6"/>
      <c r="AZ698" s="6" t="str">
        <f>IF(AND(ISBLANK(AV698), ISBLANK(AW698)), "", _xlfn.CONCAT("[", IF(ISBLANK(AV698), "", _xlfn.CONCAT("[""mac"", """, AV698, """]")), IF(ISBLANK(AW698), "", _xlfn.CONCAT(", [""ip"", """, AW698, """]")), "]"))</f>
        <v/>
      </c>
    </row>
    <row r="699" spans="6:52" ht="16" customHeight="1">
      <c r="F699" s="6" t="str">
        <f>IF(ISBLANK(E699), "", Table2[[#This Row],[unique_id]])</f>
        <v/>
      </c>
      <c r="T699" s="6"/>
      <c r="V699" s="8"/>
      <c r="W699" s="8"/>
      <c r="X699" s="8"/>
      <c r="Y699" s="8"/>
      <c r="AH699" s="6" t="str">
        <f>IF(ISBLANK(AG699),  "", _xlfn.CONCAT("haas/entity/sensor/", LOWER(C699), "/", E699, "/config"))</f>
        <v/>
      </c>
      <c r="AI699" s="6" t="str">
        <f>IF(ISBLANK(AG699),  "", _xlfn.CONCAT(LOWER(C699), "/", E699))</f>
        <v/>
      </c>
      <c r="AK699" s="6"/>
      <c r="AL699" s="31"/>
      <c r="AM699" s="6"/>
      <c r="AN699" s="8"/>
      <c r="AV699" s="6"/>
      <c r="AW699" s="6"/>
      <c r="AZ699" s="6" t="str">
        <f>IF(AND(ISBLANK(AV699), ISBLANK(AW699)), "", _xlfn.CONCAT("[", IF(ISBLANK(AV699), "", _xlfn.CONCAT("[""mac"", """, AV699, """]")), IF(ISBLANK(AW699), "", _xlfn.CONCAT(", [""ip"", """, AW699, """]")), "]"))</f>
        <v/>
      </c>
    </row>
    <row r="700" spans="6:52" ht="16" customHeight="1">
      <c r="F700" s="6" t="str">
        <f>IF(ISBLANK(E700), "", Table2[[#This Row],[unique_id]])</f>
        <v/>
      </c>
      <c r="T700" s="6"/>
      <c r="V700" s="8"/>
      <c r="W700" s="8"/>
      <c r="X700" s="8"/>
      <c r="Y700" s="8"/>
      <c r="AH700" s="6" t="str">
        <f>IF(ISBLANK(AG700),  "", _xlfn.CONCAT("haas/entity/sensor/", LOWER(C700), "/", E700, "/config"))</f>
        <v/>
      </c>
      <c r="AI700" s="6" t="str">
        <f>IF(ISBLANK(AG700),  "", _xlfn.CONCAT(LOWER(C700), "/", E700))</f>
        <v/>
      </c>
      <c r="AK700" s="6"/>
      <c r="AL700" s="31"/>
      <c r="AM700" s="6"/>
      <c r="AN700" s="8"/>
      <c r="AV700" s="6"/>
      <c r="AW700" s="6"/>
      <c r="AZ700" s="6" t="str">
        <f>IF(AND(ISBLANK(AV700), ISBLANK(AW700)), "", _xlfn.CONCAT("[", IF(ISBLANK(AV700), "", _xlfn.CONCAT("[""mac"", """, AV700, """]")), IF(ISBLANK(AW700), "", _xlfn.CONCAT(", [""ip"", """, AW700, """]")), "]"))</f>
        <v/>
      </c>
    </row>
    <row r="701" spans="6:52" ht="16" customHeight="1">
      <c r="F701" s="6" t="str">
        <f>IF(ISBLANK(E701), "", Table2[[#This Row],[unique_id]])</f>
        <v/>
      </c>
      <c r="T701" s="6"/>
      <c r="V701" s="8"/>
      <c r="W701" s="8"/>
      <c r="X701" s="8"/>
      <c r="Y701" s="8"/>
      <c r="AH701" s="6" t="str">
        <f>IF(ISBLANK(AG701),  "", _xlfn.CONCAT("haas/entity/sensor/", LOWER(C701), "/", E701, "/config"))</f>
        <v/>
      </c>
      <c r="AI701" s="6" t="str">
        <f>IF(ISBLANK(AG701),  "", _xlfn.CONCAT(LOWER(C701), "/", E701))</f>
        <v/>
      </c>
      <c r="AK701" s="6"/>
      <c r="AL701" s="31"/>
      <c r="AM701" s="6"/>
      <c r="AN701" s="8"/>
      <c r="AV701" s="6"/>
      <c r="AW701" s="6"/>
      <c r="AZ701" s="6" t="str">
        <f>IF(AND(ISBLANK(AV701), ISBLANK(AW701)), "", _xlfn.CONCAT("[", IF(ISBLANK(AV701), "", _xlfn.CONCAT("[""mac"", """, AV701, """]")), IF(ISBLANK(AW701), "", _xlfn.CONCAT(", [""ip"", """, AW701, """]")), "]"))</f>
        <v/>
      </c>
    </row>
    <row r="702" spans="6:52" ht="16" customHeight="1">
      <c r="F702" s="6" t="str">
        <f>IF(ISBLANK(E702), "", Table2[[#This Row],[unique_id]])</f>
        <v/>
      </c>
      <c r="T702" s="6"/>
      <c r="V702" s="8"/>
      <c r="W702" s="8"/>
      <c r="X702" s="8"/>
      <c r="Y702" s="8"/>
      <c r="AH702" s="6" t="str">
        <f>IF(ISBLANK(AG702),  "", _xlfn.CONCAT("haas/entity/sensor/", LOWER(C702), "/", E702, "/config"))</f>
        <v/>
      </c>
      <c r="AI702" s="6" t="str">
        <f>IF(ISBLANK(AG702),  "", _xlfn.CONCAT(LOWER(C702), "/", E702))</f>
        <v/>
      </c>
      <c r="AK702" s="6"/>
      <c r="AL702" s="31"/>
      <c r="AM702" s="6"/>
      <c r="AN702" s="8"/>
      <c r="AV702" s="6"/>
      <c r="AW702" s="6"/>
      <c r="AZ702" s="6" t="str">
        <f>IF(AND(ISBLANK(AV702), ISBLANK(AW702)), "", _xlfn.CONCAT("[", IF(ISBLANK(AV702), "", _xlfn.CONCAT("[""mac"", """, AV702, """]")), IF(ISBLANK(AW702), "", _xlfn.CONCAT(", [""ip"", """, AW702, """]")), "]"))</f>
        <v/>
      </c>
    </row>
    <row r="703" spans="6:52" ht="16" customHeight="1">
      <c r="F703" s="6" t="str">
        <f>IF(ISBLANK(E703), "", Table2[[#This Row],[unique_id]])</f>
        <v/>
      </c>
      <c r="T703" s="6"/>
      <c r="V703" s="8"/>
      <c r="W703" s="8"/>
      <c r="X703" s="8"/>
      <c r="Y703" s="8"/>
      <c r="AH703" s="6" t="str">
        <f>IF(ISBLANK(AG703),  "", _xlfn.CONCAT("haas/entity/sensor/", LOWER(C703), "/", E703, "/config"))</f>
        <v/>
      </c>
      <c r="AI703" s="6" t="str">
        <f>IF(ISBLANK(AG703),  "", _xlfn.CONCAT(LOWER(C703), "/", E703))</f>
        <v/>
      </c>
      <c r="AK703" s="6"/>
      <c r="AL703" s="31"/>
      <c r="AM703" s="6"/>
      <c r="AN703" s="8"/>
      <c r="AV703" s="6"/>
      <c r="AW703" s="6"/>
      <c r="AZ703" s="6" t="str">
        <f>IF(AND(ISBLANK(AV703), ISBLANK(AW703)), "", _xlfn.CONCAT("[", IF(ISBLANK(AV703), "", _xlfn.CONCAT("[""mac"", """, AV703, """]")), IF(ISBLANK(AW703), "", _xlfn.CONCAT(", [""ip"", """, AW703, """]")), "]"))</f>
        <v/>
      </c>
    </row>
    <row r="704" spans="6:52" ht="16" customHeight="1">
      <c r="F704" s="6" t="str">
        <f>IF(ISBLANK(E704), "", Table2[[#This Row],[unique_id]])</f>
        <v/>
      </c>
      <c r="T704" s="6"/>
      <c r="V704" s="8"/>
      <c r="W704" s="8"/>
      <c r="X704" s="8"/>
      <c r="Y704" s="8"/>
      <c r="AH704" s="6" t="str">
        <f>IF(ISBLANK(AG704),  "", _xlfn.CONCAT("haas/entity/sensor/", LOWER(C704), "/", E704, "/config"))</f>
        <v/>
      </c>
      <c r="AI704" s="6" t="str">
        <f>IF(ISBLANK(AG704),  "", _xlfn.CONCAT(LOWER(C704), "/", E704))</f>
        <v/>
      </c>
      <c r="AK704" s="6"/>
      <c r="AL704" s="31"/>
      <c r="AM704" s="6"/>
      <c r="AN704" s="8"/>
      <c r="AV704" s="6"/>
      <c r="AW704" s="6"/>
      <c r="AZ704" s="6" t="str">
        <f>IF(AND(ISBLANK(AV704), ISBLANK(AW704)), "", _xlfn.CONCAT("[", IF(ISBLANK(AV704), "", _xlfn.CONCAT("[""mac"", """, AV704, """]")), IF(ISBLANK(AW704), "", _xlfn.CONCAT(", [""ip"", """, AW704, """]")), "]"))</f>
        <v/>
      </c>
    </row>
    <row r="705" spans="6:52" ht="16" customHeight="1">
      <c r="F705" s="6" t="str">
        <f>IF(ISBLANK(E705), "", Table2[[#This Row],[unique_id]])</f>
        <v/>
      </c>
      <c r="T705" s="6"/>
      <c r="V705" s="8"/>
      <c r="W705" s="8"/>
      <c r="X705" s="8"/>
      <c r="Y705" s="8"/>
      <c r="AH705" s="6" t="str">
        <f>IF(ISBLANK(AG705),  "", _xlfn.CONCAT("haas/entity/sensor/", LOWER(C705), "/", E705, "/config"))</f>
        <v/>
      </c>
      <c r="AI705" s="6" t="str">
        <f>IF(ISBLANK(AG705),  "", _xlfn.CONCAT(LOWER(C705), "/", E705))</f>
        <v/>
      </c>
      <c r="AK705" s="6"/>
      <c r="AL705" s="31"/>
      <c r="AM705" s="6"/>
      <c r="AN705" s="8"/>
      <c r="AV705" s="6"/>
      <c r="AW705" s="6"/>
      <c r="AZ705" s="6" t="str">
        <f>IF(AND(ISBLANK(AV705), ISBLANK(AW705)), "", _xlfn.CONCAT("[", IF(ISBLANK(AV705), "", _xlfn.CONCAT("[""mac"", """, AV705, """]")), IF(ISBLANK(AW705), "", _xlfn.CONCAT(", [""ip"", """, AW705, """]")), "]"))</f>
        <v/>
      </c>
    </row>
    <row r="706" spans="6:52" ht="16" customHeight="1">
      <c r="F706" s="6" t="str">
        <f>IF(ISBLANK(E706), "", Table2[[#This Row],[unique_id]])</f>
        <v/>
      </c>
      <c r="T706" s="6"/>
      <c r="V706" s="8"/>
      <c r="W706" s="8"/>
      <c r="X706" s="8"/>
      <c r="Y706" s="8"/>
      <c r="AH706" s="6" t="str">
        <f>IF(ISBLANK(AG706),  "", _xlfn.CONCAT("haas/entity/sensor/", LOWER(C706), "/", E706, "/config"))</f>
        <v/>
      </c>
      <c r="AI706" s="6" t="str">
        <f>IF(ISBLANK(AG706),  "", _xlfn.CONCAT(LOWER(C706), "/", E706))</f>
        <v/>
      </c>
      <c r="AK706" s="6"/>
      <c r="AL706" s="31"/>
      <c r="AM706" s="6"/>
      <c r="AN706" s="8"/>
      <c r="AV706" s="6"/>
      <c r="AW706" s="6"/>
      <c r="AZ706" s="6" t="str">
        <f>IF(AND(ISBLANK(AV706), ISBLANK(AW706)), "", _xlfn.CONCAT("[", IF(ISBLANK(AV706), "", _xlfn.CONCAT("[""mac"", """, AV706, """]")), IF(ISBLANK(AW706), "", _xlfn.CONCAT(", [""ip"", """, AW706, """]")), "]"))</f>
        <v/>
      </c>
    </row>
    <row r="707" spans="6:52" ht="16" customHeight="1">
      <c r="F707" s="6" t="str">
        <f>IF(ISBLANK(E707), "", Table2[[#This Row],[unique_id]])</f>
        <v/>
      </c>
      <c r="T707" s="6"/>
      <c r="V707" s="8"/>
      <c r="W707" s="8"/>
      <c r="X707" s="8"/>
      <c r="Y707" s="8"/>
      <c r="AH707" s="6" t="str">
        <f>IF(ISBLANK(AG707),  "", _xlfn.CONCAT("haas/entity/sensor/", LOWER(C707), "/", E707, "/config"))</f>
        <v/>
      </c>
      <c r="AI707" s="6" t="str">
        <f>IF(ISBLANK(AG707),  "", _xlfn.CONCAT(LOWER(C707), "/", E707))</f>
        <v/>
      </c>
      <c r="AK707" s="6"/>
      <c r="AL707" s="31"/>
      <c r="AM707" s="6"/>
      <c r="AN707" s="8"/>
      <c r="AV707" s="6"/>
      <c r="AW707" s="6"/>
      <c r="AZ707" s="6" t="str">
        <f>IF(AND(ISBLANK(AV707), ISBLANK(AW707)), "", _xlfn.CONCAT("[", IF(ISBLANK(AV707), "", _xlfn.CONCAT("[""mac"", """, AV707, """]")), IF(ISBLANK(AW707), "", _xlfn.CONCAT(", [""ip"", """, AW707, """]")), "]"))</f>
        <v/>
      </c>
    </row>
    <row r="708" spans="6:52" ht="16" customHeight="1">
      <c r="F708" s="6" t="str">
        <f>IF(ISBLANK(E708), "", Table2[[#This Row],[unique_id]])</f>
        <v/>
      </c>
      <c r="T708" s="6"/>
      <c r="V708" s="8"/>
      <c r="W708" s="8"/>
      <c r="X708" s="8"/>
      <c r="Y708" s="8"/>
      <c r="AH708" s="6" t="str">
        <f>IF(ISBLANK(AG708),  "", _xlfn.CONCAT("haas/entity/sensor/", LOWER(C708), "/", E708, "/config"))</f>
        <v/>
      </c>
      <c r="AI708" s="6" t="str">
        <f>IF(ISBLANK(AG708),  "", _xlfn.CONCAT(LOWER(C708), "/", E708))</f>
        <v/>
      </c>
      <c r="AK708" s="6"/>
      <c r="AL708" s="31"/>
      <c r="AM708" s="6"/>
      <c r="AN708" s="8"/>
      <c r="AV708" s="6"/>
      <c r="AW708" s="6"/>
      <c r="AZ708" s="6" t="str">
        <f>IF(AND(ISBLANK(AV708), ISBLANK(AW708)), "", _xlfn.CONCAT("[", IF(ISBLANK(AV708), "", _xlfn.CONCAT("[""mac"", """, AV708, """]")), IF(ISBLANK(AW708), "", _xlfn.CONCAT(", [""ip"", """, AW708, """]")), "]"))</f>
        <v/>
      </c>
    </row>
    <row r="709" spans="6:52" ht="16" customHeight="1">
      <c r="F709" s="6" t="str">
        <f>IF(ISBLANK(E709), "", Table2[[#This Row],[unique_id]])</f>
        <v/>
      </c>
      <c r="T709" s="6"/>
      <c r="V709" s="8"/>
      <c r="W709" s="8"/>
      <c r="X709" s="8"/>
      <c r="Y709" s="8"/>
      <c r="AH709" s="6" t="str">
        <f>IF(ISBLANK(AG709),  "", _xlfn.CONCAT("haas/entity/sensor/", LOWER(C709), "/", E709, "/config"))</f>
        <v/>
      </c>
      <c r="AI709" s="6" t="str">
        <f>IF(ISBLANK(AG709),  "", _xlfn.CONCAT(LOWER(C709), "/", E709))</f>
        <v/>
      </c>
      <c r="AK709" s="6"/>
      <c r="AL709" s="31"/>
      <c r="AM709" s="6"/>
      <c r="AN709" s="8"/>
      <c r="AV709" s="6"/>
      <c r="AW709" s="6"/>
      <c r="AZ709" s="6" t="str">
        <f>IF(AND(ISBLANK(AV709), ISBLANK(AW709)), "", _xlfn.CONCAT("[", IF(ISBLANK(AV709), "", _xlfn.CONCAT("[""mac"", """, AV709, """]")), IF(ISBLANK(AW709), "", _xlfn.CONCAT(", [""ip"", """, AW709, """]")), "]"))</f>
        <v/>
      </c>
    </row>
    <row r="710" spans="6:52" ht="16" customHeight="1">
      <c r="F710" s="6" t="str">
        <f>IF(ISBLANK(E710), "", Table2[[#This Row],[unique_id]])</f>
        <v/>
      </c>
      <c r="T710" s="6"/>
      <c r="V710" s="8"/>
      <c r="W710" s="8"/>
      <c r="X710" s="8"/>
      <c r="Y710" s="8"/>
      <c r="AH710" s="6" t="str">
        <f>IF(ISBLANK(AG710),  "", _xlfn.CONCAT("haas/entity/sensor/", LOWER(C710), "/", E710, "/config"))</f>
        <v/>
      </c>
      <c r="AI710" s="6" t="str">
        <f>IF(ISBLANK(AG710),  "", _xlfn.CONCAT(LOWER(C710), "/", E710))</f>
        <v/>
      </c>
      <c r="AK710" s="6"/>
      <c r="AL710" s="31"/>
      <c r="AM710" s="6"/>
      <c r="AN710" s="8"/>
      <c r="AV710" s="6"/>
      <c r="AW710" s="6"/>
      <c r="AZ710" s="6" t="str">
        <f>IF(AND(ISBLANK(AV710), ISBLANK(AW710)), "", _xlfn.CONCAT("[", IF(ISBLANK(AV710), "", _xlfn.CONCAT("[""mac"", """, AV710, """]")), IF(ISBLANK(AW710), "", _xlfn.CONCAT(", [""ip"", """, AW710, """]")), "]"))</f>
        <v/>
      </c>
    </row>
    <row r="711" spans="6:52" ht="16" customHeight="1">
      <c r="F711" s="6" t="str">
        <f>IF(ISBLANK(E711), "", Table2[[#This Row],[unique_id]])</f>
        <v/>
      </c>
      <c r="T711" s="6"/>
      <c r="V711" s="8"/>
      <c r="W711" s="8"/>
      <c r="X711" s="8"/>
      <c r="Y711" s="8"/>
      <c r="AH711" s="6" t="str">
        <f>IF(ISBLANK(AG711),  "", _xlfn.CONCAT("haas/entity/sensor/", LOWER(C711), "/", E711, "/config"))</f>
        <v/>
      </c>
      <c r="AI711" s="6" t="str">
        <f>IF(ISBLANK(AG711),  "", _xlfn.CONCAT(LOWER(C711), "/", E711))</f>
        <v/>
      </c>
      <c r="AK711" s="6"/>
      <c r="AL711" s="31"/>
      <c r="AM711" s="6"/>
      <c r="AN711" s="8"/>
      <c r="AV711" s="6"/>
      <c r="AW711" s="6"/>
      <c r="AZ711" s="6" t="str">
        <f>IF(AND(ISBLANK(AV711), ISBLANK(AW711)), "", _xlfn.CONCAT("[", IF(ISBLANK(AV711), "", _xlfn.CONCAT("[""mac"", """, AV711, """]")), IF(ISBLANK(AW711), "", _xlfn.CONCAT(", [""ip"", """, AW711, """]")), "]"))</f>
        <v/>
      </c>
    </row>
    <row r="712" spans="6:52" ht="16" customHeight="1">
      <c r="F712" s="6" t="str">
        <f>IF(ISBLANK(E712), "", Table2[[#This Row],[unique_id]])</f>
        <v/>
      </c>
      <c r="T712" s="6"/>
      <c r="V712" s="8"/>
      <c r="W712" s="8"/>
      <c r="X712" s="8"/>
      <c r="Y712" s="8"/>
      <c r="AH712" s="6" t="str">
        <f>IF(ISBLANK(AG712),  "", _xlfn.CONCAT("haas/entity/sensor/", LOWER(C712), "/", E712, "/config"))</f>
        <v/>
      </c>
      <c r="AI712" s="6" t="str">
        <f>IF(ISBLANK(AG712),  "", _xlfn.CONCAT(LOWER(C712), "/", E712))</f>
        <v/>
      </c>
      <c r="AK712" s="6"/>
      <c r="AL712" s="31"/>
      <c r="AM712" s="6"/>
      <c r="AN712" s="8"/>
      <c r="AV712" s="6"/>
      <c r="AW712" s="6"/>
      <c r="AZ712" s="6" t="str">
        <f>IF(AND(ISBLANK(AV712), ISBLANK(AW712)), "", _xlfn.CONCAT("[", IF(ISBLANK(AV712), "", _xlfn.CONCAT("[""mac"", """, AV712, """]")), IF(ISBLANK(AW712), "", _xlfn.CONCAT(", [""ip"", """, AW712, """]")), "]"))</f>
        <v/>
      </c>
    </row>
    <row r="713" spans="6:52" ht="16" customHeight="1">
      <c r="F713" s="6" t="str">
        <f>IF(ISBLANK(E713), "", Table2[[#This Row],[unique_id]])</f>
        <v/>
      </c>
      <c r="T713" s="6"/>
      <c r="V713" s="8"/>
      <c r="W713" s="8"/>
      <c r="X713" s="8"/>
      <c r="Y713" s="8"/>
      <c r="AH713" s="6" t="str">
        <f>IF(ISBLANK(AG713),  "", _xlfn.CONCAT("haas/entity/sensor/", LOWER(C713), "/", E713, "/config"))</f>
        <v/>
      </c>
      <c r="AI713" s="6" t="str">
        <f>IF(ISBLANK(AG713),  "", _xlfn.CONCAT(LOWER(C713), "/", E713))</f>
        <v/>
      </c>
      <c r="AK713" s="6"/>
      <c r="AL713" s="31"/>
      <c r="AM713" s="6"/>
      <c r="AN713" s="8"/>
      <c r="AV713" s="6"/>
      <c r="AW713" s="6"/>
      <c r="AZ713" s="6" t="str">
        <f>IF(AND(ISBLANK(AV713), ISBLANK(AW713)), "", _xlfn.CONCAT("[", IF(ISBLANK(AV713), "", _xlfn.CONCAT("[""mac"", """, AV713, """]")), IF(ISBLANK(AW713), "", _xlfn.CONCAT(", [""ip"", """, AW713, """]")), "]"))</f>
        <v/>
      </c>
    </row>
    <row r="714" spans="6:52" ht="16" customHeight="1">
      <c r="F714" s="6" t="str">
        <f>IF(ISBLANK(E714), "", Table2[[#This Row],[unique_id]])</f>
        <v/>
      </c>
      <c r="T714" s="6"/>
      <c r="V714" s="8"/>
      <c r="W714" s="8"/>
      <c r="X714" s="8"/>
      <c r="Y714" s="8"/>
      <c r="AH714" s="6" t="str">
        <f>IF(ISBLANK(AG714),  "", _xlfn.CONCAT("haas/entity/sensor/", LOWER(C714), "/", E714, "/config"))</f>
        <v/>
      </c>
      <c r="AI714" s="6" t="str">
        <f>IF(ISBLANK(AG714),  "", _xlfn.CONCAT(LOWER(C714), "/", E714))</f>
        <v/>
      </c>
      <c r="AK714" s="6"/>
      <c r="AL714" s="31"/>
      <c r="AM714" s="6"/>
      <c r="AN714" s="8"/>
      <c r="AV714" s="6"/>
      <c r="AW714" s="6"/>
      <c r="AZ714" s="6" t="str">
        <f>IF(AND(ISBLANK(AV714), ISBLANK(AW714)), "", _xlfn.CONCAT("[", IF(ISBLANK(AV714), "", _xlfn.CONCAT("[""mac"", """, AV714, """]")), IF(ISBLANK(AW714), "", _xlfn.CONCAT(", [""ip"", """, AW714, """]")), "]"))</f>
        <v/>
      </c>
    </row>
    <row r="715" spans="6:52" ht="16" customHeight="1">
      <c r="F715" s="6" t="str">
        <f>IF(ISBLANK(E715), "", Table2[[#This Row],[unique_id]])</f>
        <v/>
      </c>
      <c r="T715" s="6"/>
      <c r="V715" s="8"/>
      <c r="W715" s="8"/>
      <c r="X715" s="8"/>
      <c r="Y715" s="8"/>
      <c r="AH715" s="6" t="str">
        <f>IF(ISBLANK(AG715),  "", _xlfn.CONCAT("haas/entity/sensor/", LOWER(C715), "/", E715, "/config"))</f>
        <v/>
      </c>
      <c r="AI715" s="6" t="str">
        <f>IF(ISBLANK(AG715),  "", _xlfn.CONCAT(LOWER(C715), "/", E715))</f>
        <v/>
      </c>
      <c r="AK715" s="6"/>
      <c r="AL715" s="31"/>
      <c r="AM715" s="6"/>
      <c r="AN715" s="8"/>
      <c r="AV715" s="6"/>
      <c r="AW715" s="6"/>
      <c r="AZ715" s="6" t="str">
        <f>IF(AND(ISBLANK(AV715), ISBLANK(AW715)), "", _xlfn.CONCAT("[", IF(ISBLANK(AV715), "", _xlfn.CONCAT("[""mac"", """, AV715, """]")), IF(ISBLANK(AW715), "", _xlfn.CONCAT(", [""ip"", """, AW715, """]")), "]"))</f>
        <v/>
      </c>
    </row>
    <row r="716" spans="6:52" ht="16" customHeight="1">
      <c r="F716" s="6" t="str">
        <f>IF(ISBLANK(E716), "", Table2[[#This Row],[unique_id]])</f>
        <v/>
      </c>
      <c r="T716" s="6"/>
      <c r="V716" s="8"/>
      <c r="W716" s="8"/>
      <c r="X716" s="8"/>
      <c r="Y716" s="8"/>
      <c r="AH716" s="6" t="str">
        <f>IF(ISBLANK(AG716),  "", _xlfn.CONCAT("haas/entity/sensor/", LOWER(C716), "/", E716, "/config"))</f>
        <v/>
      </c>
      <c r="AI716" s="6" t="str">
        <f>IF(ISBLANK(AG716),  "", _xlfn.CONCAT(LOWER(C716), "/", E716))</f>
        <v/>
      </c>
      <c r="AK716" s="6"/>
      <c r="AL716" s="31"/>
      <c r="AM716" s="6"/>
      <c r="AN716" s="8"/>
      <c r="AV716" s="6"/>
      <c r="AW716" s="6"/>
      <c r="AZ716" s="6" t="str">
        <f>IF(AND(ISBLANK(AV716), ISBLANK(AW716)), "", _xlfn.CONCAT("[", IF(ISBLANK(AV716), "", _xlfn.CONCAT("[""mac"", """, AV716, """]")), IF(ISBLANK(AW716), "", _xlfn.CONCAT(", [""ip"", """, AW716, """]")), "]"))</f>
        <v/>
      </c>
    </row>
    <row r="717" spans="6:52" ht="16" customHeight="1">
      <c r="F717" s="6" t="str">
        <f>IF(ISBLANK(E717), "", Table2[[#This Row],[unique_id]])</f>
        <v/>
      </c>
      <c r="T717" s="6"/>
      <c r="V717" s="8"/>
      <c r="W717" s="8"/>
      <c r="X717" s="8"/>
      <c r="Y717" s="8"/>
      <c r="AH717" s="6" t="str">
        <f>IF(ISBLANK(AG717),  "", _xlfn.CONCAT("haas/entity/sensor/", LOWER(C717), "/", E717, "/config"))</f>
        <v/>
      </c>
      <c r="AI717" s="6" t="str">
        <f>IF(ISBLANK(AG717),  "", _xlfn.CONCAT(LOWER(C717), "/", E717))</f>
        <v/>
      </c>
      <c r="AK717" s="6"/>
      <c r="AL717" s="31"/>
      <c r="AM717" s="6"/>
      <c r="AN717" s="8"/>
      <c r="AV717" s="6"/>
      <c r="AW717" s="6"/>
      <c r="AZ717" s="6" t="str">
        <f>IF(AND(ISBLANK(AV717), ISBLANK(AW717)), "", _xlfn.CONCAT("[", IF(ISBLANK(AV717), "", _xlfn.CONCAT("[""mac"", """, AV717, """]")), IF(ISBLANK(AW717), "", _xlfn.CONCAT(", [""ip"", """, AW717, """]")), "]"))</f>
        <v/>
      </c>
    </row>
    <row r="718" spans="6:52" ht="16" customHeight="1">
      <c r="F718" s="6" t="str">
        <f>IF(ISBLANK(E718), "", Table2[[#This Row],[unique_id]])</f>
        <v/>
      </c>
      <c r="T718" s="6"/>
      <c r="V718" s="8"/>
      <c r="W718" s="8"/>
      <c r="X718" s="8"/>
      <c r="Y718" s="8"/>
      <c r="AH718" s="6" t="str">
        <f>IF(ISBLANK(AG718),  "", _xlfn.CONCAT("haas/entity/sensor/", LOWER(C718), "/", E718, "/config"))</f>
        <v/>
      </c>
      <c r="AI718" s="6" t="str">
        <f>IF(ISBLANK(AG718),  "", _xlfn.CONCAT(LOWER(C718), "/", E718))</f>
        <v/>
      </c>
      <c r="AK718" s="6"/>
      <c r="AL718" s="31"/>
      <c r="AM718" s="6"/>
      <c r="AN718" s="8"/>
      <c r="AV718" s="6"/>
      <c r="AW718" s="6"/>
      <c r="AZ718" s="6" t="str">
        <f>IF(AND(ISBLANK(AV718), ISBLANK(AW718)), "", _xlfn.CONCAT("[", IF(ISBLANK(AV718), "", _xlfn.CONCAT("[""mac"", """, AV718, """]")), IF(ISBLANK(AW718), "", _xlfn.CONCAT(", [""ip"", """, AW718, """]")), "]"))</f>
        <v/>
      </c>
    </row>
    <row r="719" spans="6:52" ht="16" customHeight="1">
      <c r="F719" s="6" t="str">
        <f>IF(ISBLANK(E719), "", Table2[[#This Row],[unique_id]])</f>
        <v/>
      </c>
      <c r="T719" s="6"/>
      <c r="V719" s="8"/>
      <c r="W719" s="8"/>
      <c r="X719" s="8"/>
      <c r="Y719" s="8"/>
      <c r="AH719" s="6" t="str">
        <f>IF(ISBLANK(AG719),  "", _xlfn.CONCAT("haas/entity/sensor/", LOWER(C719), "/", E719, "/config"))</f>
        <v/>
      </c>
      <c r="AI719" s="6" t="str">
        <f>IF(ISBLANK(AG719),  "", _xlfn.CONCAT(LOWER(C719), "/", E719))</f>
        <v/>
      </c>
      <c r="AK719" s="6"/>
      <c r="AL719" s="31"/>
      <c r="AM719" s="6"/>
      <c r="AN719" s="8"/>
      <c r="AV719" s="6"/>
      <c r="AW719" s="6"/>
      <c r="AZ719" s="6" t="str">
        <f>IF(AND(ISBLANK(AV719), ISBLANK(AW719)), "", _xlfn.CONCAT("[", IF(ISBLANK(AV719), "", _xlfn.CONCAT("[""mac"", """, AV719, """]")), IF(ISBLANK(AW719), "", _xlfn.CONCAT(", [""ip"", """, AW719, """]")), "]"))</f>
        <v/>
      </c>
    </row>
    <row r="720" spans="6:52" ht="16" customHeight="1">
      <c r="F720" s="6" t="str">
        <f>IF(ISBLANK(E720), "", Table2[[#This Row],[unique_id]])</f>
        <v/>
      </c>
      <c r="T720" s="6"/>
      <c r="V720" s="8"/>
      <c r="W720" s="8"/>
      <c r="X720" s="8"/>
      <c r="Y720" s="8"/>
      <c r="AH720" s="6" t="str">
        <f>IF(ISBLANK(AG720),  "", _xlfn.CONCAT("haas/entity/sensor/", LOWER(C720), "/", E720, "/config"))</f>
        <v/>
      </c>
      <c r="AI720" s="6" t="str">
        <f>IF(ISBLANK(AG720),  "", _xlfn.CONCAT(LOWER(C720), "/", E720))</f>
        <v/>
      </c>
      <c r="AK720" s="6"/>
      <c r="AL720" s="31"/>
      <c r="AM720" s="6"/>
      <c r="AN720" s="8"/>
      <c r="AV720" s="6"/>
      <c r="AW720" s="6"/>
      <c r="AZ720" s="6" t="str">
        <f>IF(AND(ISBLANK(AV720), ISBLANK(AW720)), "", _xlfn.CONCAT("[", IF(ISBLANK(AV720), "", _xlfn.CONCAT("[""mac"", """, AV720, """]")), IF(ISBLANK(AW720), "", _xlfn.CONCAT(", [""ip"", """, AW720, """]")), "]"))</f>
        <v/>
      </c>
    </row>
    <row r="721" spans="6:52" ht="16" customHeight="1">
      <c r="F721" s="6" t="str">
        <f>IF(ISBLANK(E721), "", Table2[[#This Row],[unique_id]])</f>
        <v/>
      </c>
      <c r="T721" s="6"/>
      <c r="V721" s="8"/>
      <c r="W721" s="8"/>
      <c r="X721" s="8"/>
      <c r="Y721" s="8"/>
      <c r="AH721" s="6" t="str">
        <f>IF(ISBLANK(AG721),  "", _xlfn.CONCAT("haas/entity/sensor/", LOWER(C721), "/", E721, "/config"))</f>
        <v/>
      </c>
      <c r="AI721" s="6" t="str">
        <f>IF(ISBLANK(AG721),  "", _xlfn.CONCAT(LOWER(C721), "/", E721))</f>
        <v/>
      </c>
      <c r="AK721" s="6"/>
      <c r="AL721" s="31"/>
      <c r="AM721" s="6"/>
      <c r="AN721" s="8"/>
      <c r="AV721" s="6"/>
      <c r="AW721" s="6"/>
      <c r="AZ721" s="6" t="str">
        <f>IF(AND(ISBLANK(AV721), ISBLANK(AW721)), "", _xlfn.CONCAT("[", IF(ISBLANK(AV721), "", _xlfn.CONCAT("[""mac"", """, AV721, """]")), IF(ISBLANK(AW721), "", _xlfn.CONCAT(", [""ip"", """, AW721, """]")), "]"))</f>
        <v/>
      </c>
    </row>
    <row r="722" spans="6:52" ht="16" customHeight="1">
      <c r="F722" s="6" t="str">
        <f>IF(ISBLANK(E722), "", Table2[[#This Row],[unique_id]])</f>
        <v/>
      </c>
      <c r="T722" s="6"/>
      <c r="V722" s="8"/>
      <c r="W722" s="8"/>
      <c r="X722" s="8"/>
      <c r="Y722" s="8"/>
      <c r="AH722" s="6" t="str">
        <f>IF(ISBLANK(AG722),  "", _xlfn.CONCAT("haas/entity/sensor/", LOWER(C722), "/", E722, "/config"))</f>
        <v/>
      </c>
      <c r="AI722" s="6" t="str">
        <f>IF(ISBLANK(AG722),  "", _xlfn.CONCAT(LOWER(C722), "/", E722))</f>
        <v/>
      </c>
      <c r="AK722" s="6"/>
      <c r="AL722" s="31"/>
      <c r="AM722" s="6"/>
      <c r="AN722" s="8"/>
      <c r="AV722" s="6"/>
      <c r="AW722" s="6"/>
      <c r="AZ722" s="6" t="str">
        <f>IF(AND(ISBLANK(AV722), ISBLANK(AW722)), "", _xlfn.CONCAT("[", IF(ISBLANK(AV722), "", _xlfn.CONCAT("[""mac"", """, AV722, """]")), IF(ISBLANK(AW722), "", _xlfn.CONCAT(", [""ip"", """, AW722, """]")), "]"))</f>
        <v/>
      </c>
    </row>
    <row r="723" spans="6:52" ht="16" customHeight="1">
      <c r="F723" s="6" t="str">
        <f>IF(ISBLANK(E723), "", Table2[[#This Row],[unique_id]])</f>
        <v/>
      </c>
      <c r="T723" s="6"/>
      <c r="V723" s="8"/>
      <c r="W723" s="8"/>
      <c r="X723" s="8"/>
      <c r="Y723" s="8"/>
      <c r="AH723" s="6" t="str">
        <f>IF(ISBLANK(AG723),  "", _xlfn.CONCAT("haas/entity/sensor/", LOWER(C723), "/", E723, "/config"))</f>
        <v/>
      </c>
      <c r="AI723" s="6" t="str">
        <f>IF(ISBLANK(AG723),  "", _xlfn.CONCAT(LOWER(C723), "/", E723))</f>
        <v/>
      </c>
      <c r="AK723" s="6"/>
      <c r="AL723" s="31"/>
      <c r="AM723" s="6"/>
      <c r="AN723" s="8"/>
      <c r="AV723" s="6"/>
      <c r="AW723" s="6"/>
      <c r="AZ723" s="6" t="str">
        <f>IF(AND(ISBLANK(AV723), ISBLANK(AW723)), "", _xlfn.CONCAT("[", IF(ISBLANK(AV723), "", _xlfn.CONCAT("[""mac"", """, AV723, """]")), IF(ISBLANK(AW723), "", _xlfn.CONCAT(", [""ip"", """, AW723, """]")), "]"))</f>
        <v/>
      </c>
    </row>
    <row r="724" spans="6:52" ht="16" customHeight="1">
      <c r="F724" s="6" t="str">
        <f>IF(ISBLANK(E724), "", Table2[[#This Row],[unique_id]])</f>
        <v/>
      </c>
      <c r="T724" s="6"/>
      <c r="V724" s="8"/>
      <c r="W724" s="8"/>
      <c r="X724" s="8"/>
      <c r="Y724" s="8"/>
      <c r="AH724" s="6" t="str">
        <f>IF(ISBLANK(AG724),  "", _xlfn.CONCAT("haas/entity/sensor/", LOWER(C724), "/", E724, "/config"))</f>
        <v/>
      </c>
      <c r="AI724" s="6" t="str">
        <f>IF(ISBLANK(AG724),  "", _xlfn.CONCAT(LOWER(C724), "/", E724))</f>
        <v/>
      </c>
      <c r="AK724" s="6"/>
      <c r="AL724" s="31"/>
      <c r="AM724" s="6"/>
      <c r="AN724" s="8"/>
      <c r="AV724" s="6"/>
      <c r="AW724" s="6"/>
      <c r="AZ724" s="6" t="str">
        <f>IF(AND(ISBLANK(AV724), ISBLANK(AW724)), "", _xlfn.CONCAT("[", IF(ISBLANK(AV724), "", _xlfn.CONCAT("[""mac"", """, AV724, """]")), IF(ISBLANK(AW724), "", _xlfn.CONCAT(", [""ip"", """, AW724, """]")), "]"))</f>
        <v/>
      </c>
    </row>
    <row r="725" spans="6:52" ht="16" customHeight="1">
      <c r="F725" s="6" t="str">
        <f>IF(ISBLANK(E725), "", Table2[[#This Row],[unique_id]])</f>
        <v/>
      </c>
      <c r="T725" s="6"/>
      <c r="V725" s="8"/>
      <c r="W725" s="8"/>
      <c r="X725" s="8"/>
      <c r="Y725" s="8"/>
      <c r="AH725" s="6" t="str">
        <f>IF(ISBLANK(AG725),  "", _xlfn.CONCAT("haas/entity/sensor/", LOWER(C725), "/", E725, "/config"))</f>
        <v/>
      </c>
      <c r="AI725" s="6" t="str">
        <f>IF(ISBLANK(AG725),  "", _xlfn.CONCAT(LOWER(C725), "/", E725))</f>
        <v/>
      </c>
      <c r="AK725" s="6"/>
      <c r="AL725" s="31"/>
      <c r="AM725" s="6"/>
      <c r="AN725" s="8"/>
      <c r="AV725" s="6"/>
      <c r="AW725" s="6"/>
      <c r="AZ725" s="6" t="str">
        <f>IF(AND(ISBLANK(AV725), ISBLANK(AW725)), "", _xlfn.CONCAT("[", IF(ISBLANK(AV725), "", _xlfn.CONCAT("[""mac"", """, AV725, """]")), IF(ISBLANK(AW725), "", _xlfn.CONCAT(", [""ip"", """, AW725, """]")), "]"))</f>
        <v/>
      </c>
    </row>
    <row r="726" spans="6:52" ht="16" customHeight="1">
      <c r="F726" s="6" t="str">
        <f>IF(ISBLANK(E726), "", Table2[[#This Row],[unique_id]])</f>
        <v/>
      </c>
      <c r="T726" s="6"/>
      <c r="V726" s="8"/>
      <c r="W726" s="8"/>
      <c r="X726" s="8"/>
      <c r="Y726" s="8"/>
      <c r="AH726" s="6" t="str">
        <f>IF(ISBLANK(AG726),  "", _xlfn.CONCAT("haas/entity/sensor/", LOWER(C726), "/", E726, "/config"))</f>
        <v/>
      </c>
      <c r="AI726" s="6" t="str">
        <f>IF(ISBLANK(AG726),  "", _xlfn.CONCAT(LOWER(C726), "/", E726))</f>
        <v/>
      </c>
      <c r="AK726" s="6"/>
      <c r="AL726" s="31"/>
      <c r="AM726" s="6"/>
      <c r="AN726" s="8"/>
      <c r="AV726" s="6"/>
      <c r="AW726" s="6"/>
      <c r="AZ726" s="6" t="str">
        <f>IF(AND(ISBLANK(AV726), ISBLANK(AW726)), "", _xlfn.CONCAT("[", IF(ISBLANK(AV726), "", _xlfn.CONCAT("[""mac"", """, AV726, """]")), IF(ISBLANK(AW726), "", _xlfn.CONCAT(", [""ip"", """, AW726, """]")), "]"))</f>
        <v/>
      </c>
    </row>
    <row r="727" spans="6:52" ht="16" customHeight="1">
      <c r="F727" s="6" t="str">
        <f>IF(ISBLANK(E727), "", Table2[[#This Row],[unique_id]])</f>
        <v/>
      </c>
      <c r="T727" s="6"/>
      <c r="V727" s="8"/>
      <c r="W727" s="8"/>
      <c r="X727" s="8"/>
      <c r="Y727" s="8"/>
      <c r="AH727" s="6" t="str">
        <f>IF(ISBLANK(AG727),  "", _xlfn.CONCAT("haas/entity/sensor/", LOWER(C727), "/", E727, "/config"))</f>
        <v/>
      </c>
      <c r="AI727" s="6" t="str">
        <f>IF(ISBLANK(AG727),  "", _xlfn.CONCAT(LOWER(C727), "/", E727))</f>
        <v/>
      </c>
      <c r="AK727" s="6"/>
      <c r="AL727" s="31"/>
      <c r="AM727" s="6"/>
      <c r="AN727" s="8"/>
      <c r="AV727" s="6"/>
      <c r="AW727" s="6"/>
      <c r="AZ727" s="6" t="str">
        <f>IF(AND(ISBLANK(AV727), ISBLANK(AW727)), "", _xlfn.CONCAT("[", IF(ISBLANK(AV727), "", _xlfn.CONCAT("[""mac"", """, AV727, """]")), IF(ISBLANK(AW727), "", _xlfn.CONCAT(", [""ip"", """, AW727, """]")), "]"))</f>
        <v/>
      </c>
    </row>
    <row r="728" spans="6:52" ht="16" customHeight="1">
      <c r="F728" s="6" t="str">
        <f>IF(ISBLANK(E728), "", Table2[[#This Row],[unique_id]])</f>
        <v/>
      </c>
      <c r="T728" s="6"/>
      <c r="V728" s="8"/>
      <c r="W728" s="8"/>
      <c r="X728" s="8"/>
      <c r="Y728" s="8"/>
      <c r="AH728" s="6" t="str">
        <f>IF(ISBLANK(AG728),  "", _xlfn.CONCAT("haas/entity/sensor/", LOWER(C728), "/", E728, "/config"))</f>
        <v/>
      </c>
      <c r="AI728" s="6" t="str">
        <f>IF(ISBLANK(AG728),  "", _xlfn.CONCAT(LOWER(C728), "/", E728))</f>
        <v/>
      </c>
      <c r="AK728" s="6"/>
      <c r="AL728" s="31"/>
      <c r="AM728" s="6"/>
      <c r="AN728" s="8"/>
      <c r="AV728" s="6"/>
      <c r="AW728" s="6"/>
      <c r="AZ728" s="6" t="str">
        <f>IF(AND(ISBLANK(AV728), ISBLANK(AW728)), "", _xlfn.CONCAT("[", IF(ISBLANK(AV728), "", _xlfn.CONCAT("[""mac"", """, AV728, """]")), IF(ISBLANK(AW728), "", _xlfn.CONCAT(", [""ip"", """, AW728, """]")), "]"))</f>
        <v/>
      </c>
    </row>
    <row r="729" spans="6:52" ht="16" customHeight="1">
      <c r="F729" s="6" t="str">
        <f>IF(ISBLANK(E729), "", Table2[[#This Row],[unique_id]])</f>
        <v/>
      </c>
      <c r="T729" s="6"/>
      <c r="V729" s="8"/>
      <c r="W729" s="8"/>
      <c r="X729" s="8"/>
      <c r="Y729" s="8"/>
      <c r="AH729" s="6" t="str">
        <f>IF(ISBLANK(AG729),  "", _xlfn.CONCAT("haas/entity/sensor/", LOWER(C729), "/", E729, "/config"))</f>
        <v/>
      </c>
      <c r="AI729" s="6" t="str">
        <f>IF(ISBLANK(AG729),  "", _xlfn.CONCAT(LOWER(C729), "/", E729))</f>
        <v/>
      </c>
      <c r="AK729" s="6"/>
      <c r="AL729" s="31"/>
      <c r="AM729" s="6"/>
      <c r="AN729" s="8"/>
      <c r="AV729" s="6"/>
      <c r="AW729" s="6"/>
      <c r="AZ729" s="6" t="str">
        <f>IF(AND(ISBLANK(AV729), ISBLANK(AW729)), "", _xlfn.CONCAT("[", IF(ISBLANK(AV729), "", _xlfn.CONCAT("[""mac"", """, AV729, """]")), IF(ISBLANK(AW729), "", _xlfn.CONCAT(", [""ip"", """, AW729, """]")), "]"))</f>
        <v/>
      </c>
    </row>
    <row r="730" spans="6:52" ht="16" customHeight="1">
      <c r="F730" s="6" t="str">
        <f>IF(ISBLANK(E730), "", Table2[[#This Row],[unique_id]])</f>
        <v/>
      </c>
      <c r="T730" s="6"/>
      <c r="V730" s="8"/>
      <c r="W730" s="8"/>
      <c r="X730" s="8"/>
      <c r="Y730" s="8"/>
      <c r="AH730" s="6" t="str">
        <f>IF(ISBLANK(AG730),  "", _xlfn.CONCAT("haas/entity/sensor/", LOWER(C730), "/", E730, "/config"))</f>
        <v/>
      </c>
      <c r="AI730" s="6" t="str">
        <f>IF(ISBLANK(AG730),  "", _xlfn.CONCAT(LOWER(C730), "/", E730))</f>
        <v/>
      </c>
      <c r="AK730" s="6"/>
      <c r="AL730" s="31"/>
      <c r="AM730" s="6"/>
      <c r="AN730" s="8"/>
      <c r="AV730" s="6"/>
      <c r="AW730" s="6"/>
      <c r="AZ730" s="6" t="str">
        <f>IF(AND(ISBLANK(AV730), ISBLANK(AW730)), "", _xlfn.CONCAT("[", IF(ISBLANK(AV730), "", _xlfn.CONCAT("[""mac"", """, AV730, """]")), IF(ISBLANK(AW730), "", _xlfn.CONCAT(", [""ip"", """, AW730, """]")), "]"))</f>
        <v/>
      </c>
    </row>
    <row r="731" spans="6:52" ht="16" customHeight="1">
      <c r="F731" s="6" t="str">
        <f>IF(ISBLANK(E731), "", Table2[[#This Row],[unique_id]])</f>
        <v/>
      </c>
      <c r="T731" s="6"/>
      <c r="V731" s="8"/>
      <c r="W731" s="8"/>
      <c r="X731" s="8"/>
      <c r="Y731" s="8"/>
      <c r="AH731" s="6" t="str">
        <f>IF(ISBLANK(AG731),  "", _xlfn.CONCAT("haas/entity/sensor/", LOWER(C731), "/", E731, "/config"))</f>
        <v/>
      </c>
      <c r="AI731" s="6" t="str">
        <f>IF(ISBLANK(AG731),  "", _xlfn.CONCAT(LOWER(C731), "/", E731))</f>
        <v/>
      </c>
      <c r="AK731" s="6"/>
      <c r="AL731" s="31"/>
      <c r="AM731" s="6"/>
      <c r="AN731" s="8"/>
      <c r="AV731" s="6"/>
      <c r="AW731" s="6"/>
      <c r="AZ731" s="6" t="str">
        <f>IF(AND(ISBLANK(AV731), ISBLANK(AW731)), "", _xlfn.CONCAT("[", IF(ISBLANK(AV731), "", _xlfn.CONCAT("[""mac"", """, AV731, """]")), IF(ISBLANK(AW731), "", _xlfn.CONCAT(", [""ip"", """, AW731, """]")), "]"))</f>
        <v/>
      </c>
    </row>
    <row r="732" spans="6:52" ht="16" customHeight="1">
      <c r="F732" s="6" t="str">
        <f>IF(ISBLANK(E732), "", Table2[[#This Row],[unique_id]])</f>
        <v/>
      </c>
      <c r="T732" s="6"/>
      <c r="V732" s="8"/>
      <c r="W732" s="8"/>
      <c r="X732" s="8"/>
      <c r="Y732" s="8"/>
      <c r="AH732" s="6" t="str">
        <f>IF(ISBLANK(AG732),  "", _xlfn.CONCAT("haas/entity/sensor/", LOWER(C732), "/", E732, "/config"))</f>
        <v/>
      </c>
      <c r="AI732" s="6" t="str">
        <f>IF(ISBLANK(AG732),  "", _xlfn.CONCAT(LOWER(C732), "/", E732))</f>
        <v/>
      </c>
      <c r="AK732" s="6"/>
      <c r="AL732" s="31"/>
      <c r="AM732" s="6"/>
      <c r="AN732" s="8"/>
      <c r="AV732" s="6"/>
      <c r="AW732" s="6"/>
      <c r="AZ732" s="6" t="str">
        <f>IF(AND(ISBLANK(AV732), ISBLANK(AW732)), "", _xlfn.CONCAT("[", IF(ISBLANK(AV732), "", _xlfn.CONCAT("[""mac"", """, AV732, """]")), IF(ISBLANK(AW732), "", _xlfn.CONCAT(", [""ip"", """, AW732, """]")), "]"))</f>
        <v/>
      </c>
    </row>
    <row r="733" spans="6:52" ht="16" customHeight="1">
      <c r="F733" s="6" t="str">
        <f>IF(ISBLANK(E733), "", Table2[[#This Row],[unique_id]])</f>
        <v/>
      </c>
      <c r="T733" s="6"/>
      <c r="V733" s="8"/>
      <c r="W733" s="8"/>
      <c r="X733" s="8"/>
      <c r="Y733" s="8"/>
      <c r="AH733" s="6" t="str">
        <f>IF(ISBLANK(AG733),  "", _xlfn.CONCAT("haas/entity/sensor/", LOWER(C733), "/", E733, "/config"))</f>
        <v/>
      </c>
      <c r="AI733" s="6" t="str">
        <f>IF(ISBLANK(AG733),  "", _xlfn.CONCAT(LOWER(C733), "/", E733))</f>
        <v/>
      </c>
      <c r="AK733" s="6"/>
      <c r="AL733" s="31"/>
      <c r="AM733" s="6"/>
      <c r="AN733" s="8"/>
      <c r="AV733" s="6"/>
      <c r="AW733" s="6"/>
      <c r="AZ733" s="6" t="str">
        <f>IF(AND(ISBLANK(AV733), ISBLANK(AW733)), "", _xlfn.CONCAT("[", IF(ISBLANK(AV733), "", _xlfn.CONCAT("[""mac"", """, AV733, """]")), IF(ISBLANK(AW733), "", _xlfn.CONCAT(", [""ip"", """, AW733, """]")), "]"))</f>
        <v/>
      </c>
    </row>
    <row r="734" spans="6:52" ht="16" customHeight="1">
      <c r="F734" s="6" t="str">
        <f>IF(ISBLANK(E734), "", Table2[[#This Row],[unique_id]])</f>
        <v/>
      </c>
      <c r="T734" s="6"/>
      <c r="V734" s="8"/>
      <c r="W734" s="8"/>
      <c r="X734" s="8"/>
      <c r="Y734" s="8"/>
      <c r="AH734" s="6" t="str">
        <f>IF(ISBLANK(AG734),  "", _xlfn.CONCAT("haas/entity/sensor/", LOWER(C734), "/", E734, "/config"))</f>
        <v/>
      </c>
      <c r="AI734" s="6" t="str">
        <f>IF(ISBLANK(AG734),  "", _xlfn.CONCAT(LOWER(C734), "/", E734))</f>
        <v/>
      </c>
      <c r="AK734" s="6"/>
      <c r="AL734" s="31"/>
      <c r="AM734" s="6"/>
      <c r="AN734" s="8"/>
      <c r="AV734" s="6"/>
      <c r="AW734" s="6"/>
      <c r="AZ734" s="6" t="str">
        <f>IF(AND(ISBLANK(AV734), ISBLANK(AW734)), "", _xlfn.CONCAT("[", IF(ISBLANK(AV734), "", _xlfn.CONCAT("[""mac"", """, AV734, """]")), IF(ISBLANK(AW734), "", _xlfn.CONCAT(", [""ip"", """, AW734, """]")), "]"))</f>
        <v/>
      </c>
    </row>
    <row r="735" spans="6:52" ht="16" customHeight="1">
      <c r="F735" s="6" t="str">
        <f>IF(ISBLANK(E735), "", Table2[[#This Row],[unique_id]])</f>
        <v/>
      </c>
      <c r="T735" s="6"/>
      <c r="V735" s="8"/>
      <c r="W735" s="8"/>
      <c r="X735" s="8"/>
      <c r="Y735" s="8"/>
      <c r="AH735" s="6" t="str">
        <f>IF(ISBLANK(AG735),  "", _xlfn.CONCAT("haas/entity/sensor/", LOWER(C735), "/", E735, "/config"))</f>
        <v/>
      </c>
      <c r="AI735" s="6" t="str">
        <f>IF(ISBLANK(AG735),  "", _xlfn.CONCAT(LOWER(C735), "/", E735))</f>
        <v/>
      </c>
      <c r="AK735" s="6"/>
      <c r="AL735" s="31"/>
      <c r="AM735" s="6"/>
      <c r="AN735" s="8"/>
      <c r="AV735" s="6"/>
      <c r="AW735" s="6"/>
      <c r="AZ735" s="6" t="str">
        <f>IF(AND(ISBLANK(AV735), ISBLANK(AW735)), "", _xlfn.CONCAT("[", IF(ISBLANK(AV735), "", _xlfn.CONCAT("[""mac"", """, AV735, """]")), IF(ISBLANK(AW735), "", _xlfn.CONCAT(", [""ip"", """, AW735, """]")), "]"))</f>
        <v/>
      </c>
    </row>
    <row r="736" spans="6:52" ht="16" customHeight="1">
      <c r="F736" s="6" t="str">
        <f>IF(ISBLANK(E736), "", Table2[[#This Row],[unique_id]])</f>
        <v/>
      </c>
      <c r="T736" s="6"/>
      <c r="V736" s="8"/>
      <c r="W736" s="8"/>
      <c r="X736" s="8"/>
      <c r="Y736" s="8"/>
      <c r="AH736" s="6" t="str">
        <f>IF(ISBLANK(AG736),  "", _xlfn.CONCAT("haas/entity/sensor/", LOWER(C736), "/", E736, "/config"))</f>
        <v/>
      </c>
      <c r="AI736" s="6" t="str">
        <f>IF(ISBLANK(AG736),  "", _xlfn.CONCAT(LOWER(C736), "/", E736))</f>
        <v/>
      </c>
      <c r="AK736" s="6"/>
      <c r="AL736" s="31"/>
      <c r="AM736" s="6"/>
      <c r="AN736" s="8"/>
      <c r="AV736" s="6"/>
      <c r="AW736" s="6"/>
      <c r="AZ736" s="6" t="str">
        <f>IF(AND(ISBLANK(AV736), ISBLANK(AW736)), "", _xlfn.CONCAT("[", IF(ISBLANK(AV736), "", _xlfn.CONCAT("[""mac"", """, AV736, """]")), IF(ISBLANK(AW736), "", _xlfn.CONCAT(", [""ip"", """, AW736, """]")), "]"))</f>
        <v/>
      </c>
    </row>
    <row r="737" spans="6:52" ht="16" customHeight="1">
      <c r="F737" s="6" t="str">
        <f>IF(ISBLANK(E737), "", Table2[[#This Row],[unique_id]])</f>
        <v/>
      </c>
      <c r="T737" s="6"/>
      <c r="V737" s="8"/>
      <c r="W737" s="8"/>
      <c r="X737" s="8"/>
      <c r="Y737" s="8"/>
      <c r="AH737" s="6" t="str">
        <f>IF(ISBLANK(AG737),  "", _xlfn.CONCAT("haas/entity/sensor/", LOWER(C737), "/", E737, "/config"))</f>
        <v/>
      </c>
      <c r="AI737" s="6" t="str">
        <f>IF(ISBLANK(AG737),  "", _xlfn.CONCAT(LOWER(C737), "/", E737))</f>
        <v/>
      </c>
      <c r="AK737" s="6"/>
      <c r="AL737" s="31"/>
      <c r="AM737" s="6"/>
      <c r="AN737" s="8"/>
      <c r="AV737" s="6"/>
      <c r="AW737" s="6"/>
      <c r="AZ737" s="6" t="str">
        <f>IF(AND(ISBLANK(AV737), ISBLANK(AW737)), "", _xlfn.CONCAT("[", IF(ISBLANK(AV737), "", _xlfn.CONCAT("[""mac"", """, AV737, """]")), IF(ISBLANK(AW737), "", _xlfn.CONCAT(", [""ip"", """, AW737, """]")), "]"))</f>
        <v/>
      </c>
    </row>
    <row r="738" spans="6:52" ht="16" customHeight="1">
      <c r="F738" s="6" t="str">
        <f>IF(ISBLANK(E738), "", Table2[[#This Row],[unique_id]])</f>
        <v/>
      </c>
      <c r="T738" s="6"/>
      <c r="V738" s="8"/>
      <c r="W738" s="8"/>
      <c r="X738" s="8"/>
      <c r="Y738" s="8"/>
      <c r="AH738" s="6" t="str">
        <f>IF(ISBLANK(AG738),  "", _xlfn.CONCAT("haas/entity/sensor/", LOWER(C738), "/", E738, "/config"))</f>
        <v/>
      </c>
      <c r="AI738" s="6" t="str">
        <f>IF(ISBLANK(AG738),  "", _xlfn.CONCAT(LOWER(C738), "/", E738))</f>
        <v/>
      </c>
      <c r="AK738" s="6"/>
      <c r="AL738" s="31"/>
      <c r="AM738" s="6"/>
      <c r="AN738" s="8"/>
      <c r="AV738" s="6"/>
      <c r="AW738" s="6"/>
      <c r="AZ738" s="6" t="str">
        <f>IF(AND(ISBLANK(AV738), ISBLANK(AW738)), "", _xlfn.CONCAT("[", IF(ISBLANK(AV738), "", _xlfn.CONCAT("[""mac"", """, AV738, """]")), IF(ISBLANK(AW738), "", _xlfn.CONCAT(", [""ip"", """, AW738, """]")), "]"))</f>
        <v/>
      </c>
    </row>
    <row r="739" spans="6:52" ht="16" customHeight="1">
      <c r="F739" s="6" t="str">
        <f>IF(ISBLANK(E739), "", Table2[[#This Row],[unique_id]])</f>
        <v/>
      </c>
      <c r="T739" s="6"/>
      <c r="V739" s="8"/>
      <c r="W739" s="8"/>
      <c r="X739" s="8"/>
      <c r="Y739" s="8"/>
      <c r="AH739" s="6" t="str">
        <f>IF(ISBLANK(AG739),  "", _xlfn.CONCAT("haas/entity/sensor/", LOWER(C739), "/", E739, "/config"))</f>
        <v/>
      </c>
      <c r="AI739" s="6" t="str">
        <f>IF(ISBLANK(AG739),  "", _xlfn.CONCAT(LOWER(C739), "/", E739))</f>
        <v/>
      </c>
      <c r="AK739" s="6"/>
      <c r="AL739" s="31"/>
      <c r="AM739" s="6"/>
      <c r="AN739" s="8"/>
      <c r="AV739" s="6"/>
      <c r="AW739" s="6"/>
      <c r="AZ739" s="6" t="str">
        <f>IF(AND(ISBLANK(AV739), ISBLANK(AW739)), "", _xlfn.CONCAT("[", IF(ISBLANK(AV739), "", _xlfn.CONCAT("[""mac"", """, AV739, """]")), IF(ISBLANK(AW739), "", _xlfn.CONCAT(", [""ip"", """, AW739, """]")), "]"))</f>
        <v/>
      </c>
    </row>
    <row r="740" spans="6:52" ht="16" customHeight="1">
      <c r="F740" s="6" t="str">
        <f>IF(ISBLANK(E740), "", Table2[[#This Row],[unique_id]])</f>
        <v/>
      </c>
      <c r="T740" s="6"/>
      <c r="V740" s="8"/>
      <c r="W740" s="8"/>
      <c r="X740" s="8"/>
      <c r="Y740" s="8"/>
      <c r="AH740" s="6" t="str">
        <f>IF(ISBLANK(AG740),  "", _xlfn.CONCAT("haas/entity/sensor/", LOWER(C740), "/", E740, "/config"))</f>
        <v/>
      </c>
      <c r="AI740" s="6" t="str">
        <f>IF(ISBLANK(AG740),  "", _xlfn.CONCAT(LOWER(C740), "/", E740))</f>
        <v/>
      </c>
      <c r="AK740" s="6"/>
      <c r="AL740" s="31"/>
      <c r="AM740" s="6"/>
      <c r="AN740" s="8"/>
      <c r="AV740" s="6"/>
      <c r="AW740" s="6"/>
      <c r="AZ740" s="6" t="str">
        <f>IF(AND(ISBLANK(AV740), ISBLANK(AW740)), "", _xlfn.CONCAT("[", IF(ISBLANK(AV740), "", _xlfn.CONCAT("[""mac"", """, AV740, """]")), IF(ISBLANK(AW740), "", _xlfn.CONCAT(", [""ip"", """, AW740, """]")), "]"))</f>
        <v/>
      </c>
    </row>
    <row r="741" spans="6:52" ht="16" customHeight="1">
      <c r="F741" s="6" t="str">
        <f>IF(ISBLANK(E741), "", Table2[[#This Row],[unique_id]])</f>
        <v/>
      </c>
      <c r="T741" s="6"/>
      <c r="V741" s="8"/>
      <c r="W741" s="8"/>
      <c r="X741" s="8"/>
      <c r="Y741" s="8"/>
      <c r="AH741" s="6" t="str">
        <f>IF(ISBLANK(AG741),  "", _xlfn.CONCAT("haas/entity/sensor/", LOWER(C741), "/", E741, "/config"))</f>
        <v/>
      </c>
      <c r="AI741" s="6" t="str">
        <f>IF(ISBLANK(AG741),  "", _xlfn.CONCAT(LOWER(C741), "/", E741))</f>
        <v/>
      </c>
      <c r="AK741" s="6"/>
      <c r="AL741" s="31"/>
      <c r="AM741" s="6"/>
      <c r="AN741" s="8"/>
      <c r="AV741" s="6"/>
      <c r="AW741" s="6"/>
      <c r="AZ741" s="6" t="str">
        <f>IF(AND(ISBLANK(AV741), ISBLANK(AW741)), "", _xlfn.CONCAT("[", IF(ISBLANK(AV741), "", _xlfn.CONCAT("[""mac"", """, AV741, """]")), IF(ISBLANK(AW741), "", _xlfn.CONCAT(", [""ip"", """, AW741, """]")), "]"))</f>
        <v/>
      </c>
    </row>
    <row r="742" spans="6:52" ht="16" customHeight="1">
      <c r="F742" s="6" t="str">
        <f>IF(ISBLANK(E742), "", Table2[[#This Row],[unique_id]])</f>
        <v/>
      </c>
      <c r="T742" s="6"/>
      <c r="V742" s="8"/>
      <c r="W742" s="8"/>
      <c r="X742" s="8"/>
      <c r="Y742" s="8"/>
      <c r="AH742" s="6" t="str">
        <f>IF(ISBLANK(AG742),  "", _xlfn.CONCAT("haas/entity/sensor/", LOWER(C742), "/", E742, "/config"))</f>
        <v/>
      </c>
      <c r="AI742" s="6" t="str">
        <f>IF(ISBLANK(AG742),  "", _xlfn.CONCAT(LOWER(C742), "/", E742))</f>
        <v/>
      </c>
      <c r="AK742" s="6"/>
      <c r="AL742" s="31"/>
      <c r="AM742" s="6"/>
      <c r="AN742" s="8"/>
      <c r="AV742" s="6"/>
      <c r="AW742" s="6"/>
      <c r="AZ742" s="6" t="str">
        <f>IF(AND(ISBLANK(AV742), ISBLANK(AW742)), "", _xlfn.CONCAT("[", IF(ISBLANK(AV742), "", _xlfn.CONCAT("[""mac"", """, AV742, """]")), IF(ISBLANK(AW742), "", _xlfn.CONCAT(", [""ip"", """, AW742, """]")), "]"))</f>
        <v/>
      </c>
    </row>
    <row r="743" spans="6:52" ht="16" customHeight="1">
      <c r="F743" s="6" t="str">
        <f>IF(ISBLANK(E743), "", Table2[[#This Row],[unique_id]])</f>
        <v/>
      </c>
      <c r="T743" s="6"/>
      <c r="V743" s="8"/>
      <c r="W743" s="8"/>
      <c r="X743" s="8"/>
      <c r="Y743" s="8"/>
      <c r="AH743" s="6" t="str">
        <f>IF(ISBLANK(AG743),  "", _xlfn.CONCAT("haas/entity/sensor/", LOWER(C743), "/", E743, "/config"))</f>
        <v/>
      </c>
      <c r="AI743" s="6" t="str">
        <f>IF(ISBLANK(AG743),  "", _xlfn.CONCAT(LOWER(C743), "/", E743))</f>
        <v/>
      </c>
      <c r="AK743" s="6"/>
      <c r="AL743" s="31"/>
      <c r="AM743" s="6"/>
      <c r="AN743" s="8"/>
      <c r="AV743" s="6"/>
      <c r="AW743" s="6"/>
      <c r="AZ743" s="6" t="str">
        <f>IF(AND(ISBLANK(AV743), ISBLANK(AW743)), "", _xlfn.CONCAT("[", IF(ISBLANK(AV743), "", _xlfn.CONCAT("[""mac"", """, AV743, """]")), IF(ISBLANK(AW743), "", _xlfn.CONCAT(", [""ip"", """, AW743, """]")), "]"))</f>
        <v/>
      </c>
    </row>
    <row r="744" spans="6:52" ht="16" customHeight="1">
      <c r="F744" s="6" t="str">
        <f>IF(ISBLANK(E744), "", Table2[[#This Row],[unique_id]])</f>
        <v/>
      </c>
      <c r="T744" s="6"/>
      <c r="V744" s="8"/>
      <c r="W744" s="8"/>
      <c r="X744" s="8"/>
      <c r="Y744" s="8"/>
      <c r="AH744" s="6" t="str">
        <f>IF(ISBLANK(AG744),  "", _xlfn.CONCAT("haas/entity/sensor/", LOWER(C744), "/", E744, "/config"))</f>
        <v/>
      </c>
      <c r="AI744" s="6" t="str">
        <f>IF(ISBLANK(AG744),  "", _xlfn.CONCAT(LOWER(C744), "/", E744))</f>
        <v/>
      </c>
      <c r="AK744" s="6"/>
      <c r="AL744" s="31"/>
      <c r="AM744" s="6"/>
      <c r="AN744" s="8"/>
      <c r="AV744" s="6"/>
      <c r="AW744" s="6"/>
      <c r="AZ744" s="6" t="str">
        <f>IF(AND(ISBLANK(AV744), ISBLANK(AW744)), "", _xlfn.CONCAT("[", IF(ISBLANK(AV744), "", _xlfn.CONCAT("[""mac"", """, AV744, """]")), IF(ISBLANK(AW744), "", _xlfn.CONCAT(", [""ip"", """, AW744, """]")), "]"))</f>
        <v/>
      </c>
    </row>
    <row r="745" spans="6:52" ht="16" customHeight="1">
      <c r="F745" s="6" t="str">
        <f>IF(ISBLANK(E745), "", Table2[[#This Row],[unique_id]])</f>
        <v/>
      </c>
      <c r="T745" s="6"/>
      <c r="V745" s="8"/>
      <c r="W745" s="8"/>
      <c r="X745" s="8"/>
      <c r="Y745" s="8"/>
      <c r="AH745" s="6" t="str">
        <f>IF(ISBLANK(AG745),  "", _xlfn.CONCAT("haas/entity/sensor/", LOWER(C745), "/", E745, "/config"))</f>
        <v/>
      </c>
      <c r="AI745" s="6" t="str">
        <f>IF(ISBLANK(AG745),  "", _xlfn.CONCAT(LOWER(C745), "/", E745))</f>
        <v/>
      </c>
      <c r="AK745" s="6"/>
      <c r="AL745" s="31"/>
      <c r="AM745" s="6"/>
      <c r="AN745" s="8"/>
      <c r="AV745" s="6"/>
      <c r="AW745" s="6"/>
      <c r="AZ745" s="6" t="str">
        <f>IF(AND(ISBLANK(AV745), ISBLANK(AW745)), "", _xlfn.CONCAT("[", IF(ISBLANK(AV745), "", _xlfn.CONCAT("[""mac"", """, AV745, """]")), IF(ISBLANK(AW745), "", _xlfn.CONCAT(", [""ip"", """, AW745, """]")), "]"))</f>
        <v/>
      </c>
    </row>
    <row r="746" spans="6:52" ht="16" customHeight="1">
      <c r="F746" s="6" t="str">
        <f>IF(ISBLANK(E746), "", Table2[[#This Row],[unique_id]])</f>
        <v/>
      </c>
      <c r="T746" s="6"/>
      <c r="V746" s="8"/>
      <c r="W746" s="8"/>
      <c r="X746" s="8"/>
      <c r="Y746" s="8"/>
      <c r="AH746" s="6" t="str">
        <f>IF(ISBLANK(AG746),  "", _xlfn.CONCAT("haas/entity/sensor/", LOWER(C746), "/", E746, "/config"))</f>
        <v/>
      </c>
      <c r="AI746" s="6" t="str">
        <f>IF(ISBLANK(AG746),  "", _xlfn.CONCAT(LOWER(C746), "/", E746))</f>
        <v/>
      </c>
      <c r="AK746" s="6"/>
      <c r="AL746" s="31"/>
      <c r="AM746" s="6"/>
      <c r="AN746" s="8"/>
      <c r="AV746" s="6"/>
      <c r="AW746" s="6"/>
      <c r="AZ746" s="6" t="str">
        <f>IF(AND(ISBLANK(AV746), ISBLANK(AW746)), "", _xlfn.CONCAT("[", IF(ISBLANK(AV746), "", _xlfn.CONCAT("[""mac"", """, AV746, """]")), IF(ISBLANK(AW746), "", _xlfn.CONCAT(", [""ip"", """, AW746, """]")), "]"))</f>
        <v/>
      </c>
    </row>
    <row r="747" spans="6:52" ht="16" customHeight="1">
      <c r="F747" s="6" t="str">
        <f>IF(ISBLANK(E747), "", Table2[[#This Row],[unique_id]])</f>
        <v/>
      </c>
      <c r="T747" s="6"/>
      <c r="V747" s="8"/>
      <c r="W747" s="8"/>
      <c r="X747" s="8"/>
      <c r="Y747" s="8"/>
      <c r="AH747" s="6" t="str">
        <f>IF(ISBLANK(AG747),  "", _xlfn.CONCAT("haas/entity/sensor/", LOWER(C747), "/", E747, "/config"))</f>
        <v/>
      </c>
      <c r="AI747" s="6" t="str">
        <f>IF(ISBLANK(AG747),  "", _xlfn.CONCAT(LOWER(C747), "/", E747))</f>
        <v/>
      </c>
      <c r="AK747" s="6"/>
      <c r="AL747" s="31"/>
      <c r="AM747" s="6"/>
      <c r="AN747" s="8"/>
      <c r="AV747" s="6"/>
      <c r="AW747" s="6"/>
      <c r="AZ747" s="6" t="str">
        <f>IF(AND(ISBLANK(AV747), ISBLANK(AW747)), "", _xlfn.CONCAT("[", IF(ISBLANK(AV747), "", _xlfn.CONCAT("[""mac"", """, AV747, """]")), IF(ISBLANK(AW747), "", _xlfn.CONCAT(", [""ip"", """, AW747, """]")), "]"))</f>
        <v/>
      </c>
    </row>
    <row r="748" spans="6:52" ht="16" customHeight="1">
      <c r="F748" s="6" t="str">
        <f>IF(ISBLANK(E748), "", Table2[[#This Row],[unique_id]])</f>
        <v/>
      </c>
      <c r="T748" s="6"/>
      <c r="V748" s="8"/>
      <c r="W748" s="8"/>
      <c r="X748" s="8"/>
      <c r="Y748" s="8"/>
      <c r="AH748" s="6" t="str">
        <f>IF(ISBLANK(AG748),  "", _xlfn.CONCAT("haas/entity/sensor/", LOWER(C748), "/", E748, "/config"))</f>
        <v/>
      </c>
      <c r="AI748" s="6" t="str">
        <f>IF(ISBLANK(AG748),  "", _xlfn.CONCAT(LOWER(C748), "/", E748))</f>
        <v/>
      </c>
      <c r="AK748" s="6"/>
      <c r="AL748" s="31"/>
      <c r="AM748" s="6"/>
      <c r="AN748" s="8"/>
      <c r="AV748" s="6"/>
      <c r="AW748" s="6"/>
      <c r="AZ748" s="6" t="str">
        <f>IF(AND(ISBLANK(AV748), ISBLANK(AW748)), "", _xlfn.CONCAT("[", IF(ISBLANK(AV748), "", _xlfn.CONCAT("[""mac"", """, AV748, """]")), IF(ISBLANK(AW748), "", _xlfn.CONCAT(", [""ip"", """, AW748, """]")), "]"))</f>
        <v/>
      </c>
    </row>
    <row r="749" spans="6:52" ht="16" customHeight="1">
      <c r="F749" s="6" t="str">
        <f>IF(ISBLANK(E749), "", Table2[[#This Row],[unique_id]])</f>
        <v/>
      </c>
      <c r="T749" s="6"/>
      <c r="V749" s="8"/>
      <c r="W749" s="8"/>
      <c r="X749" s="8"/>
      <c r="Y749" s="8"/>
      <c r="AH749" s="6" t="str">
        <f>IF(ISBLANK(AG749),  "", _xlfn.CONCAT("haas/entity/sensor/", LOWER(C749), "/", E749, "/config"))</f>
        <v/>
      </c>
      <c r="AI749" s="6" t="str">
        <f>IF(ISBLANK(AG749),  "", _xlfn.CONCAT(LOWER(C749), "/", E749))</f>
        <v/>
      </c>
      <c r="AK749" s="6"/>
      <c r="AL749" s="31"/>
      <c r="AM749" s="6"/>
      <c r="AN749" s="8"/>
      <c r="AV749" s="6"/>
      <c r="AW749" s="6"/>
      <c r="AZ749" s="6" t="str">
        <f>IF(AND(ISBLANK(AV749), ISBLANK(AW749)), "", _xlfn.CONCAT("[", IF(ISBLANK(AV749), "", _xlfn.CONCAT("[""mac"", """, AV749, """]")), IF(ISBLANK(AW749), "", _xlfn.CONCAT(", [""ip"", """, AW749, """]")), "]"))</f>
        <v/>
      </c>
    </row>
  </sheetData>
  <phoneticPr fontId="2" type="noConversion"/>
  <hyperlinks>
    <hyperlink ref="AA2" r:id="rId1" location="available-state-classes" xr:uid="{00000000-0004-0000-0000-000000000000}"/>
    <hyperlink ref="AC2" r:id="rId2" location="L63" xr:uid="{00000000-0004-0000-0000-000001000000}"/>
    <hyperlink ref="AJ2" r:id="rId3" display="Template" xr:uid="{00000000-0004-0000-0000-000002000000}"/>
    <hyperlink ref="AB2" r:id="rId4" location="L460" xr:uid="{00000000-0004-0000-0000-000003000000}"/>
    <hyperlink ref="Y2" r:id="rId5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2023-07-05T07:39:56Z</dcterms:modified>
</cp:coreProperties>
</file>