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149839A-7F00-AE46-B0B8-78525D65D6A7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V72" i="1"/>
  <c r="W72" i="1"/>
  <c r="AI72" i="1"/>
  <c r="AI254" i="1"/>
  <c r="AI277" i="1"/>
  <c r="F274" i="1"/>
  <c r="V274" i="1"/>
  <c r="W274" i="1"/>
  <c r="AI274" i="1"/>
  <c r="F275" i="1"/>
  <c r="V275" i="1"/>
  <c r="W275" i="1"/>
  <c r="AI275" i="1"/>
  <c r="AI208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268" i="1"/>
  <c r="AI269" i="1"/>
  <c r="AI270" i="1"/>
  <c r="AI271" i="1"/>
  <c r="AI273" i="1"/>
  <c r="AI81" i="1"/>
  <c r="AI276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278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2" i="1"/>
  <c r="AI203" i="1"/>
  <c r="AI204" i="1"/>
  <c r="AI205" i="1"/>
  <c r="AI206" i="1"/>
  <c r="AI207" i="1"/>
  <c r="AI209" i="1"/>
  <c r="AI210" i="1"/>
  <c r="AI211" i="1"/>
  <c r="AI212" i="1"/>
  <c r="AI213" i="1"/>
  <c r="AI248" i="1"/>
  <c r="AI250" i="1"/>
  <c r="AI251" i="1"/>
  <c r="AI255" i="1"/>
  <c r="AI243" i="1"/>
  <c r="AI244" i="1"/>
  <c r="AI246" i="1"/>
  <c r="AI223" i="1"/>
  <c r="AI224" i="1"/>
  <c r="AI247" i="1"/>
  <c r="AI253" i="1"/>
  <c r="AI272" i="1"/>
  <c r="AI279" i="1"/>
  <c r="AI256" i="1"/>
  <c r="AI259" i="1"/>
  <c r="AI76" i="1"/>
  <c r="AI232" i="1"/>
  <c r="AI233" i="1"/>
  <c r="AI234" i="1"/>
  <c r="AI235" i="1"/>
  <c r="AI236" i="1"/>
  <c r="AI237" i="1"/>
  <c r="AI238" i="1"/>
  <c r="AI239" i="1"/>
  <c r="AI240" i="1"/>
  <c r="AI241" i="1"/>
  <c r="AI242" i="1"/>
  <c r="AI77" i="1"/>
  <c r="AI78" i="1"/>
  <c r="AI245" i="1"/>
  <c r="AI80" i="1"/>
  <c r="AI82" i="1"/>
  <c r="AI83" i="1"/>
  <c r="AI249" i="1"/>
  <c r="AI214" i="1"/>
  <c r="AI226" i="1"/>
  <c r="AI252" i="1"/>
  <c r="AI227" i="1"/>
  <c r="AI217" i="1"/>
  <c r="AI218" i="1"/>
  <c r="AI219" i="1"/>
  <c r="AI257" i="1"/>
  <c r="AI258" i="1"/>
  <c r="AI220" i="1"/>
  <c r="AI260" i="1"/>
  <c r="AI261" i="1"/>
  <c r="AI262" i="1"/>
  <c r="AI263" i="1"/>
  <c r="AI264" i="1"/>
  <c r="AI265" i="1"/>
  <c r="AI266" i="1"/>
  <c r="AI267" i="1"/>
  <c r="AI221" i="1"/>
  <c r="AI222" i="1"/>
  <c r="AI131" i="1"/>
  <c r="AI228" i="1"/>
  <c r="AI225" i="1"/>
  <c r="AI215" i="1"/>
  <c r="AI216" i="1"/>
  <c r="AI230" i="1"/>
  <c r="AI231" i="1"/>
  <c r="AI229" i="1"/>
  <c r="AI79" i="1"/>
  <c r="AI201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Z13" i="1"/>
  <c r="Z6" i="1"/>
  <c r="Z8" i="1"/>
  <c r="Z9" i="1"/>
  <c r="Z10" i="1"/>
  <c r="Z5" i="1"/>
  <c r="F81" i="1"/>
  <c r="V81" i="1"/>
  <c r="W81" i="1"/>
  <c r="W89" i="1"/>
  <c r="V89" i="1"/>
  <c r="F89" i="1"/>
  <c r="W88" i="1"/>
  <c r="V88" i="1"/>
  <c r="F88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Z254" i="1"/>
  <c r="Z255" i="1"/>
  <c r="Z244" i="1"/>
  <c r="Z246" i="1"/>
  <c r="Z247" i="1"/>
  <c r="Z253" i="1"/>
  <c r="Z243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1" i="1"/>
  <c r="F167" i="1"/>
  <c r="F168" i="1"/>
  <c r="F169" i="1"/>
  <c r="F170" i="1"/>
  <c r="F16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8" i="1"/>
  <c r="F196" i="1"/>
  <c r="F197" i="1"/>
  <c r="F195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W272" i="1"/>
  <c r="V272" i="1"/>
  <c r="AD227" i="1"/>
  <c r="Z227" i="1" s="1"/>
  <c r="AD226" i="1"/>
  <c r="Z226" i="1" s="1"/>
  <c r="AD221" i="1"/>
  <c r="Z221" i="1" s="1"/>
  <c r="AD220" i="1"/>
  <c r="Z220" i="1" s="1"/>
  <c r="AD219" i="1"/>
  <c r="Z219" i="1" s="1"/>
  <c r="V278" i="1"/>
  <c r="W278" i="1"/>
  <c r="AD82" i="1"/>
  <c r="Z82" i="1" s="1"/>
  <c r="AD83" i="1"/>
  <c r="Z83" i="1" s="1"/>
  <c r="AD80" i="1"/>
  <c r="Z80" i="1" s="1"/>
  <c r="AD78" i="1"/>
  <c r="Z78" i="1" s="1"/>
  <c r="AD77" i="1"/>
  <c r="Z77" i="1" s="1"/>
  <c r="AD76" i="1"/>
  <c r="Z76" i="1" s="1"/>
  <c r="AD251" i="1"/>
  <c r="Z251" i="1" s="1"/>
  <c r="AD250" i="1"/>
  <c r="Z250" i="1" s="1"/>
  <c r="AD248" i="1"/>
  <c r="Z248" i="1" s="1"/>
  <c r="V193" i="1"/>
  <c r="W193" i="1"/>
  <c r="V194" i="1"/>
  <c r="W194" i="1"/>
  <c r="V196" i="1"/>
  <c r="W196" i="1"/>
  <c r="V197" i="1"/>
  <c r="W197" i="1"/>
  <c r="AD79" i="1"/>
  <c r="Z79" i="1" s="1"/>
  <c r="V170" i="1"/>
  <c r="W170" i="1"/>
  <c r="AD229" i="1"/>
  <c r="Z229" i="1" s="1"/>
  <c r="AD231" i="1"/>
  <c r="Z231" i="1" s="1"/>
  <c r="AD230" i="1"/>
  <c r="Z230" i="1" s="1"/>
  <c r="AD216" i="1"/>
  <c r="Z216" i="1" s="1"/>
  <c r="AD215" i="1"/>
  <c r="Z215" i="1" s="1"/>
  <c r="AD225" i="1"/>
  <c r="Z225" i="1" s="1"/>
  <c r="AD228" i="1"/>
  <c r="Z228" i="1" s="1"/>
  <c r="AD131" i="1"/>
  <c r="Z131" i="1" s="1"/>
  <c r="AD222" i="1"/>
  <c r="Z222" i="1" s="1"/>
  <c r="AD214" i="1"/>
  <c r="Z214" i="1" s="1"/>
  <c r="V171" i="1"/>
  <c r="W171" i="1"/>
  <c r="V168" i="1"/>
  <c r="W168" i="1"/>
  <c r="V169" i="1"/>
  <c r="W169" i="1"/>
  <c r="W223" i="1"/>
  <c r="V223" i="1"/>
  <c r="W150" i="1"/>
  <c r="V150" i="1"/>
  <c r="W149" i="1"/>
  <c r="V149" i="1"/>
  <c r="W148" i="1"/>
  <c r="V148" i="1"/>
  <c r="W177" i="1"/>
  <c r="V177" i="1"/>
  <c r="W176" i="1"/>
  <c r="V176" i="1"/>
  <c r="W175" i="1"/>
  <c r="V175" i="1"/>
  <c r="W260" i="1"/>
  <c r="V260" i="1"/>
  <c r="W257" i="1"/>
  <c r="V257" i="1"/>
  <c r="W248" i="1"/>
  <c r="V248" i="1"/>
  <c r="V84" i="1"/>
  <c r="W84" i="1"/>
  <c r="V281" i="1"/>
  <c r="W281" i="1"/>
  <c r="V280" i="1"/>
  <c r="W280" i="1"/>
  <c r="V279" i="1"/>
  <c r="W279" i="1"/>
  <c r="V277" i="1"/>
  <c r="W277" i="1"/>
  <c r="V276" i="1"/>
  <c r="W276" i="1"/>
  <c r="V273" i="1"/>
  <c r="W273" i="1"/>
  <c r="W178" i="1"/>
  <c r="V178" i="1"/>
  <c r="V173" i="1"/>
  <c r="W173" i="1"/>
  <c r="V145" i="1"/>
  <c r="W145" i="1"/>
  <c r="V146" i="1"/>
  <c r="W146" i="1"/>
  <c r="W152" i="1"/>
  <c r="V152" i="1"/>
  <c r="W179" i="1"/>
  <c r="V179" i="1"/>
  <c r="W180" i="1"/>
  <c r="V180" i="1"/>
  <c r="W181" i="1"/>
  <c r="V181" i="1"/>
  <c r="V283" i="1"/>
  <c r="W283" i="1"/>
  <c r="V285" i="1"/>
  <c r="W285" i="1"/>
  <c r="V286" i="1"/>
  <c r="W286" i="1"/>
  <c r="V287" i="1"/>
  <c r="W287" i="1"/>
  <c r="V284" i="1"/>
  <c r="W284" i="1"/>
  <c r="V282" i="1"/>
  <c r="W282" i="1"/>
  <c r="W153" i="1"/>
  <c r="V153" i="1"/>
  <c r="W154" i="1"/>
  <c r="V154" i="1"/>
  <c r="W216" i="1"/>
  <c r="V216" i="1"/>
  <c r="W215" i="1"/>
  <c r="V215" i="1"/>
  <c r="W214" i="1"/>
  <c r="V214" i="1"/>
  <c r="W109" i="1"/>
  <c r="V109" i="1"/>
  <c r="V74" i="1"/>
  <c r="W74" i="1"/>
  <c r="V73" i="1"/>
  <c r="W73" i="1"/>
  <c r="V87" i="1"/>
  <c r="W87" i="1"/>
  <c r="V92" i="1"/>
  <c r="W92" i="1"/>
  <c r="W91" i="1"/>
  <c r="V91" i="1"/>
  <c r="W86" i="1"/>
  <c r="V86" i="1"/>
  <c r="V141" i="1"/>
  <c r="W141" i="1"/>
  <c r="V142" i="1"/>
  <c r="W142" i="1"/>
  <c r="V143" i="1"/>
  <c r="W143" i="1"/>
  <c r="V144" i="1"/>
  <c r="W144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W212" i="1"/>
  <c r="V212" i="1"/>
  <c r="W211" i="1"/>
  <c r="V211" i="1"/>
  <c r="W210" i="1"/>
  <c r="V210" i="1"/>
  <c r="W209" i="1"/>
  <c r="V209" i="1"/>
  <c r="V320" i="1"/>
  <c r="W320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08" i="1"/>
  <c r="W308" i="1"/>
  <c r="V137" i="1"/>
  <c r="W137" i="1"/>
  <c r="V138" i="1"/>
  <c r="W138" i="1"/>
  <c r="V139" i="1"/>
  <c r="W139" i="1"/>
  <c r="V140" i="1"/>
  <c r="W140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59" i="1"/>
  <c r="V259" i="1"/>
  <c r="W256" i="1"/>
  <c r="V256" i="1"/>
  <c r="W255" i="1"/>
  <c r="V255" i="1"/>
  <c r="W254" i="1"/>
  <c r="V254" i="1"/>
  <c r="W253" i="1"/>
  <c r="V253" i="1"/>
  <c r="W251" i="1"/>
  <c r="V251" i="1"/>
  <c r="W250" i="1"/>
  <c r="V250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08" i="1"/>
  <c r="V208" i="1"/>
  <c r="W206" i="1"/>
  <c r="V206" i="1"/>
  <c r="W205" i="1"/>
  <c r="V205" i="1"/>
  <c r="W207" i="1"/>
  <c r="V207" i="1"/>
  <c r="W203" i="1"/>
  <c r="V203" i="1"/>
  <c r="W202" i="1"/>
  <c r="V202" i="1"/>
  <c r="W204" i="1"/>
  <c r="V204" i="1"/>
  <c r="W199" i="1"/>
  <c r="V199" i="1"/>
  <c r="W201" i="1"/>
  <c r="V201" i="1"/>
  <c r="W200" i="1"/>
  <c r="V200" i="1"/>
  <c r="W195" i="1"/>
  <c r="V195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74" i="1"/>
  <c r="V174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1" i="1"/>
  <c r="V151" i="1"/>
  <c r="W147" i="1"/>
  <c r="V147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131" i="1"/>
  <c r="V131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136" i="1"/>
  <c r="V136" i="1"/>
  <c r="W135" i="1"/>
  <c r="V135" i="1"/>
  <c r="W134" i="1"/>
  <c r="V134" i="1"/>
  <c r="W133" i="1"/>
  <c r="V133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0" i="1"/>
  <c r="V90" i="1"/>
  <c r="W85" i="1"/>
  <c r="V85" i="1"/>
  <c r="W83" i="1"/>
  <c r="V83" i="1"/>
  <c r="W82" i="1"/>
  <c r="V82" i="1"/>
  <c r="W80" i="1"/>
  <c r="V80" i="1"/>
  <c r="W79" i="1"/>
  <c r="V79" i="1"/>
  <c r="W78" i="1"/>
  <c r="V78" i="1"/>
  <c r="W77" i="1"/>
  <c r="V77" i="1"/>
  <c r="W76" i="1"/>
  <c r="V76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17" i="1" l="1"/>
  <c r="Z217" i="1" s="1"/>
  <c r="AD218" i="1"/>
  <c r="Z218" i="1" s="1"/>
</calcChain>
</file>

<file path=xl/sharedStrings.xml><?xml version="1.0" encoding="utf-8"?>
<sst xmlns="http://schemas.openxmlformats.org/spreadsheetml/2006/main" count="3300" uniqueCount="830">
  <si>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</si>
  <si>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</si>
  <si>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</si>
  <si>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</si>
  <si>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</si>
  <si>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</si>
  <si>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</si>
  <si>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</si>
  <si>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</si>
  <si>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</si>
  <si>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</si>
  <si>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</si>
  <si>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</si>
  <si>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</si>
  <si>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</si>
  <si>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</si>
  <si>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</si>
  <si>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</si>
  <si>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</si>
  <si>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</si>
  <si>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</si>
  <si>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</si>
  <si>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</si>
  <si>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</si>
  <si>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</si>
  <si>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</si>
  <si>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</si>
  <si>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</si>
  <si>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</si>
  <si>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</si>
  <si>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</si>
  <si>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</si>
  <si>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</si>
  <si>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</si>
  <si>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</si>
  <si>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</si>
  <si>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</si>
  <si>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</si>
  <si>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</si>
  <si>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</si>
  <si>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</si>
  <si>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</si>
  <si>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</si>
  <si>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</si>
  <si>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</si>
  <si>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</si>
  <si>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</si>
  <si>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</si>
  <si>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</si>
  <si>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</si>
  <si>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</si>
  <si>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</si>
  <si>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</si>
  <si>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</si>
  <si>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</si>
  <si>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</si>
  <si>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</si>
  <si>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</si>
  <si>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</si>
  <si>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</si>
  <si>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</si>
  <si>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</si>
  <si>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</si>
  <si>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</si>
  <si>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</si>
  <si>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</si>
  <si>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</si>
  <si>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</si>
  <si>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</si>
  <si>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</si>
  <si>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</si>
  <si>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</si>
  <si>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</si>
  <si>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</si>
  <si>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</si>
  <si>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</si>
  <si>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</si>
  <si>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</si>
  <si>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</si>
  <si>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</si>
  <si>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</si>
  <si>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</si>
  <si>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</si>
  <si>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</si>
  <si>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</si>
  <si>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</si>
  <si>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</si>
  <si>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</si>
  <si>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</si>
  <si>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</si>
  <si>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</si>
  <si>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</si>
  <si>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</si>
  <si>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</si>
  <si>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</si>
  <si>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</si>
  <si>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</si>
  <si>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</si>
  <si>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</si>
  <si>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</si>
  <si>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</si>
  <si>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</si>
  <si>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</si>
  <si>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</si>
  <si>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</si>
  <si>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</si>
  <si>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</si>
  <si>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</si>
  <si>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</si>
  <si>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</si>
  <si>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</si>
  <si>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</si>
  <si>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</si>
  <si>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</si>
  <si>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</si>
  <si>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</si>
  <si>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</si>
  <si>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</si>
  <si>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</si>
  <si>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</si>
  <si>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</si>
  <si>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</si>
  <si>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</si>
  <si>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</si>
  <si>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</si>
  <si>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</si>
  <si>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</si>
  <si>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</si>
  <si>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</si>
  <si>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</si>
  <si>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</si>
  <si>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</si>
  <si>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</si>
  <si>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</si>
  <si>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</si>
  <si>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</si>
  <si>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</si>
  <si>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</si>
  <si>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</si>
  <si>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</si>
  <si>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</si>
  <si>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</si>
  <si>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</si>
  <si>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</si>
  <si>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</si>
  <si>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</si>
  <si>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</si>
  <si>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</si>
  <si>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</si>
  <si>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</si>
  <si>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</si>
  <si>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</si>
  <si>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</si>
  <si>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</si>
  <si>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</si>
  <si>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</si>
  <si>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</si>
  <si>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</si>
  <si>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</si>
  <si>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</si>
  <si>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</si>
  <si>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</si>
  <si>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</si>
  <si>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</si>
  <si>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</si>
  <si>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</si>
  <si>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</si>
  <si>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</si>
  <si>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</si>
  <si>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</si>
  <si>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</si>
  <si>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</si>
  <si>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</si>
  <si>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</si>
  <si>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</si>
  <si>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</si>
  <si>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</si>
  <si>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</si>
  <si>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</si>
  <si>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</si>
  <si>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</si>
  <si>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</si>
  <si>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</si>
  <si>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</si>
  <si>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</si>
  <si>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</si>
  <si>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</si>
  <si>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</si>
  <si>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</si>
  <si>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</si>
  <si>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</si>
  <si>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</si>
  <si>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</si>
  <si>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</si>
  <si>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</si>
  <si>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</si>
  <si>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</si>
  <si>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</si>
  <si>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</si>
  <si>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</si>
  <si>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</si>
  <si>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</si>
  <si>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</si>
  <si>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</si>
  <si>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</si>
  <si>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</si>
  <si>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</si>
  <si>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</si>
  <si>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</si>
  <si>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</si>
  <si>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</si>
  <si>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</si>
  <si>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</si>
  <si>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</si>
  <si>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</si>
  <si>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</si>
  <si>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</si>
  <si>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</si>
  <si>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</si>
  <si>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</si>
  <si>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</si>
  <si>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</si>
  <si>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</si>
  <si>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</si>
  <si>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</si>
  <si>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</si>
  <si>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</si>
  <si>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</si>
  <si>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</si>
  <si>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</si>
  <si>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</si>
  <si>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</si>
  <si>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</si>
  <si>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</si>
  <si>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</si>
  <si>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</si>
  <si>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</si>
  <si>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</si>
  <si>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</si>
  <si>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</si>
  <si>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</si>
  <si>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</si>
  <si>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</si>
  <si>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</si>
  <si>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</si>
  <si>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</si>
  <si>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</si>
  <si>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</si>
  <si>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</si>
  <si>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</si>
  <si>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</si>
  <si>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</si>
  <si>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</si>
  <si>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</si>
  <si>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</si>
  <si>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</si>
  <si>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</si>
  <si>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</si>
  <si>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</si>
  <si>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</si>
  <si>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</si>
  <si>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</si>
  <si>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</si>
  <si>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</si>
  <si>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</si>
  <si>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</si>
  <si>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</si>
  <si>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</si>
  <si>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</si>
  <si>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</si>
  <si>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</si>
  <si>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</si>
  <si>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</si>
  <si>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</si>
  <si>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</si>
  <si>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</si>
  <si>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</si>
  <si>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</si>
  <si>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</si>
  <si>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</si>
  <si>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</si>
  <si>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</si>
  <si>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</si>
  <si>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</si>
  <si>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</si>
  <si>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</si>
  <si>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</si>
  <si>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</si>
  <si>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</si>
  <si>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</si>
  <si>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</si>
  <si>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</si>
  <si>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</si>
  <si>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</si>
  <si>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</si>
  <si>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</si>
  <si>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</si>
  <si>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</si>
  <si>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</si>
  <si>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</si>
  <si>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</si>
  <si>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</si>
  <si>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</si>
  <si>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</si>
  <si>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</si>
  <si>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</si>
  <si>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</si>
  <si>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</si>
  <si>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</si>
  <si>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</si>
  <si>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</si>
  <si>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</si>
  <si>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</si>
  <si>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</si>
  <si>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</si>
  <si>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</si>
  <si>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</si>
  <si>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</si>
  <si>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</si>
  <si>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</si>
  <si>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</si>
  <si>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</si>
  <si>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</si>
  <si>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</si>
  <si>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</si>
  <si>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</si>
  <si>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</si>
  <si>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</si>
  <si>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</si>
  <si>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</si>
  <si>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</si>
  <si>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</si>
  <si>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</si>
  <si>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</si>
  <si>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</si>
  <si>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</si>
  <si>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</si>
  <si>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</si>
  <si>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</si>
  <si>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</si>
  <si>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</si>
  <si>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</si>
  <si>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</si>
  <si>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</si>
  <si>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</si>
  <si>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</si>
  <si>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</si>
  <si>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</si>
  <si>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</si>
  <si>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</si>
  <si>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</si>
  <si>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</si>
  <si>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</si>
  <si>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</si>
  <si>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</si>
  <si>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</si>
  <si>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</si>
  <si>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</si>
  <si>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</si>
  <si>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</si>
  <si>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</si>
  <si>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</si>
  <si>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</si>
  <si>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</si>
  <si>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</si>
  <si>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</si>
  <si>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</si>
  <si>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</si>
  <si>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</si>
  <si>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</si>
  <si>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</si>
  <si>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</si>
  <si>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</si>
  <si>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</si>
  <si>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</si>
  <si>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</si>
  <si>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</si>
  <si>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</si>
  <si>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</si>
  <si>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</si>
  <si>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</si>
  <si>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</si>
  <si>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</si>
  <si>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</si>
  <si>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</si>
  <si>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</si>
  <si>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</si>
  <si>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</si>
  <si>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</si>
  <si>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</si>
  <si>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</si>
  <si>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</si>
  <si>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</si>
  <si>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</si>
  <si>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</si>
  <si>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</si>
  <si>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</si>
  <si>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</si>
  <si>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</si>
  <si>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</si>
  <si>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</si>
  <si>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</si>
  <si>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</si>
  <si>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</si>
  <si>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</si>
  <si>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</si>
  <si>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</si>
  <si>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</si>
  <si>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</si>
  <si>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</si>
  <si>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</si>
  <si>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</si>
  <si>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</si>
  <si>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</si>
  <si>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</si>
  <si>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</si>
  <si>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</si>
  <si>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</si>
  <si>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</si>
  <si>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</si>
  <si>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</si>
  <si>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</si>
  <si>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</si>
  <si>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</si>
  <si>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</si>
  <si>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</si>
  <si>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</si>
  <si>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</si>
  <si>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</si>
  <si>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</si>
  <si>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</si>
  <si>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</si>
  <si>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</si>
  <si>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</si>
  <si>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</si>
  <si>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</si>
  <si>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</si>
  <si>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</si>
  <si>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</si>
  <si>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</si>
  <si>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</si>
  <si>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</si>
  <si>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</si>
  <si>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</si>
  <si>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</si>
  <si>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</si>
  <si>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</si>
  <si>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</si>
  <si>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</si>
  <si>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</si>
  <si>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</si>
  <si>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</si>
  <si>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</si>
  <si>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</si>
  <si>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</si>
  <si>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</si>
  <si>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</si>
  <si>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</si>
  <si>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</si>
  <si>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</si>
  <si>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</si>
  <si>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</si>
  <si>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</si>
  <si>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</si>
  <si>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</si>
  <si>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</si>
  <si>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</si>
  <si>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</si>
  <si>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</si>
  <si>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</si>
  <si>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</si>
  <si>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</si>
  <si>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</si>
  <si>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</si>
  <si>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</si>
  <si>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</si>
  <si>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</si>
  <si>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</si>
  <si>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</si>
  <si>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</si>
  <si>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</si>
  <si>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</si>
  <si>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</si>
  <si>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</si>
  <si>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</si>
  <si>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</si>
  <si>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</si>
  <si>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</si>
  <si>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</si>
  <si>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</si>
  <si>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</si>
  <si>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</si>
  <si>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</si>
  <si>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</si>
  <si>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</si>
  <si>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</si>
  <si>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</si>
  <si>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</si>
  <si>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</si>
  <si>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</si>
  <si>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</si>
  <si>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</si>
  <si>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</si>
  <si>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</si>
  <si>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</si>
  <si>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</si>
  <si>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</si>
  <si>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</si>
  <si>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</si>
  <si>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</si>
  <si>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</si>
  <si>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</si>
  <si>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</si>
  <si>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</si>
  <si>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</si>
  <si>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</si>
  <si>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</si>
  <si>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</si>
  <si>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</si>
  <si>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</si>
  <si>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</si>
  <si>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</si>
  <si>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</si>
  <si>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</si>
  <si>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</si>
  <si>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</si>
  <si>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</si>
  <si>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</si>
  <si>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</si>
  <si>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</si>
  <si>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</si>
  <si>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</si>
  <si>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</si>
  <si>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</si>
  <si>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</si>
  <si>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</si>
  <si>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</si>
  <si>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</si>
  <si>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</si>
  <si>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</si>
  <si>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</si>
  <si>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</si>
  <si>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</si>
  <si>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</si>
  <si>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</si>
  <si>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</si>
  <si>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</si>
  <si>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</si>
  <si>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</si>
  <si>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</si>
  <si>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</si>
  <si>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</si>
  <si>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</si>
  <si>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</si>
  <si>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</si>
  <si>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</si>
  <si>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</si>
  <si>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</si>
  <si>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</si>
  <si>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</si>
  <si>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</si>
  <si>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</si>
  <si>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</si>
  <si>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</si>
  <si>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</si>
  <si>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</si>
  <si>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</si>
  <si>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</si>
  <si>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</si>
  <si>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</si>
  <si>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</si>
  <si>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</si>
  <si>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</si>
  <si>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</si>
  <si>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</si>
  <si>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</si>
  <si>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</si>
  <si>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</si>
  <si>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</si>
  <si>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</si>
  <si>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</si>
  <si>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</si>
  <si>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</si>
  <si>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</si>
  <si>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</si>
  <si>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</si>
  <si>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</si>
  <si>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</si>
  <si>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</si>
  <si>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</si>
  <si>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</si>
  <si>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</si>
  <si>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</si>
  <si>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</si>
  <si>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</si>
  <si>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</si>
  <si>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</si>
  <si>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</si>
  <si>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</si>
  <si>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</si>
  <si>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</si>
  <si>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</si>
  <si>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</si>
  <si>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</si>
  <si>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</si>
  <si>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</si>
  <si>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</si>
  <si>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</si>
  <si>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</si>
  <si>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</si>
  <si>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</si>
  <si>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</si>
  <si>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</si>
  <si>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</si>
  <si>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</si>
  <si>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</si>
  <si>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</si>
  <si>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</si>
  <si>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</si>
  <si>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</si>
  <si>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</si>
  <si>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</si>
  <si>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</si>
  <si>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</si>
  <si>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</si>
  <si>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</si>
  <si>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</si>
  <si>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</si>
  <si>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</si>
  <si>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</si>
  <si>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</si>
  <si>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</si>
  <si>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</si>
  <si>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</si>
  <si>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</si>
  <si>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</si>
  <si>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</si>
  <si>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</si>
  <si>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</si>
  <si>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</si>
  <si>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</si>
  <si>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</si>
  <si>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</si>
  <si>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</si>
  <si>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</si>
  <si>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</si>
  <si>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</si>
  <si>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</si>
  <si>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</si>
  <si>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</si>
  <si>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</si>
  <si>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</si>
  <si>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</si>
  <si>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</si>
  <si>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</si>
  <si>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</si>
  <si>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</si>
  <si>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</si>
  <si>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</si>
  <si>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</si>
  <si>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</si>
  <si>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</si>
  <si>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</si>
  <si>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</si>
  <si>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</si>
  <si>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</si>
  <si>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</si>
  <si>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</si>
  <si>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</si>
  <si>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</si>
  <si>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</si>
  <si>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</si>
  <si>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</si>
  <si>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</si>
  <si>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</si>
  <si>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</si>
  <si>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</si>
  <si>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</si>
  <si>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</si>
  <si>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</si>
  <si>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</si>
  <si>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</si>
  <si>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</si>
  <si>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</si>
  <si>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</si>
  <si>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</si>
  <si>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</si>
  <si>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</si>
  <si>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</si>
  <si>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</si>
  <si>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</si>
  <si>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</si>
  <si>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</si>
  <si>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</si>
  <si>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</si>
  <si>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</si>
  <si>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</si>
  <si>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</si>
  <si>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</si>
  <si>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</si>
  <si>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</si>
  <si>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</si>
  <si>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</si>
  <si>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</si>
  <si>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</si>
  <si>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</si>
  <si>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</si>
  <si>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</si>
  <si>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</si>
  <si>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</si>
  <si>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</si>
  <si>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</si>
  <si>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</si>
  <si>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</si>
  <si>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</si>
  <si>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</si>
  <si>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</si>
  <si>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</si>
  <si>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</si>
  <si>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</si>
  <si>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</si>
  <si>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</si>
  <si>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</si>
  <si>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</si>
  <si>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</si>
  <si>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</si>
  <si>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</si>
  <si>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</si>
  <si>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</si>
  <si>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</si>
  <si>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</si>
  <si>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</si>
  <si>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</si>
  <si>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</si>
  <si>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</si>
  <si>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</si>
  <si>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</si>
  <si>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</si>
  <si>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</si>
  <si>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</si>
  <si>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</si>
  <si>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</si>
  <si>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</si>
  <si>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</si>
  <si>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</si>
  <si>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</si>
  <si>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</si>
  <si>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</si>
  <si>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</si>
  <si>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</si>
  <si>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</si>
  <si>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</si>
  <si>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</si>
  <si>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</si>
  <si>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</si>
  <si>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</si>
  <si>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</si>
  <si>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</si>
  <si>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</si>
  <si>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</si>
  <si>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</si>
  <si>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</si>
  <si>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</si>
  <si>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</si>
  <si>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</si>
  <si>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</si>
  <si>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</si>
  <si>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</si>
  <si>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</si>
  <si>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</si>
  <si>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</si>
  <si>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</si>
  <si>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</si>
  <si>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</si>
  <si>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</si>
  <si>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</si>
  <si>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</si>
  <si>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</si>
  <si>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</si>
  <si>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</si>
  <si>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</si>
  <si>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</si>
  <si>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</si>
  <si>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</si>
  <si>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</si>
  <si>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</si>
  <si>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</si>
  <si>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</si>
  <si>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</si>
  <si>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</si>
  <si>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</si>
  <si>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</si>
  <si>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</si>
  <si>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</si>
  <si>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</si>
  <si>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</si>
  <si>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</si>
  <si>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</si>
  <si>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</si>
  <si>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</si>
  <si>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</si>
  <si>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</si>
  <si>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</si>
  <si>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</si>
  <si>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</si>
  <si>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</si>
  <si>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</si>
  <si>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</si>
  <si>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</si>
  <si>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</si>
  <si>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</si>
  <si>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</si>
  <si>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</si>
  <si>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</si>
  <si>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</si>
  <si>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</si>
  <si>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</si>
  <si>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</si>
  <si>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</si>
  <si>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</si>
  <si>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</si>
  <si>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</si>
  <si>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</si>
  <si>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</si>
  <si>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</si>
  <si>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</si>
  <si>
    <t>lounge</t>
  </si>
  <si>
    <t>10.0.4.40</t>
  </si>
  <si>
    <t>10.0.4.41</t>
  </si>
  <si>
    <t>10.0.4.42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</si>
</sst>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6" totalsRowShown="0" headerRowDxfId="38" dataDxfId="36" headerRowBorderDxfId="37">
  <autoFilter ref="A3:AJ606" xr:uid="{00000000-0009-0000-0100-000002000000}"/>
  <sortState xmlns:xlrd2="http://schemas.microsoft.com/office/spreadsheetml/2017/richdata2" ref="A4:AJ606">
    <sortCondition ref="A3:A606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6"/>
  <sheetViews>
    <sheetView tabSelected="1" zoomScale="122" zoomScaleNormal="122" workbookViewId="0">
      <selection activeCell="E19" sqref="E1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573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704</v>
      </c>
      <c r="AH1" s="29" t="s">
        <v>704</v>
      </c>
      <c r="AI1" s="21" t="s">
        <v>705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456</v>
      </c>
      <c r="K2" s="16" t="s">
        <v>363</v>
      </c>
      <c r="L2" s="16" t="s">
        <v>384</v>
      </c>
      <c r="M2" s="17" t="s">
        <v>165</v>
      </c>
      <c r="N2" s="18" t="s">
        <v>485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579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696</v>
      </c>
      <c r="AG2" s="23" t="s">
        <v>577</v>
      </c>
      <c r="AH2" s="23" t="s">
        <v>578</v>
      </c>
      <c r="AI2" s="25" t="s">
        <v>576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455</v>
      </c>
      <c r="K3" s="9" t="s">
        <v>12</v>
      </c>
      <c r="L3" s="9" t="s">
        <v>380</v>
      </c>
      <c r="M3" s="10" t="s">
        <v>13</v>
      </c>
      <c r="N3" s="11" t="s">
        <v>483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695</v>
      </c>
      <c r="AG3" s="26" t="s">
        <v>574</v>
      </c>
      <c r="AH3" s="26" t="s">
        <v>575</v>
      </c>
      <c r="AI3" s="27" t="s">
        <v>620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486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530</v>
      </c>
      <c r="O4" s="1" t="s">
        <v>33</v>
      </c>
      <c r="P4" s="1" t="s">
        <v>90</v>
      </c>
      <c r="Q4" s="1" t="s">
        <v>91</v>
      </c>
      <c r="R4" s="1" t="s">
        <v>531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450</v>
      </c>
      <c r="Y4" s="1">
        <v>1</v>
      </c>
      <c r="Z4" s="1" t="s">
        <v>637</v>
      </c>
      <c r="AA4" s="2">
        <v>3.15</v>
      </c>
      <c r="AB4" s="1" t="s">
        <v>611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487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530</v>
      </c>
      <c r="R5" s="1" t="s">
        <v>531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798</v>
      </c>
      <c r="AB5" s="1" t="s">
        <v>800</v>
      </c>
      <c r="AC5" s="1" t="s">
        <v>796</v>
      </c>
      <c r="AD5" s="1" t="s">
        <v>130</v>
      </c>
      <c r="AE5" s="1" t="s">
        <v>132</v>
      </c>
      <c r="AF5" s="1" t="s">
        <v>708</v>
      </c>
      <c r="AG5" s="32" t="s">
        <v>806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488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530</v>
      </c>
      <c r="R6" s="1" t="s">
        <v>531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798</v>
      </c>
      <c r="AB6" s="1" t="s">
        <v>800</v>
      </c>
      <c r="AC6" s="1" t="s">
        <v>796</v>
      </c>
      <c r="AD6" s="1" t="s">
        <v>130</v>
      </c>
      <c r="AE6" s="1" t="s">
        <v>129</v>
      </c>
      <c r="AF6" s="1" t="s">
        <v>708</v>
      </c>
      <c r="AG6" s="1" t="s">
        <v>805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compensation_sensor_netatmo_bertram_2_office_lounge_temperature</v>
      </c>
      <c r="G7" s="1" t="s">
        <v>241</v>
      </c>
      <c r="H7" s="1" t="s">
        <v>89</v>
      </c>
      <c r="I7" s="1" t="s">
        <v>32</v>
      </c>
      <c r="K7" s="1" t="s">
        <v>92</v>
      </c>
      <c r="N7" s="2" t="s">
        <v>530</v>
      </c>
      <c r="R7" s="1" t="s">
        <v>531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1" t="str">
        <f>IF(AND(ISBLANK(AG7), ISBLANK(AH7)), "", _xlfn.CONCAT("[", IF(ISBLANK(AG7), "", _xlfn.CONCAT("[""mac"", """, AG7, """]")), IF(ISBLANK(AH7), "", _xlfn.CONCAT(", [""ip"", """, AH7, """]")), "]"))</f>
        <v/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489</v>
      </c>
      <c r="F8" s="1" t="str">
        <f>IF(ISBLANK(E8), "", Table2[[#This Row],[unique_id]])</f>
        <v>compensation_sensor_netatmo_parents_temperature</v>
      </c>
      <c r="G8" s="1" t="s">
        <v>239</v>
      </c>
      <c r="H8" s="1" t="s">
        <v>89</v>
      </c>
      <c r="I8" s="1" t="s">
        <v>32</v>
      </c>
      <c r="K8" s="1" t="s">
        <v>138</v>
      </c>
      <c r="N8" s="2" t="s">
        <v>530</v>
      </c>
      <c r="R8" s="1" t="s">
        <v>531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netatmo-parents</v>
      </c>
      <c r="AA8" s="2" t="s">
        <v>798</v>
      </c>
      <c r="AB8" s="1" t="s">
        <v>800</v>
      </c>
      <c r="AC8" s="1" t="s">
        <v>796</v>
      </c>
      <c r="AD8" s="1" t="s">
        <v>130</v>
      </c>
      <c r="AE8" s="1" t="s">
        <v>239</v>
      </c>
      <c r="AF8" s="1" t="s">
        <v>708</v>
      </c>
      <c r="AG8" s="1" t="s">
        <v>801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"70:ee:50:25:9c:68"]]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4" t="s">
        <v>490</v>
      </c>
      <c r="F9" s="1" t="str">
        <f>IF(ISBLANK(E9), "", Table2[[#This Row],[unique_id]])</f>
        <v>compensation_sensor_netatmo_bertram_2_office_temperature</v>
      </c>
      <c r="G9" s="1" t="s">
        <v>260</v>
      </c>
      <c r="H9" s="1" t="s">
        <v>89</v>
      </c>
      <c r="I9" s="1" t="s">
        <v>32</v>
      </c>
      <c r="K9" s="1" t="s">
        <v>138</v>
      </c>
      <c r="N9" s="2" t="s">
        <v>530</v>
      </c>
      <c r="R9" s="1" t="s">
        <v>531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netatmo-office</v>
      </c>
      <c r="AA9" s="2" t="s">
        <v>799</v>
      </c>
      <c r="AB9" s="1" t="s">
        <v>800</v>
      </c>
      <c r="AC9" s="1" t="s">
        <v>797</v>
      </c>
      <c r="AD9" s="1" t="s">
        <v>130</v>
      </c>
      <c r="AE9" s="1" t="s">
        <v>260</v>
      </c>
      <c r="AF9" s="1" t="s">
        <v>708</v>
      </c>
      <c r="AG9" s="1" t="s">
        <v>802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"70:ee:50:2b:6a:2c"]]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491</v>
      </c>
      <c r="F10" s="1" t="str">
        <f>IF(ISBLANK(E10), "", Table2[[#This Row],[unique_id]])</f>
        <v>compensation_sensor_netatmo_bertram_2_kitchen_temperature</v>
      </c>
      <c r="G10" s="1" t="s">
        <v>253</v>
      </c>
      <c r="H10" s="1" t="s">
        <v>89</v>
      </c>
      <c r="I10" s="1" t="s">
        <v>32</v>
      </c>
      <c r="K10" s="1" t="s">
        <v>138</v>
      </c>
      <c r="N10" s="2" t="s">
        <v>530</v>
      </c>
      <c r="R10" s="1" t="s">
        <v>531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Z10" s="1" t="str">
        <f>LOWER(_xlfn.CONCAT(Table2[[#This Row],[device_manufacturer]], "-",Table2[[#This Row],[device_suggested_area]]))</f>
        <v>netatmo-kitchen</v>
      </c>
      <c r="AA10" s="2" t="s">
        <v>799</v>
      </c>
      <c r="AB10" s="1" t="s">
        <v>800</v>
      </c>
      <c r="AC10" s="1" t="s">
        <v>797</v>
      </c>
      <c r="AD10" s="1" t="s">
        <v>130</v>
      </c>
      <c r="AE10" s="1" t="s">
        <v>253</v>
      </c>
      <c r="AF10" s="1" t="s">
        <v>708</v>
      </c>
      <c r="AG10" s="1" t="s">
        <v>804</v>
      </c>
      <c r="AI10" s="1" t="str">
        <f>IF(AND(ISBLANK(AG10), ISBLANK(AH10)), "", _xlfn.CONCAT("[", IF(ISBLANK(AG10), "", _xlfn.CONCAT("[""mac"", """, AG10, """]")), IF(ISBLANK(AH10), "", _xlfn.CONCAT(", [""ip"", """, AH10, """]")), "]"))</f>
        <v>[["mac", "70:ee:50:2c:8d:28"]]</v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7" t="s">
        <v>492</v>
      </c>
      <c r="F11" s="1" t="str">
        <f>IF(ISBLANK(E11), "", Table2[[#This Row],[unique_id]])</f>
        <v>compensation_sensor_netatmo_bertram_2_office_pantry_temperature</v>
      </c>
      <c r="G11" s="1" t="s">
        <v>259</v>
      </c>
      <c r="H11" s="1" t="s">
        <v>89</v>
      </c>
      <c r="I11" s="1" t="s">
        <v>32</v>
      </c>
      <c r="K11" s="1" t="s">
        <v>138</v>
      </c>
      <c r="N11" s="2" t="s">
        <v>530</v>
      </c>
      <c r="R11" s="1" t="s">
        <v>531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494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530</v>
      </c>
      <c r="R12" s="1" t="s">
        <v>531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495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530</v>
      </c>
      <c r="R13" s="1" t="s">
        <v>531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798</v>
      </c>
      <c r="AB13" s="1" t="s">
        <v>800</v>
      </c>
      <c r="AC13" s="1" t="s">
        <v>796</v>
      </c>
      <c r="AD13" s="1" t="s">
        <v>130</v>
      </c>
      <c r="AE13" s="1" t="s">
        <v>261</v>
      </c>
      <c r="AF13" s="1" t="s">
        <v>708</v>
      </c>
      <c r="AG13" s="32" t="s">
        <v>803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496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530</v>
      </c>
      <c r="R14" s="1" t="s">
        <v>531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497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530</v>
      </c>
      <c r="O15" s="1" t="s">
        <v>33</v>
      </c>
      <c r="P15" s="1" t="s">
        <v>90</v>
      </c>
      <c r="Q15" s="1" t="s">
        <v>91</v>
      </c>
      <c r="R15" s="1" t="s">
        <v>531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450</v>
      </c>
      <c r="Y15" s="1">
        <v>1</v>
      </c>
      <c r="Z15" s="1" t="s">
        <v>637</v>
      </c>
      <c r="AA15" s="2">
        <v>3.15</v>
      </c>
      <c r="AB15" s="1" t="s">
        <v>611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498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530</v>
      </c>
      <c r="O16" s="1" t="s">
        <v>33</v>
      </c>
      <c r="P16" s="1" t="s">
        <v>90</v>
      </c>
      <c r="Q16" s="1" t="s">
        <v>91</v>
      </c>
      <c r="R16" s="1" t="s">
        <v>531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450</v>
      </c>
      <c r="Y16" s="1">
        <v>1</v>
      </c>
      <c r="Z16" s="1" t="s">
        <v>637</v>
      </c>
      <c r="AA16" s="2">
        <v>3.15</v>
      </c>
      <c r="AB16" s="1" t="s">
        <v>611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499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530</v>
      </c>
      <c r="O17" s="1" t="s">
        <v>33</v>
      </c>
      <c r="P17" s="1" t="s">
        <v>90</v>
      </c>
      <c r="Q17" s="1" t="s">
        <v>91</v>
      </c>
      <c r="R17" s="1" t="s">
        <v>531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450</v>
      </c>
      <c r="Y17" s="1">
        <v>1</v>
      </c>
      <c r="Z17" s="1" t="s">
        <v>637</v>
      </c>
      <c r="AA17" s="2">
        <v>3.15</v>
      </c>
      <c r="AB17" s="1" t="s">
        <v>611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500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530</v>
      </c>
      <c r="O18" s="1" t="s">
        <v>33</v>
      </c>
      <c r="P18" s="1" t="s">
        <v>90</v>
      </c>
      <c r="Q18" s="1" t="s">
        <v>91</v>
      </c>
      <c r="R18" s="1" t="s">
        <v>531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450</v>
      </c>
      <c r="Y18" s="1">
        <v>1</v>
      </c>
      <c r="Z18" s="1" t="s">
        <v>637</v>
      </c>
      <c r="AA18" s="2">
        <v>3.15</v>
      </c>
      <c r="AB18" s="1" t="s">
        <v>611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501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530</v>
      </c>
      <c r="O19" s="1" t="s">
        <v>33</v>
      </c>
      <c r="P19" s="1" t="s">
        <v>90</v>
      </c>
      <c r="Q19" s="1" t="s">
        <v>91</v>
      </c>
      <c r="R19" s="1" t="s">
        <v>531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450</v>
      </c>
      <c r="Y19" s="1">
        <v>1</v>
      </c>
      <c r="Z19" s="1" t="s">
        <v>637</v>
      </c>
      <c r="AA19" s="2">
        <v>3.15</v>
      </c>
      <c r="AB19" s="1" t="s">
        <v>611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502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530</v>
      </c>
      <c r="O20" s="1" t="s">
        <v>33</v>
      </c>
      <c r="P20" s="1" t="s">
        <v>90</v>
      </c>
      <c r="Q20" s="1" t="s">
        <v>91</v>
      </c>
      <c r="R20" s="1" t="s">
        <v>531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450</v>
      </c>
      <c r="Y20" s="1">
        <v>1</v>
      </c>
      <c r="Z20" s="1" t="s">
        <v>637</v>
      </c>
      <c r="AA20" s="2">
        <v>3.15</v>
      </c>
      <c r="AB20" s="1" t="s">
        <v>611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503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530</v>
      </c>
      <c r="O21" s="1" t="s">
        <v>33</v>
      </c>
      <c r="P21" s="1" t="s">
        <v>90</v>
      </c>
      <c r="Q21" s="1" t="s">
        <v>91</v>
      </c>
      <c r="R21" s="1" t="s">
        <v>531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450</v>
      </c>
      <c r="Y21" s="1">
        <v>1</v>
      </c>
      <c r="Z21" s="1" t="s">
        <v>637</v>
      </c>
      <c r="AA21" s="2">
        <v>3.15</v>
      </c>
      <c r="AB21" s="1" t="s">
        <v>611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556</v>
      </c>
      <c r="D22" s="1" t="s">
        <v>561</v>
      </c>
      <c r="E22" s="1" t="s">
        <v>560</v>
      </c>
      <c r="F22" s="1" t="str">
        <f>IF(ISBLANK(E22), "", Table2[[#This Row],[unique_id]])</f>
        <v>column_break</v>
      </c>
      <c r="G22" s="1" t="s">
        <v>557</v>
      </c>
      <c r="H22" s="1" t="s">
        <v>89</v>
      </c>
      <c r="I22" s="1" t="s">
        <v>32</v>
      </c>
      <c r="K22" s="1" t="s">
        <v>558</v>
      </c>
      <c r="L22" s="1" t="s">
        <v>559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512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530</v>
      </c>
      <c r="O23" s="1" t="s">
        <v>33</v>
      </c>
      <c r="P23" s="1" t="s">
        <v>34</v>
      </c>
      <c r="Q23" s="1" t="s">
        <v>35</v>
      </c>
      <c r="R23" s="1" t="s">
        <v>533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451</v>
      </c>
      <c r="Y23" s="1">
        <v>1</v>
      </c>
      <c r="Z23" s="1" t="s">
        <v>637</v>
      </c>
      <c r="AA23" s="2">
        <v>3.15</v>
      </c>
      <c r="AB23" s="1" t="s">
        <v>611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513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530</v>
      </c>
      <c r="R24" s="1" t="s">
        <v>533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514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530</v>
      </c>
      <c r="R25" s="1" t="s">
        <v>533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compensation_sensor_netatmo_bertram_2_office_lounge_humidity</v>
      </c>
      <c r="G26" s="1" t="s">
        <v>241</v>
      </c>
      <c r="H26" s="1" t="s">
        <v>31</v>
      </c>
      <c r="I26" s="1" t="s">
        <v>32</v>
      </c>
      <c r="K26" s="1" t="s">
        <v>92</v>
      </c>
      <c r="N26" s="2" t="s">
        <v>530</v>
      </c>
      <c r="R26" s="1" t="s">
        <v>533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515</v>
      </c>
      <c r="F27" s="1" t="str">
        <f>IF(ISBLANK(E27), "", Table2[[#This Row],[unique_id]])</f>
        <v>compensation_sensor_netatmo_parents_humidity</v>
      </c>
      <c r="G27" s="1" t="s">
        <v>239</v>
      </c>
      <c r="H27" s="1" t="s">
        <v>31</v>
      </c>
      <c r="I27" s="1" t="s">
        <v>32</v>
      </c>
      <c r="K27" s="1" t="s">
        <v>138</v>
      </c>
      <c r="N27" s="2" t="s">
        <v>530</v>
      </c>
      <c r="R27" s="1" t="s">
        <v>533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516</v>
      </c>
      <c r="F28" s="1" t="str">
        <f>IF(ISBLANK(E28), "", Table2[[#This Row],[unique_id]])</f>
        <v>compensation_sensor_netatmo_bertram_2_office_humidity</v>
      </c>
      <c r="G28" s="1" t="s">
        <v>260</v>
      </c>
      <c r="H28" s="1" t="s">
        <v>31</v>
      </c>
      <c r="I28" s="1" t="s">
        <v>32</v>
      </c>
      <c r="K28" s="1" t="s">
        <v>138</v>
      </c>
      <c r="N28" s="2" t="s">
        <v>530</v>
      </c>
      <c r="R28" s="1" t="s">
        <v>533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517</v>
      </c>
      <c r="F29" s="1" t="str">
        <f>IF(ISBLANK(E29), "", Table2[[#This Row],[unique_id]])</f>
        <v>compensation_sensor_netatmo_bertram_2_kitchen_humidity</v>
      </c>
      <c r="G29" s="1" t="s">
        <v>253</v>
      </c>
      <c r="H29" s="1" t="s">
        <v>31</v>
      </c>
      <c r="I29" s="1" t="s">
        <v>32</v>
      </c>
      <c r="K29" s="1" t="s">
        <v>138</v>
      </c>
      <c r="N29" s="2" t="s">
        <v>530</v>
      </c>
      <c r="R29" s="1" t="s">
        <v>533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518</v>
      </c>
      <c r="F30" s="1" t="str">
        <f>IF(ISBLANK(E30), "", Table2[[#This Row],[unique_id]])</f>
        <v>compensation_sensor_netatmo_bertram_2_office_pantry_humidity</v>
      </c>
      <c r="G30" s="1" t="s">
        <v>259</v>
      </c>
      <c r="H30" s="1" t="s">
        <v>31</v>
      </c>
      <c r="I30" s="1" t="s">
        <v>32</v>
      </c>
      <c r="K30" s="1" t="s">
        <v>138</v>
      </c>
      <c r="N30" s="2" t="s">
        <v>530</v>
      </c>
      <c r="R30" s="1" t="s">
        <v>533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520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530</v>
      </c>
      <c r="R31" s="1" t="s">
        <v>533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521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530</v>
      </c>
      <c r="R32" s="1" t="s">
        <v>533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522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530</v>
      </c>
      <c r="R33" s="1" t="s">
        <v>533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530</v>
      </c>
      <c r="O34" s="1" t="s">
        <v>33</v>
      </c>
      <c r="P34" s="1" t="s">
        <v>34</v>
      </c>
      <c r="Q34" s="1" t="s">
        <v>35</v>
      </c>
      <c r="R34" s="1" t="s">
        <v>533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451</v>
      </c>
      <c r="Y34" s="1">
        <v>1</v>
      </c>
      <c r="Z34" s="1" t="s">
        <v>637</v>
      </c>
      <c r="AA34" s="2">
        <v>3.15</v>
      </c>
      <c r="AB34" s="1" t="s">
        <v>611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556</v>
      </c>
      <c r="D35" s="1" t="s">
        <v>561</v>
      </c>
      <c r="E35" s="1" t="s">
        <v>560</v>
      </c>
      <c r="F35" s="1" t="str">
        <f>IF(ISBLANK(E35), "", Table2[[#This Row],[unique_id]])</f>
        <v>column_break</v>
      </c>
      <c r="G35" s="1" t="s">
        <v>557</v>
      </c>
      <c r="H35" s="1" t="s">
        <v>31</v>
      </c>
      <c r="I35" s="1" t="s">
        <v>32</v>
      </c>
      <c r="K35" s="1" t="s">
        <v>558</v>
      </c>
      <c r="L35" s="1" t="s">
        <v>559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504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530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505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530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482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484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506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530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509</v>
      </c>
      <c r="F40" s="1" t="str">
        <f>IF(ISBLANK(E40), "", Table2[[#This Row],[unique_id]])</f>
        <v>compensation_sensor_netatmo_bertram_2_office_lounge_co2</v>
      </c>
      <c r="G40" s="1" t="s">
        <v>241</v>
      </c>
      <c r="H40" s="1" t="s">
        <v>191</v>
      </c>
      <c r="I40" s="1" t="s">
        <v>32</v>
      </c>
      <c r="K40" s="1" t="s">
        <v>92</v>
      </c>
      <c r="N40" s="2" t="s">
        <v>530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507</v>
      </c>
      <c r="F41" s="1" t="str">
        <f>IF(ISBLANK(E41), "", Table2[[#This Row],[unique_id]])</f>
        <v>compensation_sensor_netatmo_bertram_2_kitchen_co2</v>
      </c>
      <c r="G41" s="1" t="s">
        <v>253</v>
      </c>
      <c r="H41" s="1" t="s">
        <v>191</v>
      </c>
      <c r="I41" s="1" t="s">
        <v>32</v>
      </c>
      <c r="K41" s="1" t="s">
        <v>138</v>
      </c>
      <c r="N41" s="2" t="s">
        <v>530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508</v>
      </c>
      <c r="F42" s="1" t="str">
        <f>IF(ISBLANK(E42), "", Table2[[#This Row],[unique_id]])</f>
        <v>compensation_sensor_netatmo_bertram_2_office_pantry_co2</v>
      </c>
      <c r="G42" s="1" t="s">
        <v>259</v>
      </c>
      <c r="H42" s="1" t="s">
        <v>191</v>
      </c>
      <c r="I42" s="1" t="s">
        <v>32</v>
      </c>
      <c r="K42" s="1" t="s">
        <v>138</v>
      </c>
      <c r="N42" s="2" t="s">
        <v>530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510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530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511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530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556</v>
      </c>
      <c r="D45" s="1" t="s">
        <v>561</v>
      </c>
      <c r="E45" s="1" t="s">
        <v>560</v>
      </c>
      <c r="F45" s="1" t="str">
        <f>IF(ISBLANK(E45), "", Table2[[#This Row],[unique_id]])</f>
        <v>column_break</v>
      </c>
      <c r="G45" s="1" t="s">
        <v>557</v>
      </c>
      <c r="H45" s="1" t="s">
        <v>191</v>
      </c>
      <c r="I45" s="1" t="s">
        <v>32</v>
      </c>
      <c r="K45" s="1" t="s">
        <v>558</v>
      </c>
      <c r="L45" s="1" t="s">
        <v>559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524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530</v>
      </c>
      <c r="R46" s="1" t="s">
        <v>532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525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530</v>
      </c>
      <c r="R47" s="1" t="s">
        <v>532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526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530</v>
      </c>
      <c r="R48" s="1" t="s">
        <v>532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527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530</v>
      </c>
      <c r="R49" s="1" t="s">
        <v>532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528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530</v>
      </c>
      <c r="R50" s="1" t="s">
        <v>532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529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530</v>
      </c>
      <c r="R51" s="1" t="s">
        <v>532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451</v>
      </c>
      <c r="Y52" s="1">
        <v>1</v>
      </c>
      <c r="Z52" s="1" t="s">
        <v>637</v>
      </c>
      <c r="AA52" s="2">
        <v>3.15</v>
      </c>
      <c r="AB52" s="1" t="s">
        <v>611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451</v>
      </c>
      <c r="Y53" s="1">
        <v>1</v>
      </c>
      <c r="Z53" s="1" t="s">
        <v>637</v>
      </c>
      <c r="AA53" s="2">
        <v>3.15</v>
      </c>
      <c r="AB53" s="1" t="s">
        <v>611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451</v>
      </c>
      <c r="Y54" s="1">
        <v>1</v>
      </c>
      <c r="Z54" s="1" t="s">
        <v>637</v>
      </c>
      <c r="AA54" s="2">
        <v>3.15</v>
      </c>
      <c r="AB54" s="1" t="s">
        <v>611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451</v>
      </c>
      <c r="Y55" s="1">
        <v>1</v>
      </c>
      <c r="Z55" s="1" t="s">
        <v>637</v>
      </c>
      <c r="AA55" s="2">
        <v>3.15</v>
      </c>
      <c r="AB55" s="1" t="s">
        <v>611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451</v>
      </c>
      <c r="Y56" s="1">
        <v>1</v>
      </c>
      <c r="Z56" s="1" t="s">
        <v>637</v>
      </c>
      <c r="AA56" s="2">
        <v>3.15</v>
      </c>
      <c r="AB56" s="1" t="s">
        <v>611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451</v>
      </c>
      <c r="Y57" s="1">
        <v>1</v>
      </c>
      <c r="Z57" s="1" t="s">
        <v>637</v>
      </c>
      <c r="AA57" s="2">
        <v>3.15</v>
      </c>
      <c r="AB57" s="1" t="s">
        <v>611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450</v>
      </c>
      <c r="Y58" s="1">
        <v>1</v>
      </c>
      <c r="Z58" s="1" t="s">
        <v>637</v>
      </c>
      <c r="AA58" s="2">
        <v>3.15</v>
      </c>
      <c r="AB58" s="1" t="s">
        <v>611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450</v>
      </c>
      <c r="Y59" s="1">
        <v>1</v>
      </c>
      <c r="Z59" s="1" t="s">
        <v>637</v>
      </c>
      <c r="AA59" s="2">
        <v>3.15</v>
      </c>
      <c r="AB59" s="1" t="s">
        <v>611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452</v>
      </c>
      <c r="Y60" s="1">
        <v>1</v>
      </c>
      <c r="Z60" s="1" t="s">
        <v>637</v>
      </c>
      <c r="AA60" s="2">
        <v>3.15</v>
      </c>
      <c r="AB60" s="1" t="s">
        <v>611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450</v>
      </c>
      <c r="Y61" s="1">
        <v>1</v>
      </c>
      <c r="Z61" s="1" t="s">
        <v>637</v>
      </c>
      <c r="AA61" s="2">
        <v>3.15</v>
      </c>
      <c r="AB61" s="1" t="s">
        <v>611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450</v>
      </c>
      <c r="Y62" s="1">
        <v>1</v>
      </c>
      <c r="Z62" s="1" t="s">
        <v>637</v>
      </c>
      <c r="AA62" s="2">
        <v>3.15</v>
      </c>
      <c r="AB62" s="1" t="s">
        <v>611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825</v>
      </c>
      <c r="Y63" s="1">
        <v>1</v>
      </c>
      <c r="Z63" s="1" t="s">
        <v>637</v>
      </c>
      <c r="AA63" s="2">
        <v>3.15</v>
      </c>
      <c r="AB63" s="1" t="s">
        <v>611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825</v>
      </c>
      <c r="Y64" s="1">
        <v>1</v>
      </c>
      <c r="Z64" s="1" t="s">
        <v>637</v>
      </c>
      <c r="AA64" s="2">
        <v>3.15</v>
      </c>
      <c r="AB64" s="1" t="s">
        <v>611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825</v>
      </c>
      <c r="Y65" s="1">
        <v>1</v>
      </c>
      <c r="Z65" s="1" t="s">
        <v>637</v>
      </c>
      <c r="AA65" s="2">
        <v>3.15</v>
      </c>
      <c r="AB65" s="1" t="s">
        <v>611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825</v>
      </c>
      <c r="Y66" s="1">
        <v>1</v>
      </c>
      <c r="Z66" s="1" t="s">
        <v>637</v>
      </c>
      <c r="AA66" s="2">
        <v>3.15</v>
      </c>
      <c r="AB66" s="1" t="s">
        <v>611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453</v>
      </c>
      <c r="Y68" s="1">
        <v>1</v>
      </c>
      <c r="Z68" s="1" t="s">
        <v>637</v>
      </c>
      <c r="AA68" s="2">
        <v>3.15</v>
      </c>
      <c r="AB68" s="1" t="s">
        <v>611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453</v>
      </c>
      <c r="Y69" s="1">
        <v>1</v>
      </c>
      <c r="Z69" s="1" t="s">
        <v>637</v>
      </c>
      <c r="AA69" s="2">
        <v>3.15</v>
      </c>
      <c r="AB69" s="1" t="s">
        <v>611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453</v>
      </c>
      <c r="Y70" s="1">
        <v>1</v>
      </c>
      <c r="Z70" s="1" t="s">
        <v>637</v>
      </c>
      <c r="AA70" s="2">
        <v>3.15</v>
      </c>
      <c r="AB70" s="1" t="s">
        <v>611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453</v>
      </c>
      <c r="Y71" s="1">
        <v>1</v>
      </c>
      <c r="Z71" s="1" t="s">
        <v>637</v>
      </c>
      <c r="AA71" s="2">
        <v>3.15</v>
      </c>
      <c r="AB71" s="1" t="s">
        <v>611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479</v>
      </c>
      <c r="E72" s="1" t="s">
        <v>822</v>
      </c>
      <c r="F72" s="28" t="str">
        <f>IF(ISBLANK(E72), "", Table2[[#This Row],[unique_id]])</f>
        <v>home_tv</v>
      </c>
      <c r="G72" s="1" t="s">
        <v>823</v>
      </c>
      <c r="H72" s="1" t="s">
        <v>480</v>
      </c>
      <c r="I72" s="1" t="s">
        <v>134</v>
      </c>
      <c r="K72" s="1" t="s">
        <v>364</v>
      </c>
      <c r="R72" s="1" t="s">
        <v>821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479</v>
      </c>
      <c r="E73" s="1" t="s">
        <v>478</v>
      </c>
      <c r="F73" s="1" t="str">
        <f>IF(ISBLANK(E73), "", Table2[[#This Row],[unique_id]])</f>
        <v>home_sleep</v>
      </c>
      <c r="G73" s="1" t="s">
        <v>428</v>
      </c>
      <c r="H73" s="1" t="s">
        <v>480</v>
      </c>
      <c r="I73" s="1" t="s">
        <v>134</v>
      </c>
      <c r="K73" s="1" t="s">
        <v>364</v>
      </c>
      <c r="R73" s="1" t="s">
        <v>481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156</v>
      </c>
      <c r="D74" s="1" t="s">
        <v>479</v>
      </c>
      <c r="E74" s="1" t="s">
        <v>819</v>
      </c>
      <c r="F74" s="1" t="str">
        <f>IF(ISBLANK(E74), "", Table2[[#This Row],[unique_id]])</f>
        <v>home_reset</v>
      </c>
      <c r="G74" s="1" t="s">
        <v>820</v>
      </c>
      <c r="H74" s="1" t="s">
        <v>480</v>
      </c>
      <c r="I74" s="1" t="s">
        <v>134</v>
      </c>
      <c r="K74" s="1" t="s">
        <v>364</v>
      </c>
      <c r="R74" s="1" t="s">
        <v>824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1403</v>
      </c>
      <c r="B75" s="1" t="s">
        <v>28</v>
      </c>
      <c r="C75" s="1" t="s">
        <v>556</v>
      </c>
      <c r="D75" s="1" t="s">
        <v>561</v>
      </c>
      <c r="E75" s="1" t="s">
        <v>560</v>
      </c>
      <c r="F75" s="1" t="str">
        <f>IF(ISBLANK(E75), "", Table2[[#This Row],[unique_id]])</f>
        <v>column_break</v>
      </c>
      <c r="G75" s="1" t="s">
        <v>557</v>
      </c>
      <c r="H75" s="1" t="s">
        <v>480</v>
      </c>
      <c r="I75" s="1" t="s">
        <v>134</v>
      </c>
      <c r="K75" s="1" t="s">
        <v>558</v>
      </c>
      <c r="L75" s="1" t="s">
        <v>559</v>
      </c>
      <c r="T75" s="2"/>
      <c r="AI75" s="1" t="str">
        <f>IF(AND(ISBLANK(AG75), ISBLANK(AH75)), "", _xlfn.CONCAT("[", IF(ISBLANK(AG75), "", _xlfn.CONCAT("[""mac"", """, AG75, """]")), IF(ISBLANK(AH75), "", _xlfn.CONCAT(", [""ip"", """, AH75, """]")), "]"))</f>
        <v/>
      </c>
      <c r="AJ75" s="5"/>
    </row>
    <row r="76" spans="1:36" x14ac:dyDescent="0.2">
      <c r="A76" s="1">
        <v>1450</v>
      </c>
      <c r="B76" s="1" t="s">
        <v>28</v>
      </c>
      <c r="C76" s="1" t="s">
        <v>135</v>
      </c>
      <c r="D76" s="1" t="s">
        <v>131</v>
      </c>
      <c r="E76" s="1" t="s">
        <v>771</v>
      </c>
      <c r="F76" s="1" t="str">
        <f>IF(ISBLANK(E76), "", Table2[[#This Row],[unique_id]])</f>
        <v>ada_fan</v>
      </c>
      <c r="G76" s="1" t="s">
        <v>132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senseme-ada-fan</v>
      </c>
      <c r="AA76" s="2" t="s">
        <v>629</v>
      </c>
      <c r="AB76" s="1" t="s">
        <v>131</v>
      </c>
      <c r="AC76" s="1" t="s">
        <v>630</v>
      </c>
      <c r="AD76" s="1" t="str">
        <f>IF(OR(ISBLANK(AG76), ISBLANK(AH76)), "", Table2[[#This Row],[device_via_device]])</f>
        <v>SenseMe</v>
      </c>
      <c r="AE76" s="1" t="s">
        <v>132</v>
      </c>
      <c r="AF76" s="1" t="s">
        <v>753</v>
      </c>
      <c r="AG76" s="1" t="s">
        <v>631</v>
      </c>
      <c r="AH76" s="1" t="s">
        <v>757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"20:f8:5e:d7:19:e0"], ["ip", "10.0.6.60"]]</v>
      </c>
    </row>
    <row r="77" spans="1:36" x14ac:dyDescent="0.2">
      <c r="A77" s="1">
        <v>1451</v>
      </c>
      <c r="B77" s="1" t="s">
        <v>28</v>
      </c>
      <c r="C77" s="1" t="s">
        <v>135</v>
      </c>
      <c r="D77" s="1" t="s">
        <v>131</v>
      </c>
      <c r="E77" s="1" t="s">
        <v>772</v>
      </c>
      <c r="F77" s="1" t="str">
        <f>IF(ISBLANK(E77), "", Table2[[#This Row],[unique_id]])</f>
        <v>edwin_fan</v>
      </c>
      <c r="G77" s="1" t="s">
        <v>129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senseme-edwin-fan</v>
      </c>
      <c r="AA77" s="2" t="s">
        <v>629</v>
      </c>
      <c r="AB77" s="1" t="s">
        <v>131</v>
      </c>
      <c r="AC77" s="1" t="s">
        <v>630</v>
      </c>
      <c r="AD77" s="1" t="str">
        <f>IF(OR(ISBLANK(AG77), ISBLANK(AH77)), "", Table2[[#This Row],[device_via_device]])</f>
        <v>SenseMe</v>
      </c>
      <c r="AE77" s="1" t="s">
        <v>129</v>
      </c>
      <c r="AF77" s="1" t="s">
        <v>753</v>
      </c>
      <c r="AG77" s="1" t="s">
        <v>632</v>
      </c>
      <c r="AH77" s="1" t="s">
        <v>758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"20:f8:5e:d7:26:1c"], ["ip", "10.0.6.61"]]</v>
      </c>
    </row>
    <row r="78" spans="1:36" x14ac:dyDescent="0.2">
      <c r="A78" s="1">
        <v>1452</v>
      </c>
      <c r="B78" s="1" t="s">
        <v>28</v>
      </c>
      <c r="C78" s="1" t="s">
        <v>135</v>
      </c>
      <c r="D78" s="1" t="s">
        <v>131</v>
      </c>
      <c r="E78" s="1" t="s">
        <v>773</v>
      </c>
      <c r="F78" s="1" t="str">
        <f>IF(ISBLANK(E78), "", Table2[[#This Row],[unique_id]])</f>
        <v>parents_fan</v>
      </c>
      <c r="G78" s="1" t="s">
        <v>239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senseme-parents-fan</v>
      </c>
      <c r="AA78" s="2" t="s">
        <v>629</v>
      </c>
      <c r="AB78" s="1" t="s">
        <v>131</v>
      </c>
      <c r="AC78" s="1" t="s">
        <v>630</v>
      </c>
      <c r="AD78" s="1" t="str">
        <f>IF(OR(ISBLANK(AG78), ISBLANK(AH78)), "", Table2[[#This Row],[device_via_device]])</f>
        <v>SenseMe</v>
      </c>
      <c r="AE78" s="1" t="s">
        <v>239</v>
      </c>
      <c r="AF78" s="1" t="s">
        <v>753</v>
      </c>
      <c r="AG78" s="1" t="s">
        <v>635</v>
      </c>
      <c r="AH78" s="1" t="s">
        <v>759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"20:f8:5e:d8:a5:6b"], ["ip", "10.0.6.62"]]</v>
      </c>
    </row>
    <row r="79" spans="1:36" x14ac:dyDescent="0.2">
      <c r="A79" s="1">
        <v>1453</v>
      </c>
      <c r="B79" s="1" t="s">
        <v>28</v>
      </c>
      <c r="C79" s="1" t="s">
        <v>291</v>
      </c>
      <c r="D79" s="1" t="s">
        <v>136</v>
      </c>
      <c r="E79" s="1" t="s">
        <v>333</v>
      </c>
      <c r="F79" s="1" t="str">
        <f>IF(ISBLANK(E79), "", Table2[[#This Row],[unique_id]])</f>
        <v>kitchen_fan</v>
      </c>
      <c r="G79" s="1" t="s">
        <v>253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tplink-kitchen-fan</v>
      </c>
      <c r="AA79" s="2" t="s">
        <v>608</v>
      </c>
      <c r="AB79" s="1" t="s">
        <v>131</v>
      </c>
      <c r="AC79" s="1" t="s">
        <v>605</v>
      </c>
      <c r="AD79" s="1" t="str">
        <f>IF(OR(ISBLANK(AG79), ISBLANK(AH79)), "", Table2[[#This Row],[device_via_device]])</f>
        <v>TPLink</v>
      </c>
      <c r="AE79" s="1" t="s">
        <v>253</v>
      </c>
      <c r="AF79" s="1" t="s">
        <v>753</v>
      </c>
      <c r="AG79" s="30" t="s">
        <v>609</v>
      </c>
      <c r="AH79" s="30" t="s">
        <v>752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"ac:84:c6:0d:1b:9c"], ["ip", "10.0.6.87"]]</v>
      </c>
    </row>
    <row r="80" spans="1:36" x14ac:dyDescent="0.2">
      <c r="A80" s="1">
        <v>1454</v>
      </c>
      <c r="B80" s="1" t="s">
        <v>28</v>
      </c>
      <c r="C80" s="1" t="s">
        <v>135</v>
      </c>
      <c r="D80" s="1" t="s">
        <v>131</v>
      </c>
      <c r="E80" s="1" t="s">
        <v>774</v>
      </c>
      <c r="F80" s="1" t="str">
        <f>IF(ISBLANK(E80), "", Table2[[#This Row],[unique_id]])</f>
        <v>lounge_fan</v>
      </c>
      <c r="G80" s="1" t="s">
        <v>241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senseme-lounge-fan</v>
      </c>
      <c r="AA80" s="2" t="s">
        <v>629</v>
      </c>
      <c r="AB80" s="1" t="s">
        <v>131</v>
      </c>
      <c r="AC80" s="1" t="s">
        <v>630</v>
      </c>
      <c r="AD80" s="1" t="str">
        <f>IF(OR(ISBLANK(AG80), ISBLANK(AH80)), "", Table2[[#This Row],[device_via_device]])</f>
        <v>SenseMe</v>
      </c>
      <c r="AE80" s="1" t="s">
        <v>241</v>
      </c>
      <c r="AF80" s="1" t="s">
        <v>753</v>
      </c>
      <c r="AG80" s="1" t="s">
        <v>636</v>
      </c>
      <c r="AH80" s="1" t="s">
        <v>760</v>
      </c>
      <c r="AI80" s="1" t="str">
        <f>IF(AND(ISBLANK(AG80), ISBLANK(AH80)), "", _xlfn.CONCAT("[", IF(ISBLANK(AG80), "", _xlfn.CONCAT("[""mac"", """, AG80, """]")), IF(ISBLANK(AH80), "", _xlfn.CONCAT(", [""ip"", """, AH80, """]")), "]"))</f>
        <v>[["mac", "20:f8:5e:d9:11:77"], ["ip", "10.0.6.63"]]</v>
      </c>
    </row>
    <row r="81" spans="1:36" x14ac:dyDescent="0.2">
      <c r="A81" s="1">
        <v>1455</v>
      </c>
      <c r="B81" s="1" t="s">
        <v>28</v>
      </c>
      <c r="C81" s="1" t="s">
        <v>135</v>
      </c>
      <c r="D81" s="1" t="s">
        <v>131</v>
      </c>
      <c r="E81" s="1" t="s">
        <v>775</v>
      </c>
      <c r="F81" s="1" t="str">
        <f>IF(ISBLANK(E81), "", Table2[[#This Row],[unique_id]])</f>
        <v>deck_fan</v>
      </c>
      <c r="G81" s="1" t="s">
        <v>603</v>
      </c>
      <c r="H81" s="1" t="s">
        <v>133</v>
      </c>
      <c r="I81" s="1" t="s">
        <v>134</v>
      </c>
      <c r="K81" s="1" t="s">
        <v>138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AI81" s="1" t="str">
        <f>IF(AND(ISBLANK(AG81), ISBLANK(AH81)), "", _xlfn.CONCAT("[", IF(ISBLANK(AG81), "", _xlfn.CONCAT("[""mac"", """, AG81, """]")), IF(ISBLANK(AH81), "", _xlfn.CONCAT(", [""ip"", """, AH81, """]")), "]"))</f>
        <v/>
      </c>
      <c r="AJ81" s="1"/>
    </row>
    <row r="82" spans="1:36" x14ac:dyDescent="0.2">
      <c r="A82" s="1">
        <v>1456</v>
      </c>
      <c r="B82" s="1" t="s">
        <v>28</v>
      </c>
      <c r="C82" s="1" t="s">
        <v>135</v>
      </c>
      <c r="D82" s="1" t="s">
        <v>131</v>
      </c>
      <c r="E82" s="1" t="s">
        <v>776</v>
      </c>
      <c r="F82" s="1" t="str">
        <f>IF(ISBLANK(E82), "", Table2[[#This Row],[unique_id]])</f>
        <v>deck_east_fan</v>
      </c>
      <c r="G82" s="1" t="s">
        <v>263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senseme-deck-east-fan</v>
      </c>
      <c r="AA82" s="2" t="s">
        <v>629</v>
      </c>
      <c r="AB82" s="1" t="s">
        <v>638</v>
      </c>
      <c r="AC82" s="1" t="s">
        <v>630</v>
      </c>
      <c r="AD82" s="1" t="str">
        <f>IF(OR(ISBLANK(AG82), ISBLANK(AH82)), "", Table2[[#This Row],[device_via_device]])</f>
        <v>SenseMe</v>
      </c>
      <c r="AE82" s="1" t="s">
        <v>603</v>
      </c>
      <c r="AF82" s="1" t="s">
        <v>753</v>
      </c>
      <c r="AG82" s="1" t="s">
        <v>633</v>
      </c>
      <c r="AH82" s="1" t="s">
        <v>761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"20:f8:5e:1e:ea:a0"], ["ip", "10.0.6.64"]]</v>
      </c>
      <c r="AJ82" s="1"/>
    </row>
    <row r="83" spans="1:36" x14ac:dyDescent="0.2">
      <c r="A83" s="1">
        <v>1457</v>
      </c>
      <c r="B83" s="1" t="s">
        <v>28</v>
      </c>
      <c r="C83" s="1" t="s">
        <v>135</v>
      </c>
      <c r="D83" s="1" t="s">
        <v>131</v>
      </c>
      <c r="E83" s="1" t="s">
        <v>777</v>
      </c>
      <c r="F83" s="1" t="str">
        <f>IF(ISBLANK(E83), "", Table2[[#This Row],[unique_id]])</f>
        <v>deck_west_fan</v>
      </c>
      <c r="G83" s="1" t="s">
        <v>262</v>
      </c>
      <c r="H83" s="1" t="s">
        <v>133</v>
      </c>
      <c r="I83" s="1" t="s">
        <v>134</v>
      </c>
      <c r="R83" s="1" t="s">
        <v>334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senseme-deck-west-fan</v>
      </c>
      <c r="AA83" s="2" t="s">
        <v>629</v>
      </c>
      <c r="AB83" s="1" t="s">
        <v>639</v>
      </c>
      <c r="AC83" s="1" t="s">
        <v>630</v>
      </c>
      <c r="AD83" s="1" t="str">
        <f>IF(OR(ISBLANK(AG83), ISBLANK(AH83)), "", Table2[[#This Row],[device_via_device]])</f>
        <v>SenseMe</v>
      </c>
      <c r="AE83" s="1" t="s">
        <v>603</v>
      </c>
      <c r="AF83" s="1" t="s">
        <v>753</v>
      </c>
      <c r="AG83" s="1" t="s">
        <v>634</v>
      </c>
      <c r="AH83" s="12" t="s">
        <v>762</v>
      </c>
      <c r="AI83" s="1" t="str">
        <f>IF(AND(ISBLANK(AG83), ISBLANK(AH83)), "", _xlfn.CONCAT("[", IF(ISBLANK(AG83), "", _xlfn.CONCAT("[""mac"", """, AG83, """]")), IF(ISBLANK(AH83), "", _xlfn.CONCAT(", [""ip"", """, AH83, """]")), "]"))</f>
        <v>[["mac", "20:f8:5e:1e:da:35"], ["ip", "10.0.6.65"]]</v>
      </c>
      <c r="AJ83" s="1"/>
    </row>
    <row r="84" spans="1:36" x14ac:dyDescent="0.2">
      <c r="A84" s="1">
        <v>1458</v>
      </c>
      <c r="B84" s="1" t="s">
        <v>28</v>
      </c>
      <c r="C84" s="1" t="s">
        <v>556</v>
      </c>
      <c r="D84" s="1" t="s">
        <v>561</v>
      </c>
      <c r="E84" s="1" t="s">
        <v>560</v>
      </c>
      <c r="F84" s="1" t="str">
        <f>IF(ISBLANK(E84), "", Table2[[#This Row],[unique_id]])</f>
        <v>column_break</v>
      </c>
      <c r="G84" s="1" t="s">
        <v>557</v>
      </c>
      <c r="H84" s="1" t="s">
        <v>133</v>
      </c>
      <c r="I84" s="1" t="s">
        <v>134</v>
      </c>
      <c r="K84" s="1" t="s">
        <v>558</v>
      </c>
      <c r="L84" s="1" t="s">
        <v>559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  <c r="AJ84" s="1"/>
    </row>
    <row r="85" spans="1:36" x14ac:dyDescent="0.2">
      <c r="A85" s="1">
        <v>1500</v>
      </c>
      <c r="B85" s="1" t="s">
        <v>28</v>
      </c>
      <c r="C85" s="1" t="s">
        <v>135</v>
      </c>
      <c r="D85" s="1" t="s">
        <v>139</v>
      </c>
      <c r="E85" s="1" t="s">
        <v>771</v>
      </c>
      <c r="F85" s="1" t="str">
        <f>IF(ISBLANK(E85), "", Table2[[#This Row],[unique_id]])</f>
        <v>ada_fan</v>
      </c>
      <c r="G85" s="1" t="s">
        <v>142</v>
      </c>
      <c r="H85" s="1" t="s">
        <v>141</v>
      </c>
      <c r="I85" s="1" t="s">
        <v>134</v>
      </c>
      <c r="K85" s="1" t="s">
        <v>138</v>
      </c>
      <c r="R85" s="1" t="s">
        <v>440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  <c r="AJ85" s="1"/>
    </row>
    <row r="86" spans="1:36" x14ac:dyDescent="0.2">
      <c r="A86" s="1">
        <v>1501</v>
      </c>
      <c r="B86" s="1" t="s">
        <v>28</v>
      </c>
      <c r="C86" s="1" t="s">
        <v>292</v>
      </c>
      <c r="D86" s="1" t="s">
        <v>139</v>
      </c>
      <c r="E86" s="1" t="s">
        <v>469</v>
      </c>
      <c r="F86" s="1" t="str">
        <f>IF(ISBLANK(E86), "", Table2[[#This Row],[unique_id]])</f>
        <v>ada_lamp</v>
      </c>
      <c r="G86" s="1" t="s">
        <v>242</v>
      </c>
      <c r="H86" s="1" t="s">
        <v>141</v>
      </c>
      <c r="I86" s="1" t="s">
        <v>134</v>
      </c>
      <c r="J86" s="1" t="s">
        <v>473</v>
      </c>
      <c r="K86" s="1" t="s">
        <v>138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  <c r="AJ86" s="1"/>
    </row>
    <row r="87" spans="1:36" x14ac:dyDescent="0.2">
      <c r="A87" s="1">
        <v>1502</v>
      </c>
      <c r="B87" s="1" t="s">
        <v>28</v>
      </c>
      <c r="C87" s="1" t="s">
        <v>292</v>
      </c>
      <c r="D87" s="1" t="s">
        <v>139</v>
      </c>
      <c r="E87" s="1" t="s">
        <v>235</v>
      </c>
      <c r="F87" s="1" t="str">
        <f>IF(ISBLANK(E87), "", Table2[[#This Row],[unique_id]])</f>
        <v>hue_ambiance_lamp_11</v>
      </c>
      <c r="G87" s="1" t="s">
        <v>242</v>
      </c>
      <c r="H87" s="1" t="s">
        <v>141</v>
      </c>
      <c r="I87" s="1" t="s">
        <v>134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  <c r="AJ87" s="1"/>
    </row>
    <row r="88" spans="1:36" x14ac:dyDescent="0.2">
      <c r="A88" s="1">
        <v>1503</v>
      </c>
      <c r="B88" s="1" t="s">
        <v>28</v>
      </c>
      <c r="C88" s="1" t="s">
        <v>292</v>
      </c>
      <c r="D88" s="1" t="s">
        <v>139</v>
      </c>
      <c r="E88" s="1" t="s">
        <v>470</v>
      </c>
      <c r="F88" s="1" t="str">
        <f>IF(ISBLANK(E88), "", Table2[[#This Row],[unique_id]])</f>
        <v>edwin_lamp</v>
      </c>
      <c r="G88" s="1" t="s">
        <v>252</v>
      </c>
      <c r="H88" s="1" t="s">
        <v>141</v>
      </c>
      <c r="I88" s="1" t="s">
        <v>134</v>
      </c>
      <c r="J88" s="1" t="s">
        <v>472</v>
      </c>
      <c r="K88" s="1" t="s">
        <v>138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  <c r="AJ88" s="1"/>
    </row>
    <row r="89" spans="1:36" x14ac:dyDescent="0.2">
      <c r="A89" s="1">
        <v>1504</v>
      </c>
      <c r="B89" s="1" t="s">
        <v>28</v>
      </c>
      <c r="C89" s="1" t="s">
        <v>292</v>
      </c>
      <c r="D89" s="1" t="s">
        <v>139</v>
      </c>
      <c r="E89" s="1" t="s">
        <v>224</v>
      </c>
      <c r="F89" s="1" t="str">
        <f>IF(ISBLANK(E89), "", Table2[[#This Row],[unique_id]])</f>
        <v>hue_ambiance_lamp_13</v>
      </c>
      <c r="G89" s="1" t="s">
        <v>252</v>
      </c>
      <c r="H89" s="1" t="s">
        <v>141</v>
      </c>
      <c r="I89" s="1" t="s">
        <v>134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  <c r="AJ89" s="1"/>
    </row>
    <row r="90" spans="1:36" x14ac:dyDescent="0.2">
      <c r="A90" s="1">
        <v>1505</v>
      </c>
      <c r="B90" s="1" t="s">
        <v>28</v>
      </c>
      <c r="C90" s="1" t="s">
        <v>135</v>
      </c>
      <c r="D90" s="1" t="s">
        <v>139</v>
      </c>
      <c r="E90" s="1" t="s">
        <v>772</v>
      </c>
      <c r="F90" s="1" t="str">
        <f>IF(ISBLANK(E90), "", Table2[[#This Row],[unique_id]])</f>
        <v>edwin_fan</v>
      </c>
      <c r="G90" s="1" t="s">
        <v>237</v>
      </c>
      <c r="H90" s="1" t="s">
        <v>141</v>
      </c>
      <c r="I90" s="1" t="s">
        <v>134</v>
      </c>
      <c r="K90" s="1" t="s">
        <v>138</v>
      </c>
      <c r="R90" s="1" t="s">
        <v>440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  <c r="AJ90" s="1"/>
    </row>
    <row r="91" spans="1:36" x14ac:dyDescent="0.2">
      <c r="A91" s="1">
        <v>1506</v>
      </c>
      <c r="B91" s="1" t="s">
        <v>28</v>
      </c>
      <c r="C91" s="1" t="s">
        <v>292</v>
      </c>
      <c r="D91" s="1" t="s">
        <v>139</v>
      </c>
      <c r="E91" s="1" t="s">
        <v>756</v>
      </c>
      <c r="F91" s="1" t="str">
        <f>IF(ISBLANK(E91), "", Table2[[#This Row],[unique_id]])</f>
        <v>edwin_night_light</v>
      </c>
      <c r="G91" s="1" t="s">
        <v>755</v>
      </c>
      <c r="H91" s="1" t="s">
        <v>141</v>
      </c>
      <c r="I91" s="1" t="s">
        <v>134</v>
      </c>
      <c r="J91" s="1" t="s">
        <v>473</v>
      </c>
      <c r="K91" s="1" t="s">
        <v>138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  <c r="AJ91" s="1"/>
    </row>
    <row r="92" spans="1:36" x14ac:dyDescent="0.2">
      <c r="A92" s="1">
        <v>1507</v>
      </c>
      <c r="B92" s="1" t="s">
        <v>28</v>
      </c>
      <c r="C92" s="1" t="s">
        <v>292</v>
      </c>
      <c r="D92" s="1" t="s">
        <v>139</v>
      </c>
      <c r="E92" s="1" t="s">
        <v>234</v>
      </c>
      <c r="F92" s="1" t="str">
        <f>IF(ISBLANK(E92), "", Table2[[#This Row],[unique_id]])</f>
        <v>hue_ambiance_lamp_10</v>
      </c>
      <c r="G92" s="1" t="s">
        <v>755</v>
      </c>
      <c r="H92" s="1" t="s">
        <v>141</v>
      </c>
      <c r="I92" s="1" t="s">
        <v>134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  <c r="AJ92" s="1"/>
    </row>
    <row r="93" spans="1:36" x14ac:dyDescent="0.2">
      <c r="A93" s="1">
        <v>1508</v>
      </c>
      <c r="B93" s="1" t="s">
        <v>28</v>
      </c>
      <c r="C93" s="1" t="s">
        <v>292</v>
      </c>
      <c r="D93" s="1" t="s">
        <v>139</v>
      </c>
      <c r="E93" s="1" t="s">
        <v>458</v>
      </c>
      <c r="F93" s="1" t="str">
        <f>IF(ISBLANK(E93), "", Table2[[#This Row],[unique_id]])</f>
        <v>hallway_main</v>
      </c>
      <c r="G93" s="1" t="s">
        <v>247</v>
      </c>
      <c r="H93" s="1" t="s">
        <v>141</v>
      </c>
      <c r="I93" s="1" t="s">
        <v>134</v>
      </c>
      <c r="J93" s="1" t="s">
        <v>471</v>
      </c>
      <c r="K93" s="1" t="s">
        <v>138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  <c r="AJ93" s="1"/>
    </row>
    <row r="94" spans="1:36" x14ac:dyDescent="0.2">
      <c r="A94" s="1">
        <v>1509</v>
      </c>
      <c r="B94" s="1" t="s">
        <v>28</v>
      </c>
      <c r="C94" s="1" t="s">
        <v>292</v>
      </c>
      <c r="D94" s="1" t="s">
        <v>139</v>
      </c>
      <c r="E94" s="1" t="s">
        <v>143</v>
      </c>
      <c r="F94" s="1" t="str">
        <f>IF(ISBLANK(E94), "", Table2[[#This Row],[unique_id]])</f>
        <v>hue_color_candle_2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  <c r="AJ94" s="1"/>
    </row>
    <row r="95" spans="1:36" x14ac:dyDescent="0.2">
      <c r="A95" s="1">
        <v>1510</v>
      </c>
      <c r="B95" s="1" t="s">
        <v>28</v>
      </c>
      <c r="C95" s="1" t="s">
        <v>292</v>
      </c>
      <c r="D95" s="1" t="s">
        <v>139</v>
      </c>
      <c r="E95" s="1" t="s">
        <v>209</v>
      </c>
      <c r="F95" s="1" t="str">
        <f>IF(ISBLANK(E95), "", Table2[[#This Row],[unique_id]])</f>
        <v>hue_color_candle_3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  <c r="AJ95" s="1"/>
    </row>
    <row r="96" spans="1:36" x14ac:dyDescent="0.2">
      <c r="A96" s="1">
        <v>1511</v>
      </c>
      <c r="B96" s="1" t="s">
        <v>28</v>
      </c>
      <c r="C96" s="1" t="s">
        <v>292</v>
      </c>
      <c r="D96" s="1" t="s">
        <v>139</v>
      </c>
      <c r="E96" s="1" t="s">
        <v>210</v>
      </c>
      <c r="F96" s="1" t="str">
        <f>IF(ISBLANK(E96), "", Table2[[#This Row],[unique_id]])</f>
        <v>hue_color_candle_4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  <c r="AJ96" s="1"/>
    </row>
    <row r="97" spans="1:36" x14ac:dyDescent="0.2">
      <c r="A97" s="1">
        <v>1512</v>
      </c>
      <c r="B97" s="1" t="s">
        <v>28</v>
      </c>
      <c r="C97" s="1" t="s">
        <v>292</v>
      </c>
      <c r="D97" s="1" t="s">
        <v>139</v>
      </c>
      <c r="E97" s="1" t="s">
        <v>211</v>
      </c>
      <c r="F97" s="1" t="str">
        <f>IF(ISBLANK(E97), "", Table2[[#This Row],[unique_id]])</f>
        <v>hue_color_candle_5</v>
      </c>
      <c r="G97" s="1" t="s">
        <v>247</v>
      </c>
      <c r="H97" s="1" t="s">
        <v>141</v>
      </c>
      <c r="I97" s="1" t="s">
        <v>134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  <c r="AJ97" s="1"/>
    </row>
    <row r="98" spans="1:36" x14ac:dyDescent="0.2">
      <c r="A98" s="1">
        <v>1513</v>
      </c>
      <c r="B98" s="1" t="s">
        <v>28</v>
      </c>
      <c r="C98" s="1" t="s">
        <v>292</v>
      </c>
      <c r="D98" s="1" t="s">
        <v>139</v>
      </c>
      <c r="E98" s="1" t="s">
        <v>459</v>
      </c>
      <c r="F98" s="1" t="str">
        <f>IF(ISBLANK(E98), "", Table2[[#This Row],[unique_id]])</f>
        <v>dining_main</v>
      </c>
      <c r="G98" s="1" t="s">
        <v>140</v>
      </c>
      <c r="H98" s="1" t="s">
        <v>141</v>
      </c>
      <c r="I98" s="1" t="s">
        <v>134</v>
      </c>
      <c r="J98" s="1" t="s">
        <v>472</v>
      </c>
      <c r="K98" s="1" t="s">
        <v>138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  <c r="AJ98" s="1"/>
    </row>
    <row r="99" spans="1:36" x14ac:dyDescent="0.2">
      <c r="A99" s="1">
        <v>1514</v>
      </c>
      <c r="B99" s="1" t="s">
        <v>28</v>
      </c>
      <c r="C99" s="1" t="s">
        <v>292</v>
      </c>
      <c r="D99" s="1" t="s">
        <v>139</v>
      </c>
      <c r="E99" s="1" t="s">
        <v>212</v>
      </c>
      <c r="F99" s="1" t="str">
        <f>IF(ISBLANK(E99), "", Table2[[#This Row],[unique_id]])</f>
        <v>hue_color_candle_6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  <c r="AJ99" s="1"/>
    </row>
    <row r="100" spans="1:36" x14ac:dyDescent="0.2">
      <c r="A100" s="1">
        <v>1515</v>
      </c>
      <c r="B100" s="1" t="s">
        <v>28</v>
      </c>
      <c r="C100" s="1" t="s">
        <v>292</v>
      </c>
      <c r="D100" s="1" t="s">
        <v>139</v>
      </c>
      <c r="E100" s="1" t="s">
        <v>213</v>
      </c>
      <c r="F100" s="1" t="str">
        <f>IF(ISBLANK(E100), "", Table2[[#This Row],[unique_id]])</f>
        <v>hue_color_candle_7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  <c r="AJ100" s="1"/>
    </row>
    <row r="101" spans="1:36" x14ac:dyDescent="0.2">
      <c r="A101" s="1">
        <v>1516</v>
      </c>
      <c r="B101" s="1" t="s">
        <v>28</v>
      </c>
      <c r="C101" s="1" t="s">
        <v>292</v>
      </c>
      <c r="D101" s="1" t="s">
        <v>139</v>
      </c>
      <c r="E101" s="1" t="s">
        <v>214</v>
      </c>
      <c r="F101" s="1" t="str">
        <f>IF(ISBLANK(E101), "", Table2[[#This Row],[unique_id]])</f>
        <v>hue_color_candle_8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  <c r="AJ101" s="1"/>
    </row>
    <row r="102" spans="1:36" x14ac:dyDescent="0.2">
      <c r="A102" s="1">
        <v>1517</v>
      </c>
      <c r="B102" s="1" t="s">
        <v>28</v>
      </c>
      <c r="C102" s="1" t="s">
        <v>292</v>
      </c>
      <c r="D102" s="1" t="s">
        <v>139</v>
      </c>
      <c r="E102" s="1" t="s">
        <v>215</v>
      </c>
      <c r="F102" s="1" t="str">
        <f>IF(ISBLANK(E102), "", Table2[[#This Row],[unique_id]])</f>
        <v>hue_color_candle_9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  <c r="AJ102" s="1"/>
    </row>
    <row r="103" spans="1:36" x14ac:dyDescent="0.2">
      <c r="A103" s="1">
        <v>1518</v>
      </c>
      <c r="B103" s="1" t="s">
        <v>28</v>
      </c>
      <c r="C103" s="1" t="s">
        <v>292</v>
      </c>
      <c r="D103" s="1" t="s">
        <v>139</v>
      </c>
      <c r="E103" s="1" t="s">
        <v>216</v>
      </c>
      <c r="F103" s="1" t="str">
        <f>IF(ISBLANK(E103), "", Table2[[#This Row],[unique_id]])</f>
        <v>hue_color_candle_10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  <c r="AJ103" s="1"/>
    </row>
    <row r="104" spans="1:36" x14ac:dyDescent="0.2">
      <c r="A104" s="1">
        <v>1519</v>
      </c>
      <c r="B104" s="1" t="s">
        <v>28</v>
      </c>
      <c r="C104" s="1" t="s">
        <v>292</v>
      </c>
      <c r="D104" s="1" t="s">
        <v>139</v>
      </c>
      <c r="E104" s="1" t="s">
        <v>217</v>
      </c>
      <c r="F104" s="1" t="str">
        <f>IF(ISBLANK(E104), "", Table2[[#This Row],[unique_id]])</f>
        <v>hue_color_candle_11</v>
      </c>
      <c r="G104" s="1" t="s">
        <v>140</v>
      </c>
      <c r="H104" s="1" t="s">
        <v>141</v>
      </c>
      <c r="I104" s="1" t="s">
        <v>134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  <c r="AJ104" s="1"/>
    </row>
    <row r="105" spans="1:36" x14ac:dyDescent="0.2">
      <c r="A105" s="1">
        <v>1520</v>
      </c>
      <c r="B105" s="1" t="s">
        <v>28</v>
      </c>
      <c r="C105" s="1" t="s">
        <v>292</v>
      </c>
      <c r="D105" s="1" t="s">
        <v>139</v>
      </c>
      <c r="E105" s="1" t="s">
        <v>460</v>
      </c>
      <c r="F105" s="1" t="str">
        <f>IF(ISBLANK(E105), "", Table2[[#This Row],[unique_id]])</f>
        <v>lounge_main</v>
      </c>
      <c r="G105" s="1" t="s">
        <v>254</v>
      </c>
      <c r="H105" s="1" t="s">
        <v>141</v>
      </c>
      <c r="I105" s="1" t="s">
        <v>134</v>
      </c>
      <c r="J105" s="1" t="s">
        <v>826</v>
      </c>
      <c r="K105" s="1" t="s">
        <v>138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  <c r="AJ105" s="1"/>
    </row>
    <row r="106" spans="1:36" x14ac:dyDescent="0.2">
      <c r="A106" s="1">
        <v>1521</v>
      </c>
      <c r="B106" s="1" t="s">
        <v>28</v>
      </c>
      <c r="C106" s="1" t="s">
        <v>292</v>
      </c>
      <c r="D106" s="1" t="s">
        <v>139</v>
      </c>
      <c r="E106" s="1" t="s">
        <v>218</v>
      </c>
      <c r="F106" s="1" t="str">
        <f>IF(ISBLANK(E106), "", Table2[[#This Row],[unique_id]])</f>
        <v>hue_color_candle_12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  <c r="AJ106" s="1"/>
    </row>
    <row r="107" spans="1:36" x14ac:dyDescent="0.2">
      <c r="A107" s="1">
        <v>1522</v>
      </c>
      <c r="B107" s="1" t="s">
        <v>28</v>
      </c>
      <c r="C107" s="1" t="s">
        <v>292</v>
      </c>
      <c r="D107" s="1" t="s">
        <v>139</v>
      </c>
      <c r="E107" s="1" t="s">
        <v>219</v>
      </c>
      <c r="F107" s="1" t="str">
        <f>IF(ISBLANK(E107), "", Table2[[#This Row],[unique_id]])</f>
        <v>hue_color_candle_13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  <c r="AJ107" s="1"/>
    </row>
    <row r="108" spans="1:36" x14ac:dyDescent="0.2">
      <c r="A108" s="1">
        <v>1523</v>
      </c>
      <c r="B108" s="1" t="s">
        <v>28</v>
      </c>
      <c r="C108" s="1" t="s">
        <v>292</v>
      </c>
      <c r="D108" s="1" t="s">
        <v>139</v>
      </c>
      <c r="E108" s="1" t="s">
        <v>220</v>
      </c>
      <c r="F108" s="1" t="str">
        <f>IF(ISBLANK(E108), "", Table2[[#This Row],[unique_id]])</f>
        <v>hue_color_candle_14</v>
      </c>
      <c r="G108" s="1" t="s">
        <v>254</v>
      </c>
      <c r="H108" s="1" t="s">
        <v>141</v>
      </c>
      <c r="I108" s="1" t="s">
        <v>134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  <c r="AJ108" s="1"/>
    </row>
    <row r="109" spans="1:36" x14ac:dyDescent="0.2">
      <c r="A109" s="1">
        <v>1524</v>
      </c>
      <c r="B109" s="1" t="s">
        <v>28</v>
      </c>
      <c r="C109" s="1" t="s">
        <v>135</v>
      </c>
      <c r="D109" s="1" t="s">
        <v>139</v>
      </c>
      <c r="E109" s="1" t="s">
        <v>774</v>
      </c>
      <c r="F109" s="1" t="str">
        <f>IF(ISBLANK(E109), "", Table2[[#This Row],[unique_id]])</f>
        <v>lounge_fan</v>
      </c>
      <c r="G109" s="1" t="s">
        <v>238</v>
      </c>
      <c r="H109" s="1" t="s">
        <v>141</v>
      </c>
      <c r="I109" s="1" t="s">
        <v>134</v>
      </c>
      <c r="K109" s="1" t="s">
        <v>138</v>
      </c>
      <c r="R109" s="1" t="s">
        <v>440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  <c r="AJ109" s="1"/>
    </row>
    <row r="110" spans="1:36" x14ac:dyDescent="0.2">
      <c r="A110" s="1">
        <v>1525</v>
      </c>
      <c r="B110" s="1" t="s">
        <v>28</v>
      </c>
      <c r="C110" s="1" t="s">
        <v>292</v>
      </c>
      <c r="D110" s="1" t="s">
        <v>139</v>
      </c>
      <c r="E110" s="1" t="s">
        <v>461</v>
      </c>
      <c r="F110" s="1" t="str">
        <f>IF(ISBLANK(E110), "", Table2[[#This Row],[unique_id]])</f>
        <v>parents_main</v>
      </c>
      <c r="G110" s="1" t="s">
        <v>243</v>
      </c>
      <c r="H110" s="1" t="s">
        <v>141</v>
      </c>
      <c r="I110" s="1" t="s">
        <v>134</v>
      </c>
      <c r="J110" s="1" t="s">
        <v>471</v>
      </c>
      <c r="K110" s="1" t="s">
        <v>138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  <c r="AJ110" s="1"/>
    </row>
    <row r="111" spans="1:36" x14ac:dyDescent="0.2">
      <c r="A111" s="1">
        <v>1526</v>
      </c>
      <c r="B111" s="1" t="s">
        <v>28</v>
      </c>
      <c r="C111" s="1" t="s">
        <v>292</v>
      </c>
      <c r="D111" s="1" t="s">
        <v>139</v>
      </c>
      <c r="E111" s="1" t="s">
        <v>221</v>
      </c>
      <c r="F111" s="1" t="str">
        <f>IF(ISBLANK(E111), "", Table2[[#This Row],[unique_id]])</f>
        <v>hue_color_candle_15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  <c r="AJ111" s="1"/>
    </row>
    <row r="112" spans="1:36" x14ac:dyDescent="0.2">
      <c r="A112" s="1">
        <v>1527</v>
      </c>
      <c r="B112" s="1" t="s">
        <v>28</v>
      </c>
      <c r="C112" s="1" t="s">
        <v>292</v>
      </c>
      <c r="D112" s="1" t="s">
        <v>139</v>
      </c>
      <c r="E112" s="1" t="s">
        <v>222</v>
      </c>
      <c r="F112" s="1" t="str">
        <f>IF(ISBLANK(E112), "", Table2[[#This Row],[unique_id]])</f>
        <v>hue_color_candle_16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  <c r="AJ112" s="1"/>
    </row>
    <row r="113" spans="1:36" x14ac:dyDescent="0.2">
      <c r="A113" s="1">
        <v>1528</v>
      </c>
      <c r="B113" s="1" t="s">
        <v>28</v>
      </c>
      <c r="C113" s="1" t="s">
        <v>292</v>
      </c>
      <c r="D113" s="1" t="s">
        <v>139</v>
      </c>
      <c r="E113" s="1" t="s">
        <v>223</v>
      </c>
      <c r="F113" s="1" t="str">
        <f>IF(ISBLANK(E113), "", Table2[[#This Row],[unique_id]])</f>
        <v>hue_color_candle_17</v>
      </c>
      <c r="G113" s="1" t="s">
        <v>243</v>
      </c>
      <c r="H113" s="1" t="s">
        <v>141</v>
      </c>
      <c r="I113" s="1" t="s">
        <v>134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  <c r="AJ113" s="1"/>
    </row>
    <row r="114" spans="1:36" x14ac:dyDescent="0.2">
      <c r="A114" s="1">
        <v>1529</v>
      </c>
      <c r="B114" s="1" t="s">
        <v>28</v>
      </c>
      <c r="C114" s="1" t="s">
        <v>292</v>
      </c>
      <c r="D114" s="1" t="s">
        <v>139</v>
      </c>
      <c r="E114" s="1" t="s">
        <v>462</v>
      </c>
      <c r="F114" s="1" t="str">
        <f>IF(ISBLANK(E114), "", Table2[[#This Row],[unique_id]])</f>
        <v>kitchen_main</v>
      </c>
      <c r="G114" s="1" t="s">
        <v>249</v>
      </c>
      <c r="H114" s="1" t="s">
        <v>141</v>
      </c>
      <c r="I114" s="1" t="s">
        <v>134</v>
      </c>
      <c r="J114" s="1" t="s">
        <v>472</v>
      </c>
      <c r="K114" s="1" t="s">
        <v>138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  <c r="AJ114" s="1"/>
    </row>
    <row r="115" spans="1:36" x14ac:dyDescent="0.2">
      <c r="A115" s="1">
        <v>1530</v>
      </c>
      <c r="B115" s="1" t="s">
        <v>28</v>
      </c>
      <c r="C115" s="1" t="s">
        <v>292</v>
      </c>
      <c r="D115" s="1" t="s">
        <v>139</v>
      </c>
      <c r="E115" s="1" t="s">
        <v>225</v>
      </c>
      <c r="F115" s="1" t="str">
        <f>IF(ISBLANK(E115), "", Table2[[#This Row],[unique_id]])</f>
        <v>hue_ambiance_lamp_1</v>
      </c>
      <c r="G115" s="1" t="s">
        <v>249</v>
      </c>
      <c r="H115" s="1" t="s">
        <v>141</v>
      </c>
      <c r="I115" s="1" t="s">
        <v>134</v>
      </c>
      <c r="P115" s="4"/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  <c r="AJ115" s="1"/>
    </row>
    <row r="116" spans="1:36" x14ac:dyDescent="0.2">
      <c r="A116" s="1">
        <v>1531</v>
      </c>
      <c r="B116" s="1" t="s">
        <v>28</v>
      </c>
      <c r="C116" s="1" t="s">
        <v>292</v>
      </c>
      <c r="D116" s="1" t="s">
        <v>139</v>
      </c>
      <c r="E116" s="1" t="s">
        <v>226</v>
      </c>
      <c r="F116" s="1" t="str">
        <f>IF(ISBLANK(E116), "", Table2[[#This Row],[unique_id]])</f>
        <v>hue_ambiance_lamp_2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  <c r="AJ116" s="1"/>
    </row>
    <row r="117" spans="1:36" x14ac:dyDescent="0.2">
      <c r="A117" s="1">
        <v>1532</v>
      </c>
      <c r="B117" s="1" t="s">
        <v>28</v>
      </c>
      <c r="C117" s="1" t="s">
        <v>292</v>
      </c>
      <c r="D117" s="1" t="s">
        <v>139</v>
      </c>
      <c r="E117" s="1" t="s">
        <v>227</v>
      </c>
      <c r="F117" s="1" t="str">
        <f>IF(ISBLANK(E117), "", Table2[[#This Row],[unique_id]])</f>
        <v>hue_ambiance_lamp_3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  <c r="AJ117" s="1"/>
    </row>
    <row r="118" spans="1:36" x14ac:dyDescent="0.2">
      <c r="A118" s="1">
        <v>1533</v>
      </c>
      <c r="B118" s="1" t="s">
        <v>28</v>
      </c>
      <c r="C118" s="1" t="s">
        <v>292</v>
      </c>
      <c r="D118" s="1" t="s">
        <v>139</v>
      </c>
      <c r="E118" s="1" t="s">
        <v>236</v>
      </c>
      <c r="F118" s="1" t="str">
        <f>IF(ISBLANK(E118), "", Table2[[#This Row],[unique_id]])</f>
        <v>hue_ambiance_lamp_12</v>
      </c>
      <c r="G118" s="1" t="s">
        <v>249</v>
      </c>
      <c r="H118" s="1" t="s">
        <v>141</v>
      </c>
      <c r="I118" s="1" t="s">
        <v>134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  <c r="AJ118" s="1"/>
    </row>
    <row r="119" spans="1:36" x14ac:dyDescent="0.2">
      <c r="A119" s="1">
        <v>1534</v>
      </c>
      <c r="B119" s="1" t="s">
        <v>28</v>
      </c>
      <c r="C119" s="1" t="s">
        <v>292</v>
      </c>
      <c r="D119" s="1" t="s">
        <v>139</v>
      </c>
      <c r="E119" s="1" t="s">
        <v>463</v>
      </c>
      <c r="F119" s="1" t="str">
        <f>IF(ISBLANK(E119), "", Table2[[#This Row],[unique_id]])</f>
        <v>laundry_main</v>
      </c>
      <c r="G119" s="1" t="s">
        <v>251</v>
      </c>
      <c r="H119" s="1" t="s">
        <v>141</v>
      </c>
      <c r="I119" s="1" t="s">
        <v>134</v>
      </c>
      <c r="J119" s="1" t="s">
        <v>472</v>
      </c>
      <c r="K119" s="1" t="s">
        <v>138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  <c r="AJ119" s="1"/>
    </row>
    <row r="120" spans="1:36" x14ac:dyDescent="0.2">
      <c r="A120" s="1">
        <v>1535</v>
      </c>
      <c r="B120" s="1" t="s">
        <v>28</v>
      </c>
      <c r="C120" s="1" t="s">
        <v>292</v>
      </c>
      <c r="D120" s="1" t="s">
        <v>139</v>
      </c>
      <c r="E120" s="1" t="s">
        <v>228</v>
      </c>
      <c r="F120" s="1" t="str">
        <f>IF(ISBLANK(E120), "", Table2[[#This Row],[unique_id]])</f>
        <v>hue_ambiance_lamp_4</v>
      </c>
      <c r="G120" s="1" t="s">
        <v>251</v>
      </c>
      <c r="H120" s="1" t="s">
        <v>141</v>
      </c>
      <c r="I120" s="1" t="s">
        <v>134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  <c r="AJ120" s="1"/>
    </row>
    <row r="121" spans="1:36" x14ac:dyDescent="0.2">
      <c r="A121" s="1">
        <v>1536</v>
      </c>
      <c r="B121" s="1" t="s">
        <v>28</v>
      </c>
      <c r="C121" s="1" t="s">
        <v>292</v>
      </c>
      <c r="D121" s="1" t="s">
        <v>139</v>
      </c>
      <c r="E121" s="1" t="s">
        <v>464</v>
      </c>
      <c r="F121" s="1" t="str">
        <f>IF(ISBLANK(E121), "", Table2[[#This Row],[unique_id]])</f>
        <v>pantry_main</v>
      </c>
      <c r="G121" s="1" t="s">
        <v>250</v>
      </c>
      <c r="H121" s="1" t="s">
        <v>141</v>
      </c>
      <c r="I121" s="1" t="s">
        <v>134</v>
      </c>
      <c r="J121" s="1" t="s">
        <v>472</v>
      </c>
      <c r="K121" s="1" t="s">
        <v>138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  <c r="AJ121" s="1"/>
    </row>
    <row r="122" spans="1:36" x14ac:dyDescent="0.2">
      <c r="A122" s="1">
        <v>1537</v>
      </c>
      <c r="B122" s="1" t="s">
        <v>28</v>
      </c>
      <c r="C122" s="1" t="s">
        <v>292</v>
      </c>
      <c r="D122" s="1" t="s">
        <v>139</v>
      </c>
      <c r="E122" s="1" t="s">
        <v>229</v>
      </c>
      <c r="F122" s="1" t="str">
        <f>IF(ISBLANK(E122), "", Table2[[#This Row],[unique_id]])</f>
        <v>hue_ambiance_lamp_5</v>
      </c>
      <c r="G122" s="1" t="s">
        <v>250</v>
      </c>
      <c r="H122" s="1" t="s">
        <v>141</v>
      </c>
      <c r="I122" s="1" t="s">
        <v>134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  <c r="AJ122" s="1"/>
    </row>
    <row r="123" spans="1:36" x14ac:dyDescent="0.2">
      <c r="A123" s="1">
        <v>1538</v>
      </c>
      <c r="B123" s="1" t="s">
        <v>28</v>
      </c>
      <c r="C123" s="1" t="s">
        <v>292</v>
      </c>
      <c r="D123" s="1" t="s">
        <v>139</v>
      </c>
      <c r="E123" s="1" t="s">
        <v>465</v>
      </c>
      <c r="F123" s="1" t="str">
        <f>IF(ISBLANK(E123), "", Table2[[#This Row],[unique_id]])</f>
        <v>office_main</v>
      </c>
      <c r="G123" s="1" t="s">
        <v>246</v>
      </c>
      <c r="H123" s="1" t="s">
        <v>141</v>
      </c>
      <c r="I123" s="1" t="s">
        <v>134</v>
      </c>
      <c r="K123" s="1" t="s">
        <v>138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  <c r="AJ123" s="1"/>
    </row>
    <row r="124" spans="1:36" x14ac:dyDescent="0.2">
      <c r="A124" s="1">
        <v>1539</v>
      </c>
      <c r="B124" s="1" t="s">
        <v>28</v>
      </c>
      <c r="C124" s="1" t="s">
        <v>292</v>
      </c>
      <c r="D124" s="1" t="s">
        <v>139</v>
      </c>
      <c r="E124" s="1" t="s">
        <v>230</v>
      </c>
      <c r="F124" s="1" t="str">
        <f>IF(ISBLANK(E124), "", Table2[[#This Row],[unique_id]])</f>
        <v>hue_ambiance_lamp_6</v>
      </c>
      <c r="G124" s="1" t="s">
        <v>246</v>
      </c>
      <c r="H124" s="1" t="s">
        <v>141</v>
      </c>
      <c r="I124" s="1" t="s">
        <v>134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  <c r="AJ124" s="1"/>
    </row>
    <row r="125" spans="1:36" x14ac:dyDescent="0.2">
      <c r="A125" s="1">
        <v>1540</v>
      </c>
      <c r="B125" s="1" t="s">
        <v>28</v>
      </c>
      <c r="C125" s="1" t="s">
        <v>292</v>
      </c>
      <c r="D125" s="1" t="s">
        <v>139</v>
      </c>
      <c r="E125" s="1" t="s">
        <v>466</v>
      </c>
      <c r="F125" s="1" t="str">
        <f>IF(ISBLANK(E125), "", Table2[[#This Row],[unique_id]])</f>
        <v>bathroom_main</v>
      </c>
      <c r="G125" s="1" t="s">
        <v>245</v>
      </c>
      <c r="H125" s="1" t="s">
        <v>141</v>
      </c>
      <c r="I125" s="1" t="s">
        <v>134</v>
      </c>
      <c r="J125" s="1" t="s">
        <v>471</v>
      </c>
      <c r="K125" s="1" t="s">
        <v>138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  <c r="AJ125" s="1"/>
    </row>
    <row r="126" spans="1:36" x14ac:dyDescent="0.2">
      <c r="A126" s="1">
        <v>1541</v>
      </c>
      <c r="B126" s="1" t="s">
        <v>28</v>
      </c>
      <c r="C126" s="1" t="s">
        <v>292</v>
      </c>
      <c r="D126" s="1" t="s">
        <v>139</v>
      </c>
      <c r="E126" s="1" t="s">
        <v>231</v>
      </c>
      <c r="F126" s="1" t="str">
        <f>IF(ISBLANK(E126), "", Table2[[#This Row],[unique_id]])</f>
        <v>hue_ambiance_lamp_7</v>
      </c>
      <c r="G126" s="1" t="s">
        <v>245</v>
      </c>
      <c r="H126" s="1" t="s">
        <v>141</v>
      </c>
      <c r="I126" s="1" t="s">
        <v>134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  <c r="AJ126" s="1"/>
    </row>
    <row r="127" spans="1:36" x14ac:dyDescent="0.2">
      <c r="A127" s="1">
        <v>1542</v>
      </c>
      <c r="B127" s="1" t="s">
        <v>28</v>
      </c>
      <c r="C127" s="1" t="s">
        <v>292</v>
      </c>
      <c r="D127" s="1" t="s">
        <v>139</v>
      </c>
      <c r="E127" s="1" t="s">
        <v>467</v>
      </c>
      <c r="F127" s="1" t="str">
        <f>IF(ISBLANK(E127), "", Table2[[#This Row],[unique_id]])</f>
        <v>ensuite_main</v>
      </c>
      <c r="G127" s="1" t="s">
        <v>244</v>
      </c>
      <c r="H127" s="1" t="s">
        <v>141</v>
      </c>
      <c r="I127" s="1" t="s">
        <v>134</v>
      </c>
      <c r="J127" s="1" t="s">
        <v>471</v>
      </c>
      <c r="K127" s="1" t="s">
        <v>138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  <c r="AJ127" s="1"/>
    </row>
    <row r="128" spans="1:36" x14ac:dyDescent="0.2">
      <c r="A128" s="1">
        <v>1543</v>
      </c>
      <c r="B128" s="1" t="s">
        <v>28</v>
      </c>
      <c r="C128" s="1" t="s">
        <v>292</v>
      </c>
      <c r="D128" s="1" t="s">
        <v>139</v>
      </c>
      <c r="E128" s="1" t="s">
        <v>232</v>
      </c>
      <c r="F128" s="1" t="str">
        <f>IF(ISBLANK(E128), "", Table2[[#This Row],[unique_id]])</f>
        <v>hue_ambiance_lamp_8</v>
      </c>
      <c r="G128" s="1" t="s">
        <v>244</v>
      </c>
      <c r="H128" s="1" t="s">
        <v>141</v>
      </c>
      <c r="I128" s="1" t="s">
        <v>134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  <c r="AJ128" s="1"/>
    </row>
    <row r="129" spans="1:36" x14ac:dyDescent="0.2">
      <c r="A129" s="1">
        <v>1544</v>
      </c>
      <c r="B129" s="1" t="s">
        <v>28</v>
      </c>
      <c r="C129" s="1" t="s">
        <v>292</v>
      </c>
      <c r="D129" s="1" t="s">
        <v>139</v>
      </c>
      <c r="E129" s="1" t="s">
        <v>468</v>
      </c>
      <c r="F129" s="1" t="str">
        <f>IF(ISBLANK(E129), "", Table2[[#This Row],[unique_id]])</f>
        <v>wardrobe_main</v>
      </c>
      <c r="G129" s="1" t="s">
        <v>248</v>
      </c>
      <c r="H129" s="1" t="s">
        <v>141</v>
      </c>
      <c r="I129" s="1" t="s">
        <v>134</v>
      </c>
      <c r="J129" s="1" t="s">
        <v>471</v>
      </c>
      <c r="K129" s="1" t="s">
        <v>138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  <c r="AJ129" s="1"/>
    </row>
    <row r="130" spans="1:36" x14ac:dyDescent="0.2">
      <c r="A130" s="1">
        <v>1545</v>
      </c>
      <c r="B130" s="1" t="s">
        <v>28</v>
      </c>
      <c r="C130" s="1" t="s">
        <v>292</v>
      </c>
      <c r="D130" s="1" t="s">
        <v>139</v>
      </c>
      <c r="E130" s="1" t="s">
        <v>233</v>
      </c>
      <c r="F130" s="1" t="str">
        <f>IF(ISBLANK(E130), "", Table2[[#This Row],[unique_id]])</f>
        <v>hue_ambiance_lamp_9</v>
      </c>
      <c r="G130" s="1" t="s">
        <v>248</v>
      </c>
      <c r="H130" s="1" t="s">
        <v>141</v>
      </c>
      <c r="I130" s="1" t="s">
        <v>134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AI130" s="1" t="str">
        <f>IF(AND(ISBLANK(AG130), ISBLANK(AH130)), "", _xlfn.CONCAT("[", IF(ISBLANK(AG130), "", _xlfn.CONCAT("[""mac"", """, AG130, """]")), IF(ISBLANK(AH130), "", _xlfn.CONCAT(", [""ip"", """, AH130, """]")), "]"))</f>
        <v/>
      </c>
      <c r="AJ130" s="1"/>
    </row>
    <row r="131" spans="1:36" x14ac:dyDescent="0.2">
      <c r="A131" s="1">
        <v>1546</v>
      </c>
      <c r="B131" s="1" t="s">
        <v>28</v>
      </c>
      <c r="C131" s="1" t="s">
        <v>291</v>
      </c>
      <c r="D131" s="1" t="s">
        <v>136</v>
      </c>
      <c r="E131" s="1" t="s">
        <v>763</v>
      </c>
      <c r="F131" s="1" t="str">
        <f>IF(ISBLANK(E131), "", Table2[[#This Row],[unique_id]])</f>
        <v>deck_festoons</v>
      </c>
      <c r="G131" s="1" t="s">
        <v>454</v>
      </c>
      <c r="H131" s="1" t="s">
        <v>141</v>
      </c>
      <c r="I131" s="1" t="s">
        <v>134</v>
      </c>
      <c r="K131" s="1" t="s">
        <v>138</v>
      </c>
      <c r="R131" s="1" t="s">
        <v>440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Z131" s="1" t="str">
        <f>IF(OR(ISBLANK(AG131), ISBLANK(AH131)), "", LOWER(_xlfn.CONCAT(Table2[[#This Row],[device_manufacturer]], "-",Table2[[#This Row],[device_suggested_area]], "-", Table2[[#This Row],[device_identifiers]])))</f>
        <v>tplink-deck-festoons</v>
      </c>
      <c r="AA131" s="2" t="s">
        <v>608</v>
      </c>
      <c r="AB131" s="1" t="s">
        <v>614</v>
      </c>
      <c r="AC131" s="1" t="s">
        <v>605</v>
      </c>
      <c r="AD131" s="1" t="str">
        <f>IF(OR(ISBLANK(AG131), ISBLANK(AH131)), "", Table2[[#This Row],[device_via_device]])</f>
        <v>TPLink</v>
      </c>
      <c r="AE131" s="1" t="s">
        <v>603</v>
      </c>
      <c r="AF131" s="1" t="s">
        <v>753</v>
      </c>
      <c r="AG131" s="1" t="s">
        <v>593</v>
      </c>
      <c r="AH131" s="1" t="s">
        <v>744</v>
      </c>
      <c r="AI131" s="1" t="str">
        <f>IF(AND(ISBLANK(AG131), ISBLANK(AH131)), "", _xlfn.CONCAT("[", IF(ISBLANK(AG131), "", _xlfn.CONCAT("[""mac"", """, AG131, """]")), IF(ISBLANK(AH131), "", _xlfn.CONCAT(", [""ip"", """, AH131, """]")), "]"))</f>
        <v>[["mac", "ac:84:c6:54:a3:96"], ["ip", "10.0.6.79"]]</v>
      </c>
      <c r="AJ131" s="1"/>
    </row>
    <row r="132" spans="1:36" x14ac:dyDescent="0.2">
      <c r="A132" s="1">
        <v>1547</v>
      </c>
      <c r="B132" s="1" t="s">
        <v>28</v>
      </c>
      <c r="C132" s="1" t="s">
        <v>556</v>
      </c>
      <c r="D132" s="1" t="s">
        <v>561</v>
      </c>
      <c r="E132" s="1" t="s">
        <v>560</v>
      </c>
      <c r="F132" s="1" t="str">
        <f>IF(ISBLANK(E132), "", Table2[[#This Row],[unique_id]])</f>
        <v>column_break</v>
      </c>
      <c r="G132" s="1" t="s">
        <v>557</v>
      </c>
      <c r="H132" s="1" t="s">
        <v>141</v>
      </c>
      <c r="I132" s="1" t="s">
        <v>134</v>
      </c>
      <c r="K132" s="1" t="s">
        <v>558</v>
      </c>
      <c r="L132" s="1" t="s">
        <v>559</v>
      </c>
      <c r="T132" s="2"/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x14ac:dyDescent="0.2">
      <c r="A133" s="1">
        <v>1600</v>
      </c>
      <c r="B133" s="1" t="s">
        <v>28</v>
      </c>
      <c r="C133" s="1" t="s">
        <v>425</v>
      </c>
      <c r="D133" s="1" t="s">
        <v>136</v>
      </c>
      <c r="E133" s="1" t="s">
        <v>423</v>
      </c>
      <c r="F133" s="1" t="str">
        <f>IF(ISBLANK(E133), "", Table2[[#This Row],[unique_id]])</f>
        <v>adaptive_lighting_default</v>
      </c>
      <c r="G133" s="1" t="s">
        <v>431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  <c r="AJ133" s="1"/>
    </row>
    <row r="134" spans="1:36" x14ac:dyDescent="0.2">
      <c r="A134" s="1">
        <v>1601</v>
      </c>
      <c r="B134" s="1" t="s">
        <v>28</v>
      </c>
      <c r="C134" s="1" t="s">
        <v>425</v>
      </c>
      <c r="D134" s="1" t="s">
        <v>136</v>
      </c>
      <c r="E134" s="1" t="s">
        <v>424</v>
      </c>
      <c r="F134" s="1" t="str">
        <f>IF(ISBLANK(E134), "", Table2[[#This Row],[unique_id]])</f>
        <v>adaptive_lighting_sleep_mode_default</v>
      </c>
      <c r="G134" s="1" t="s">
        <v>428</v>
      </c>
      <c r="H134" s="1" t="s">
        <v>442</v>
      </c>
      <c r="I134" s="1" t="s">
        <v>134</v>
      </c>
      <c r="K134" s="1" t="s">
        <v>364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  <c r="AJ134" s="1"/>
    </row>
    <row r="135" spans="1:36" x14ac:dyDescent="0.2">
      <c r="A135" s="1">
        <v>1602</v>
      </c>
      <c r="B135" s="1" t="s">
        <v>28</v>
      </c>
      <c r="C135" s="1" t="s">
        <v>425</v>
      </c>
      <c r="D135" s="1" t="s">
        <v>136</v>
      </c>
      <c r="E135" s="1" t="s">
        <v>426</v>
      </c>
      <c r="F135" s="1" t="str">
        <f>IF(ISBLANK(E135), "", Table2[[#This Row],[unique_id]])</f>
        <v>adaptive_lighting_adapt_color_default</v>
      </c>
      <c r="G135" s="1" t="s">
        <v>429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  <c r="AJ135" s="1"/>
    </row>
    <row r="136" spans="1:36" x14ac:dyDescent="0.2">
      <c r="A136" s="1">
        <v>1603</v>
      </c>
      <c r="B136" s="1" t="s">
        <v>28</v>
      </c>
      <c r="C136" s="1" t="s">
        <v>425</v>
      </c>
      <c r="D136" s="1" t="s">
        <v>136</v>
      </c>
      <c r="E136" s="1" t="s">
        <v>427</v>
      </c>
      <c r="F136" s="1" t="str">
        <f>IF(ISBLANK(E136), "", Table2[[#This Row],[unique_id]])</f>
        <v>adaptive_lighting_adapt_brightness_default</v>
      </c>
      <c r="G136" s="1" t="s">
        <v>430</v>
      </c>
      <c r="H136" s="1" t="s">
        <v>442</v>
      </c>
      <c r="I136" s="1" t="s">
        <v>134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  <c r="AJ136" s="1"/>
    </row>
    <row r="137" spans="1:36" x14ac:dyDescent="0.2">
      <c r="A137" s="1">
        <v>1604</v>
      </c>
      <c r="B137" s="1" t="s">
        <v>28</v>
      </c>
      <c r="C137" s="1" t="s">
        <v>425</v>
      </c>
      <c r="D137" s="1" t="s">
        <v>136</v>
      </c>
      <c r="E137" s="1" t="s">
        <v>443</v>
      </c>
      <c r="F137" s="1" t="str">
        <f>IF(ISBLANK(E137), "", Table2[[#This Row],[unique_id]])</f>
        <v>adaptive_lighting_bedroom</v>
      </c>
      <c r="G137" s="1" t="s">
        <v>431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  <c r="AJ137" s="1"/>
    </row>
    <row r="138" spans="1:36" x14ac:dyDescent="0.2">
      <c r="A138" s="1">
        <v>1605</v>
      </c>
      <c r="B138" s="1" t="s">
        <v>28</v>
      </c>
      <c r="C138" s="1" t="s">
        <v>425</v>
      </c>
      <c r="D138" s="1" t="s">
        <v>136</v>
      </c>
      <c r="E138" s="1" t="s">
        <v>444</v>
      </c>
      <c r="F138" s="1" t="str">
        <f>IF(ISBLANK(E138), "", Table2[[#This Row],[unique_id]])</f>
        <v>adaptive_lighting_sleep_mode_bedroom</v>
      </c>
      <c r="G138" s="1" t="s">
        <v>428</v>
      </c>
      <c r="H138" s="1" t="s">
        <v>441</v>
      </c>
      <c r="I138" s="1" t="s">
        <v>134</v>
      </c>
      <c r="K138" s="1" t="s">
        <v>364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  <c r="AJ138" s="1"/>
    </row>
    <row r="139" spans="1:36" x14ac:dyDescent="0.2">
      <c r="A139" s="1">
        <v>1606</v>
      </c>
      <c r="B139" s="1" t="s">
        <v>28</v>
      </c>
      <c r="C139" s="1" t="s">
        <v>425</v>
      </c>
      <c r="D139" s="1" t="s">
        <v>136</v>
      </c>
      <c r="E139" s="1" t="s">
        <v>445</v>
      </c>
      <c r="F139" s="1" t="str">
        <f>IF(ISBLANK(E139), "", Table2[[#This Row],[unique_id]])</f>
        <v>adaptive_lighting_adapt_color_bedroom</v>
      </c>
      <c r="G139" s="1" t="s">
        <v>429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  <c r="AJ139" s="1"/>
    </row>
    <row r="140" spans="1:36" x14ac:dyDescent="0.2">
      <c r="A140" s="1">
        <v>1607</v>
      </c>
      <c r="B140" s="1" t="s">
        <v>28</v>
      </c>
      <c r="C140" s="1" t="s">
        <v>425</v>
      </c>
      <c r="D140" s="1" t="s">
        <v>136</v>
      </c>
      <c r="E140" s="1" t="s">
        <v>446</v>
      </c>
      <c r="F140" s="1" t="str">
        <f>IF(ISBLANK(E140), "", Table2[[#This Row],[unique_id]])</f>
        <v>adaptive_lighting_adapt_brightness_bedroom</v>
      </c>
      <c r="G140" s="1" t="s">
        <v>430</v>
      </c>
      <c r="H140" s="1" t="s">
        <v>441</v>
      </c>
      <c r="I140" s="1" t="s">
        <v>134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  <c r="AJ140" s="1"/>
    </row>
    <row r="141" spans="1:36" x14ac:dyDescent="0.2">
      <c r="A141" s="1">
        <v>1608</v>
      </c>
      <c r="B141" s="7" t="s">
        <v>28</v>
      </c>
      <c r="C141" s="7" t="s">
        <v>425</v>
      </c>
      <c r="D141" s="7" t="s">
        <v>136</v>
      </c>
      <c r="E141" s="7" t="s">
        <v>474</v>
      </c>
      <c r="F141" s="1" t="str">
        <f>IF(ISBLANK(E141), "", Table2[[#This Row],[unique_id]])</f>
        <v>adaptive_lighting_night_light</v>
      </c>
      <c r="G141" s="7" t="s">
        <v>431</v>
      </c>
      <c r="H141" s="7" t="s">
        <v>457</v>
      </c>
      <c r="I141" s="7" t="s">
        <v>134</v>
      </c>
      <c r="J141" s="7"/>
      <c r="K141" s="7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  <c r="AJ141" s="1"/>
    </row>
    <row r="142" spans="1:36" x14ac:dyDescent="0.2">
      <c r="A142" s="1">
        <v>1609</v>
      </c>
      <c r="B142" s="12" t="s">
        <v>28</v>
      </c>
      <c r="C142" s="12" t="s">
        <v>425</v>
      </c>
      <c r="D142" s="12" t="s">
        <v>136</v>
      </c>
      <c r="E142" s="12" t="s">
        <v>475</v>
      </c>
      <c r="F142" s="1" t="str">
        <f>IF(ISBLANK(E142), "", Table2[[#This Row],[unique_id]])</f>
        <v>adaptive_lighting_sleep_mode_night_light</v>
      </c>
      <c r="G142" s="12" t="s">
        <v>428</v>
      </c>
      <c r="H142" s="12" t="s">
        <v>457</v>
      </c>
      <c r="I142" s="12" t="s">
        <v>134</v>
      </c>
      <c r="J142" s="12"/>
      <c r="K142" s="12" t="s">
        <v>364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  <c r="AJ142" s="1"/>
    </row>
    <row r="143" spans="1:36" x14ac:dyDescent="0.2">
      <c r="A143" s="1">
        <v>1610</v>
      </c>
      <c r="B143" s="12" t="s">
        <v>28</v>
      </c>
      <c r="C143" s="12" t="s">
        <v>425</v>
      </c>
      <c r="D143" s="12" t="s">
        <v>136</v>
      </c>
      <c r="E143" s="12" t="s">
        <v>476</v>
      </c>
      <c r="F143" s="1" t="str">
        <f>IF(ISBLANK(E143), "", Table2[[#This Row],[unique_id]])</f>
        <v>adaptive_lighting_adapt_color_night_light</v>
      </c>
      <c r="G143" s="12" t="s">
        <v>429</v>
      </c>
      <c r="H143" s="12" t="s">
        <v>457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  <c r="AJ143" s="1"/>
    </row>
    <row r="144" spans="1:36" x14ac:dyDescent="0.2">
      <c r="A144" s="1">
        <v>1611</v>
      </c>
      <c r="B144" s="12" t="s">
        <v>28</v>
      </c>
      <c r="C144" s="12" t="s">
        <v>425</v>
      </c>
      <c r="D144" s="12" t="s">
        <v>136</v>
      </c>
      <c r="E144" s="12" t="s">
        <v>477</v>
      </c>
      <c r="F144" s="1" t="str">
        <f>IF(ISBLANK(E144), "", Table2[[#This Row],[unique_id]])</f>
        <v>adaptive_lighting_adapt_brightness_night_light</v>
      </c>
      <c r="G144" s="12" t="s">
        <v>430</v>
      </c>
      <c r="H144" s="12" t="s">
        <v>457</v>
      </c>
      <c r="I144" s="12" t="s">
        <v>134</v>
      </c>
      <c r="J144" s="12"/>
      <c r="K144" s="12"/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  <c r="AJ144" s="1"/>
    </row>
    <row r="145" spans="1:36" x14ac:dyDescent="0.2">
      <c r="A145" s="1">
        <v>2100</v>
      </c>
      <c r="B145" s="4" t="s">
        <v>28</v>
      </c>
      <c r="C145" s="4" t="s">
        <v>156</v>
      </c>
      <c r="D145" s="4" t="s">
        <v>29</v>
      </c>
      <c r="E145" s="4" t="s">
        <v>537</v>
      </c>
      <c r="F145" s="1" t="str">
        <f>IF(ISBLANK(E145), "", Table2[[#This Row],[unique_id]])</f>
        <v>home_peak_power</v>
      </c>
      <c r="G145" s="4" t="s">
        <v>540</v>
      </c>
      <c r="H145" s="4" t="s">
        <v>328</v>
      </c>
      <c r="I145" s="4" t="s">
        <v>144</v>
      </c>
      <c r="J145" s="4"/>
      <c r="K145" s="4" t="s">
        <v>92</v>
      </c>
      <c r="P145" s="1" t="s">
        <v>554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2101</v>
      </c>
      <c r="B146" s="1" t="s">
        <v>28</v>
      </c>
      <c r="C146" s="1" t="s">
        <v>156</v>
      </c>
      <c r="D146" s="1" t="s">
        <v>29</v>
      </c>
      <c r="E146" s="1" t="s">
        <v>538</v>
      </c>
      <c r="F146" s="1" t="str">
        <f>IF(ISBLANK(E146), "", Table2[[#This Row],[unique_id]])</f>
        <v>home_base_power</v>
      </c>
      <c r="G146" s="1" t="s">
        <v>539</v>
      </c>
      <c r="H146" s="1" t="s">
        <v>328</v>
      </c>
      <c r="I146" s="1" t="s">
        <v>144</v>
      </c>
      <c r="K146" s="1" t="s">
        <v>92</v>
      </c>
      <c r="P146" s="1" t="s">
        <v>554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2102</v>
      </c>
      <c r="B147" s="1" t="s">
        <v>28</v>
      </c>
      <c r="C147" s="1" t="s">
        <v>156</v>
      </c>
      <c r="D147" s="1" t="s">
        <v>29</v>
      </c>
      <c r="E147" s="1" t="s">
        <v>286</v>
      </c>
      <c r="F147" s="1" t="str">
        <f>IF(ISBLANK(E147), "", Table2[[#This Row],[unique_id]])</f>
        <v>home_power</v>
      </c>
      <c r="G147" s="1" t="s">
        <v>541</v>
      </c>
      <c r="H147" s="1" t="s">
        <v>328</v>
      </c>
      <c r="I147" s="1" t="s">
        <v>144</v>
      </c>
      <c r="K147" s="1" t="s">
        <v>92</v>
      </c>
      <c r="P147" s="1" t="s">
        <v>554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</row>
    <row r="148" spans="1:36" x14ac:dyDescent="0.2">
      <c r="A148" s="1">
        <v>2103</v>
      </c>
      <c r="B148" s="1" t="s">
        <v>28</v>
      </c>
      <c r="C148" s="1" t="s">
        <v>291</v>
      </c>
      <c r="D148" s="1" t="s">
        <v>29</v>
      </c>
      <c r="E148" s="1" t="s">
        <v>295</v>
      </c>
      <c r="F148" s="1" t="str">
        <f>IF(ISBLANK(E148), "", Table2[[#This Row],[unique_id]])</f>
        <v>various_adhoc_outlet_current_consumption</v>
      </c>
      <c r="G148" s="1" t="s">
        <v>285</v>
      </c>
      <c r="H148" s="1" t="s">
        <v>328</v>
      </c>
      <c r="I148" s="1" t="s">
        <v>144</v>
      </c>
      <c r="K148" s="1" t="s">
        <v>138</v>
      </c>
      <c r="P148" s="1" t="s">
        <v>554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  <c r="AJ148" s="5"/>
    </row>
    <row r="149" spans="1:36" x14ac:dyDescent="0.2">
      <c r="A149" s="1">
        <v>2104</v>
      </c>
      <c r="B149" s="1" t="s">
        <v>28</v>
      </c>
      <c r="C149" s="1" t="s">
        <v>291</v>
      </c>
      <c r="D149" s="1" t="s">
        <v>29</v>
      </c>
      <c r="E149" s="1" t="s">
        <v>297</v>
      </c>
      <c r="F149" s="1" t="str">
        <f>IF(ISBLANK(E149), "", Table2[[#This Row],[unique_id]])</f>
        <v>study_battery_charger_current_consumption</v>
      </c>
      <c r="G149" s="1" t="s">
        <v>284</v>
      </c>
      <c r="H149" s="1" t="s">
        <v>328</v>
      </c>
      <c r="I149" s="1" t="s">
        <v>144</v>
      </c>
      <c r="K149" s="1" t="s">
        <v>138</v>
      </c>
      <c r="P149" s="1" t="s">
        <v>554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2105</v>
      </c>
      <c r="B150" s="1" t="s">
        <v>28</v>
      </c>
      <c r="C150" s="1" t="s">
        <v>291</v>
      </c>
      <c r="D150" s="1" t="s">
        <v>29</v>
      </c>
      <c r="E150" s="1" t="s">
        <v>296</v>
      </c>
      <c r="F150" s="1" t="str">
        <f>IF(ISBLANK(E150), "", Table2[[#This Row],[unique_id]])</f>
        <v>laundry_vacuum_charger_current_consumption</v>
      </c>
      <c r="G150" s="1" t="s">
        <v>283</v>
      </c>
      <c r="H150" s="1" t="s">
        <v>328</v>
      </c>
      <c r="I150" s="1" t="s">
        <v>144</v>
      </c>
      <c r="K150" s="1" t="s">
        <v>138</v>
      </c>
      <c r="P150" s="1" t="s">
        <v>554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x14ac:dyDescent="0.2">
      <c r="A151" s="1">
        <v>2106</v>
      </c>
      <c r="B151" s="1" t="s">
        <v>28</v>
      </c>
      <c r="C151" s="1" t="s">
        <v>156</v>
      </c>
      <c r="D151" s="1" t="s">
        <v>29</v>
      </c>
      <c r="E151" s="1" t="s">
        <v>544</v>
      </c>
      <c r="F151" s="1" t="str">
        <f>IF(ISBLANK(E151), "", Table2[[#This Row],[unique_id]])</f>
        <v>home_lights_power</v>
      </c>
      <c r="G151" s="1" t="s">
        <v>546</v>
      </c>
      <c r="H151" s="1" t="s">
        <v>328</v>
      </c>
      <c r="I151" s="1" t="s">
        <v>144</v>
      </c>
      <c r="K151" s="1" t="s">
        <v>138</v>
      </c>
      <c r="P151" s="1" t="s">
        <v>554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C151" s="4"/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2107</v>
      </c>
      <c r="B152" s="1" t="s">
        <v>28</v>
      </c>
      <c r="C152" s="1" t="s">
        <v>156</v>
      </c>
      <c r="D152" s="1" t="s">
        <v>29</v>
      </c>
      <c r="E152" s="1" t="s">
        <v>545</v>
      </c>
      <c r="F152" s="1" t="str">
        <f>IF(ISBLANK(E152), "", Table2[[#This Row],[unique_id]])</f>
        <v>home_fans_power</v>
      </c>
      <c r="G152" s="1" t="s">
        <v>547</v>
      </c>
      <c r="H152" s="1" t="s">
        <v>328</v>
      </c>
      <c r="I152" s="1" t="s">
        <v>144</v>
      </c>
      <c r="K152" s="1" t="s">
        <v>138</v>
      </c>
      <c r="P152" s="1" t="s">
        <v>554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2108</v>
      </c>
      <c r="B153" s="1" t="s">
        <v>266</v>
      </c>
      <c r="C153" s="1" t="s">
        <v>156</v>
      </c>
      <c r="D153" s="1" t="s">
        <v>29</v>
      </c>
      <c r="E153" s="1" t="s">
        <v>536</v>
      </c>
      <c r="F153" s="1" t="str">
        <f>IF(ISBLANK(E153), "", Table2[[#This Row],[unique_id]])</f>
        <v>pool_filter_power</v>
      </c>
      <c r="G153" s="1" t="s">
        <v>535</v>
      </c>
      <c r="H153" s="1" t="s">
        <v>328</v>
      </c>
      <c r="I153" s="1" t="s">
        <v>144</v>
      </c>
      <c r="K153" s="1" t="s">
        <v>138</v>
      </c>
      <c r="P153" s="1" t="s">
        <v>554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2109</v>
      </c>
      <c r="B154" s="1" t="s">
        <v>266</v>
      </c>
      <c r="C154" s="1" t="s">
        <v>156</v>
      </c>
      <c r="D154" s="1" t="s">
        <v>29</v>
      </c>
      <c r="E154" s="1" t="s">
        <v>301</v>
      </c>
      <c r="F154" s="1" t="str">
        <f>IF(ISBLANK(E154), "", Table2[[#This Row],[unique_id]])</f>
        <v>roof_water_heater_booster_power</v>
      </c>
      <c r="G154" s="1" t="s">
        <v>300</v>
      </c>
      <c r="H154" s="1" t="s">
        <v>328</v>
      </c>
      <c r="I154" s="1" t="s">
        <v>144</v>
      </c>
      <c r="K154" s="1" t="s">
        <v>138</v>
      </c>
      <c r="P154" s="1" t="s">
        <v>554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ht="16" customHeight="1" x14ac:dyDescent="0.2">
      <c r="A155" s="1">
        <v>2110</v>
      </c>
      <c r="B155" s="1" t="s">
        <v>28</v>
      </c>
      <c r="C155" s="1" t="s">
        <v>291</v>
      </c>
      <c r="D155" s="1" t="s">
        <v>29</v>
      </c>
      <c r="E155" s="1" t="s">
        <v>305</v>
      </c>
      <c r="F155" s="1" t="str">
        <f>IF(ISBLANK(E155), "", Table2[[#This Row],[unique_id]])</f>
        <v>kitchen_dish_washer_current_consumption</v>
      </c>
      <c r="G155" s="1" t="s">
        <v>281</v>
      </c>
      <c r="H155" s="1" t="s">
        <v>328</v>
      </c>
      <c r="I155" s="1" t="s">
        <v>144</v>
      </c>
      <c r="K155" s="1" t="s">
        <v>138</v>
      </c>
      <c r="P155" s="1" t="s">
        <v>554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2111</v>
      </c>
      <c r="B156" s="1" t="s">
        <v>28</v>
      </c>
      <c r="C156" s="1" t="s">
        <v>291</v>
      </c>
      <c r="D156" s="1" t="s">
        <v>29</v>
      </c>
      <c r="E156" s="1" t="s">
        <v>299</v>
      </c>
      <c r="F156" s="1" t="str">
        <f>IF(ISBLANK(E156), "", Table2[[#This Row],[unique_id]])</f>
        <v>laundry_clothes_dryer_current_consumption</v>
      </c>
      <c r="G156" s="1" t="s">
        <v>282</v>
      </c>
      <c r="H156" s="1" t="s">
        <v>328</v>
      </c>
      <c r="I156" s="1" t="s">
        <v>144</v>
      </c>
      <c r="K156" s="1" t="s">
        <v>138</v>
      </c>
      <c r="P156" s="1" t="s">
        <v>554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2112</v>
      </c>
      <c r="B157" s="1" t="s">
        <v>28</v>
      </c>
      <c r="C157" s="1" t="s">
        <v>291</v>
      </c>
      <c r="D157" s="1" t="s">
        <v>29</v>
      </c>
      <c r="E157" s="1" t="s">
        <v>298</v>
      </c>
      <c r="F157" s="1" t="str">
        <f>IF(ISBLANK(E157), "", Table2[[#This Row],[unique_id]])</f>
        <v>laundry_washing_machine_current_consumption</v>
      </c>
      <c r="G157" s="1" t="s">
        <v>280</v>
      </c>
      <c r="H157" s="1" t="s">
        <v>328</v>
      </c>
      <c r="I157" s="1" t="s">
        <v>144</v>
      </c>
      <c r="K157" s="1" t="s">
        <v>138</v>
      </c>
      <c r="P157" s="1" t="s">
        <v>554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2113</v>
      </c>
      <c r="B158" s="1" t="s">
        <v>28</v>
      </c>
      <c r="C158" s="1" t="s">
        <v>291</v>
      </c>
      <c r="D158" s="1" t="s">
        <v>29</v>
      </c>
      <c r="E158" s="1" t="s">
        <v>290</v>
      </c>
      <c r="F158" s="1" t="str">
        <f>IF(ISBLANK(E158), "", Table2[[#This Row],[unique_id]])</f>
        <v>kitchen_coffee_machine_current_consumption</v>
      </c>
      <c r="G158" s="1" t="s">
        <v>137</v>
      </c>
      <c r="H158" s="1" t="s">
        <v>328</v>
      </c>
      <c r="I158" s="1" t="s">
        <v>144</v>
      </c>
      <c r="K158" s="1" t="s">
        <v>138</v>
      </c>
      <c r="P158" s="1" t="s">
        <v>554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2114</v>
      </c>
      <c r="B159" s="1" t="s">
        <v>28</v>
      </c>
      <c r="C159" s="1" t="s">
        <v>291</v>
      </c>
      <c r="D159" s="1" t="s">
        <v>29</v>
      </c>
      <c r="E159" s="1" t="s">
        <v>270</v>
      </c>
      <c r="F159" s="1" t="str">
        <f>IF(ISBLANK(E159), "", Table2[[#This Row],[unique_id]])</f>
        <v>kitchen_fridge_current_consumption</v>
      </c>
      <c r="G159" s="1" t="s">
        <v>276</v>
      </c>
      <c r="H159" s="1" t="s">
        <v>328</v>
      </c>
      <c r="I159" s="1" t="s">
        <v>144</v>
      </c>
      <c r="K159" s="1" t="s">
        <v>138</v>
      </c>
      <c r="P159" s="1" t="s">
        <v>554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2115</v>
      </c>
      <c r="B160" s="1" t="s">
        <v>28</v>
      </c>
      <c r="C160" s="1" t="s">
        <v>291</v>
      </c>
      <c r="D160" s="1" t="s">
        <v>29</v>
      </c>
      <c r="E160" s="1" t="s">
        <v>268</v>
      </c>
      <c r="F160" s="1" t="str">
        <f>IF(ISBLANK(E160), "", Table2[[#This Row],[unique_id]])</f>
        <v>deck_freezer_current_consumption</v>
      </c>
      <c r="G160" s="1" t="s">
        <v>277</v>
      </c>
      <c r="H160" s="1" t="s">
        <v>328</v>
      </c>
      <c r="I160" s="1" t="s">
        <v>144</v>
      </c>
      <c r="K160" s="1" t="s">
        <v>138</v>
      </c>
      <c r="P160" s="1" t="s">
        <v>554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6" x14ac:dyDescent="0.2">
      <c r="A161" s="1">
        <v>2116</v>
      </c>
      <c r="B161" s="1" t="s">
        <v>28</v>
      </c>
      <c r="C161" s="1" t="s">
        <v>291</v>
      </c>
      <c r="D161" s="1" t="s">
        <v>29</v>
      </c>
      <c r="E161" s="1" t="s">
        <v>580</v>
      </c>
      <c r="F161" s="1" t="str">
        <f>IF(ISBLANK(E161), "", Table2[[#This Row],[unique_id]])</f>
        <v>deck_festoons_current_consumption</v>
      </c>
      <c r="G161" s="1" t="s">
        <v>454</v>
      </c>
      <c r="H161" s="1" t="s">
        <v>328</v>
      </c>
      <c r="I161" s="1" t="s">
        <v>144</v>
      </c>
      <c r="K161" s="1" t="s">
        <v>138</v>
      </c>
      <c r="P161" s="1" t="s">
        <v>554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  <c r="AJ161" s="1"/>
    </row>
    <row r="162" spans="1:36" x14ac:dyDescent="0.2">
      <c r="A162" s="1">
        <v>2117</v>
      </c>
      <c r="B162" s="1" t="s">
        <v>28</v>
      </c>
      <c r="C162" s="1" t="s">
        <v>291</v>
      </c>
      <c r="D162" s="1" t="s">
        <v>29</v>
      </c>
      <c r="E162" s="1" t="s">
        <v>271</v>
      </c>
      <c r="F162" s="1" t="str">
        <f>IF(ISBLANK(E162), "", Table2[[#This Row],[unique_id]])</f>
        <v>lounge_tv_current_consumption</v>
      </c>
      <c r="G162" s="1" t="s">
        <v>194</v>
      </c>
      <c r="H162" s="1" t="s">
        <v>328</v>
      </c>
      <c r="I162" s="1" t="s">
        <v>144</v>
      </c>
      <c r="K162" s="1" t="s">
        <v>138</v>
      </c>
      <c r="P162" s="1" t="s">
        <v>554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  <c r="AJ162" s="1"/>
    </row>
    <row r="163" spans="1:36" x14ac:dyDescent="0.2">
      <c r="A163" s="1">
        <v>2118</v>
      </c>
      <c r="B163" s="1" t="s">
        <v>28</v>
      </c>
      <c r="C163" s="1" t="s">
        <v>291</v>
      </c>
      <c r="D163" s="1" t="s">
        <v>29</v>
      </c>
      <c r="E163" s="1" t="s">
        <v>304</v>
      </c>
      <c r="F163" s="1" t="str">
        <f>IF(ISBLANK(E163), "", Table2[[#This Row],[unique_id]])</f>
        <v>bathroom_rails_current_consumption</v>
      </c>
      <c r="G163" s="1" t="s">
        <v>303</v>
      </c>
      <c r="H163" s="1" t="s">
        <v>328</v>
      </c>
      <c r="I163" s="1" t="s">
        <v>144</v>
      </c>
      <c r="K163" s="1" t="s">
        <v>138</v>
      </c>
      <c r="P163" s="1" t="s">
        <v>554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  <c r="AJ163" s="1"/>
    </row>
    <row r="164" spans="1:36" x14ac:dyDescent="0.2">
      <c r="A164" s="1">
        <v>2119</v>
      </c>
      <c r="B164" s="1" t="s">
        <v>28</v>
      </c>
      <c r="C164" s="1" t="s">
        <v>291</v>
      </c>
      <c r="D164" s="1" t="s">
        <v>29</v>
      </c>
      <c r="E164" s="1" t="s">
        <v>287</v>
      </c>
      <c r="F164" s="1" t="str">
        <f>IF(ISBLANK(E164), "", Table2[[#This Row],[unique_id]])</f>
        <v>study_outlet_current_consumption</v>
      </c>
      <c r="G164" s="1" t="s">
        <v>279</v>
      </c>
      <c r="H164" s="1" t="s">
        <v>328</v>
      </c>
      <c r="I164" s="1" t="s">
        <v>144</v>
      </c>
      <c r="K164" s="1" t="s">
        <v>138</v>
      </c>
      <c r="P164" s="1" t="s">
        <v>554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  <c r="AJ164" s="1"/>
    </row>
    <row r="165" spans="1:36" x14ac:dyDescent="0.2">
      <c r="A165" s="1">
        <v>2120</v>
      </c>
      <c r="B165" s="1" t="s">
        <v>28</v>
      </c>
      <c r="C165" s="1" t="s">
        <v>291</v>
      </c>
      <c r="D165" s="1" t="s">
        <v>29</v>
      </c>
      <c r="E165" s="1" t="s">
        <v>288</v>
      </c>
      <c r="F165" s="1" t="str">
        <f>IF(ISBLANK(E165), "", Table2[[#This Row],[unique_id]])</f>
        <v>office_outlet_current_consumption</v>
      </c>
      <c r="G165" s="1" t="s">
        <v>278</v>
      </c>
      <c r="H165" s="1" t="s">
        <v>328</v>
      </c>
      <c r="I165" s="1" t="s">
        <v>144</v>
      </c>
      <c r="K165" s="1" t="s">
        <v>138</v>
      </c>
      <c r="P165" s="1" t="s">
        <v>554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  <c r="AJ165" s="1"/>
    </row>
    <row r="166" spans="1:36" x14ac:dyDescent="0.2">
      <c r="A166" s="1">
        <v>2121</v>
      </c>
      <c r="B166" s="1" t="s">
        <v>28</v>
      </c>
      <c r="C166" s="1" t="s">
        <v>291</v>
      </c>
      <c r="D166" s="1" t="s">
        <v>29</v>
      </c>
      <c r="E166" s="1" t="s">
        <v>568</v>
      </c>
      <c r="F166" s="1" t="str">
        <f>IF(ISBLANK(E166), "", Table2[[#This Row],[unique_id]])</f>
        <v>server_network_power</v>
      </c>
      <c r="G166" s="1" t="s">
        <v>815</v>
      </c>
      <c r="H166" s="1" t="s">
        <v>328</v>
      </c>
      <c r="I166" s="1" t="s">
        <v>144</v>
      </c>
      <c r="K166" s="1" t="s">
        <v>138</v>
      </c>
      <c r="P166" s="1" t="s">
        <v>554</v>
      </c>
      <c r="R166" s="1" t="s">
        <v>330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AC166" s="4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  <c r="AJ166" s="1"/>
    </row>
    <row r="167" spans="1:36" x14ac:dyDescent="0.2">
      <c r="A167" s="1">
        <v>2122</v>
      </c>
      <c r="B167" s="1" t="s">
        <v>28</v>
      </c>
      <c r="C167" s="1" t="s">
        <v>556</v>
      </c>
      <c r="D167" s="1" t="s">
        <v>561</v>
      </c>
      <c r="E167" s="1" t="s">
        <v>560</v>
      </c>
      <c r="F167" s="1" t="str">
        <f>IF(ISBLANK(E167), "", Table2[[#This Row],[unique_id]])</f>
        <v>column_break</v>
      </c>
      <c r="G167" s="1" t="s">
        <v>557</v>
      </c>
      <c r="H167" s="1" t="s">
        <v>328</v>
      </c>
      <c r="I167" s="1" t="s">
        <v>144</v>
      </c>
      <c r="K167" s="1" t="s">
        <v>558</v>
      </c>
      <c r="L167" s="1" t="s">
        <v>559</v>
      </c>
      <c r="T167" s="2"/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  <c r="AJ167" s="1"/>
    </row>
    <row r="168" spans="1:36" x14ac:dyDescent="0.2">
      <c r="A168" s="1">
        <v>2122</v>
      </c>
      <c r="B168" s="1" t="s">
        <v>28</v>
      </c>
      <c r="C168" s="1" t="s">
        <v>291</v>
      </c>
      <c r="D168" s="1" t="s">
        <v>29</v>
      </c>
      <c r="E168" s="1" t="s">
        <v>582</v>
      </c>
      <c r="F168" s="28" t="str">
        <f>IF(ISBLANK(E168), "", Table2[[#This Row],[unique_id]])</f>
        <v>rack_modem_current_consumption</v>
      </c>
      <c r="G168" s="1" t="s">
        <v>274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  <c r="AJ168" s="1"/>
    </row>
    <row r="169" spans="1:36" x14ac:dyDescent="0.2">
      <c r="A169" s="1">
        <v>2123</v>
      </c>
      <c r="B169" s="1" t="s">
        <v>28</v>
      </c>
      <c r="C169" s="1" t="s">
        <v>291</v>
      </c>
      <c r="D169" s="1" t="s">
        <v>29</v>
      </c>
      <c r="E169" s="1" t="s">
        <v>289</v>
      </c>
      <c r="F169" s="28" t="str">
        <f>IF(ISBLANK(E169), "", Table2[[#This Row],[unique_id]])</f>
        <v>rack_outlet_current_consumption</v>
      </c>
      <c r="G169" s="1" t="s">
        <v>583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  <c r="AJ169" s="1"/>
    </row>
    <row r="170" spans="1:36" x14ac:dyDescent="0.2">
      <c r="A170" s="1">
        <v>2124</v>
      </c>
      <c r="B170" s="1" t="s">
        <v>28</v>
      </c>
      <c r="C170" s="1" t="s">
        <v>291</v>
      </c>
      <c r="D170" s="1" t="s">
        <v>29</v>
      </c>
      <c r="E170" s="1" t="s">
        <v>269</v>
      </c>
      <c r="F170" s="28" t="str">
        <f>IF(ISBLANK(E170), "", Table2[[#This Row],[unique_id]])</f>
        <v>kitchen_fan_current_consumption</v>
      </c>
      <c r="G170" s="1" t="s">
        <v>273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  <c r="AJ170" s="1"/>
    </row>
    <row r="171" spans="1:36" x14ac:dyDescent="0.2">
      <c r="A171" s="1">
        <v>2125</v>
      </c>
      <c r="B171" s="1" t="s">
        <v>28</v>
      </c>
      <c r="C171" s="1" t="s">
        <v>291</v>
      </c>
      <c r="D171" s="1" t="s">
        <v>29</v>
      </c>
      <c r="E171" s="1" t="s">
        <v>769</v>
      </c>
      <c r="F171" s="28" t="str">
        <f>IF(ISBLANK(E171), "", Table2[[#This Row],[unique_id]])</f>
        <v>roof_network_switch_current_consumption</v>
      </c>
      <c r="G171" s="1" t="s">
        <v>272</v>
      </c>
      <c r="H171" s="1" t="s">
        <v>328</v>
      </c>
      <c r="I171" s="1" t="s">
        <v>144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  <c r="AJ171" s="1"/>
    </row>
    <row r="172" spans="1:36" x14ac:dyDescent="0.2">
      <c r="A172" s="1">
        <v>2150</v>
      </c>
      <c r="B172" s="1" t="s">
        <v>28</v>
      </c>
      <c r="C172" s="1" t="s">
        <v>156</v>
      </c>
      <c r="D172" s="1" t="s">
        <v>29</v>
      </c>
      <c r="E172" s="1" t="s">
        <v>542</v>
      </c>
      <c r="F172" s="1" t="str">
        <f>IF(ISBLANK(E172), "", Table2[[#This Row],[unique_id]])</f>
        <v>home_peak_energy_daily</v>
      </c>
      <c r="G172" s="1" t="s">
        <v>540</v>
      </c>
      <c r="H172" s="1" t="s">
        <v>267</v>
      </c>
      <c r="I172" s="1" t="s">
        <v>144</v>
      </c>
      <c r="K172" s="1" t="s">
        <v>92</v>
      </c>
      <c r="P172" s="1" t="s">
        <v>555</v>
      </c>
      <c r="R172" s="1" t="s">
        <v>331</v>
      </c>
      <c r="T172" s="2"/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  <c r="AJ172" s="1"/>
    </row>
    <row r="173" spans="1:36" x14ac:dyDescent="0.2">
      <c r="A173" s="1">
        <v>2151</v>
      </c>
      <c r="B173" s="1" t="s">
        <v>28</v>
      </c>
      <c r="C173" s="1" t="s">
        <v>156</v>
      </c>
      <c r="D173" s="1" t="s">
        <v>29</v>
      </c>
      <c r="E173" s="1" t="s">
        <v>543</v>
      </c>
      <c r="F173" s="1" t="str">
        <f>IF(ISBLANK(E173), "", Table2[[#This Row],[unique_id]])</f>
        <v>home_base_energy_daily</v>
      </c>
      <c r="G173" s="1" t="s">
        <v>539</v>
      </c>
      <c r="H173" s="1" t="s">
        <v>267</v>
      </c>
      <c r="I173" s="1" t="s">
        <v>144</v>
      </c>
      <c r="K173" s="1" t="s">
        <v>92</v>
      </c>
      <c r="P173" s="1" t="s">
        <v>555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  <c r="AJ173" s="1"/>
    </row>
    <row r="174" spans="1:36" x14ac:dyDescent="0.2">
      <c r="A174" s="1">
        <v>2152</v>
      </c>
      <c r="B174" s="1" t="s">
        <v>28</v>
      </c>
      <c r="C174" s="1" t="s">
        <v>156</v>
      </c>
      <c r="D174" s="1" t="s">
        <v>29</v>
      </c>
      <c r="E174" s="1" t="s">
        <v>321</v>
      </c>
      <c r="F174" s="1" t="str">
        <f>IF(ISBLANK(E174), "", Table2[[#This Row],[unique_id]])</f>
        <v>home_energy_daily</v>
      </c>
      <c r="G174" s="1" t="s">
        <v>541</v>
      </c>
      <c r="H174" s="1" t="s">
        <v>267</v>
      </c>
      <c r="I174" s="1" t="s">
        <v>144</v>
      </c>
      <c r="K174" s="1" t="s">
        <v>92</v>
      </c>
      <c r="P174" s="1" t="s">
        <v>555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  <c r="AJ174" s="1"/>
    </row>
    <row r="175" spans="1:36" x14ac:dyDescent="0.2">
      <c r="A175" s="1">
        <v>2153</v>
      </c>
      <c r="B175" s="1" t="s">
        <v>28</v>
      </c>
      <c r="C175" s="1" t="s">
        <v>291</v>
      </c>
      <c r="D175" s="1" t="s">
        <v>29</v>
      </c>
      <c r="E175" s="1" t="s">
        <v>318</v>
      </c>
      <c r="F175" s="1" t="str">
        <f>IF(ISBLANK(E175), "", Table2[[#This Row],[unique_id]])</f>
        <v>various_adhoc_outlet_today_s_consumption</v>
      </c>
      <c r="G175" s="1" t="s">
        <v>285</v>
      </c>
      <c r="H175" s="1" t="s">
        <v>267</v>
      </c>
      <c r="I175" s="1" t="s">
        <v>144</v>
      </c>
      <c r="K175" s="1" t="s">
        <v>138</v>
      </c>
      <c r="P175" s="1" t="s">
        <v>555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  <c r="AJ175" s="1"/>
    </row>
    <row r="176" spans="1:36" x14ac:dyDescent="0.2">
      <c r="A176" s="1">
        <v>2154</v>
      </c>
      <c r="B176" s="1" t="s">
        <v>28</v>
      </c>
      <c r="C176" s="1" t="s">
        <v>291</v>
      </c>
      <c r="D176" s="1" t="s">
        <v>29</v>
      </c>
      <c r="E176" s="1" t="s">
        <v>316</v>
      </c>
      <c r="F176" s="1" t="str">
        <f>IF(ISBLANK(E176), "", Table2[[#This Row],[unique_id]])</f>
        <v>study_battery_charger_today_s_consumption</v>
      </c>
      <c r="G176" s="1" t="s">
        <v>284</v>
      </c>
      <c r="H176" s="1" t="s">
        <v>267</v>
      </c>
      <c r="I176" s="1" t="s">
        <v>144</v>
      </c>
      <c r="K176" s="1" t="s">
        <v>138</v>
      </c>
      <c r="P176" s="1" t="s">
        <v>555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  <c r="AJ176" s="1"/>
    </row>
    <row r="177" spans="1:36" x14ac:dyDescent="0.2">
      <c r="A177" s="1">
        <v>2155</v>
      </c>
      <c r="B177" s="1" t="s">
        <v>28</v>
      </c>
      <c r="C177" s="1" t="s">
        <v>291</v>
      </c>
      <c r="D177" s="1" t="s">
        <v>29</v>
      </c>
      <c r="E177" s="1" t="s">
        <v>317</v>
      </c>
      <c r="F177" s="1" t="str">
        <f>IF(ISBLANK(E177), "", Table2[[#This Row],[unique_id]])</f>
        <v>laundry_vacuum_charger_today_s_consumption</v>
      </c>
      <c r="G177" s="1" t="s">
        <v>283</v>
      </c>
      <c r="H177" s="1" t="s">
        <v>267</v>
      </c>
      <c r="I177" s="1" t="s">
        <v>144</v>
      </c>
      <c r="K177" s="1" t="s">
        <v>138</v>
      </c>
      <c r="P177" s="1" t="s">
        <v>555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  <c r="AJ177" s="1"/>
    </row>
    <row r="178" spans="1:36" x14ac:dyDescent="0.2">
      <c r="A178" s="1">
        <v>2156</v>
      </c>
      <c r="B178" s="1" t="s">
        <v>28</v>
      </c>
      <c r="C178" s="1" t="s">
        <v>156</v>
      </c>
      <c r="D178" s="1" t="s">
        <v>29</v>
      </c>
      <c r="E178" s="1" t="s">
        <v>566</v>
      </c>
      <c r="F178" s="1" t="str">
        <f>IF(ISBLANK(E178), "", Table2[[#This Row],[unique_id]])</f>
        <v>home_lights_energy_daily</v>
      </c>
      <c r="G178" s="1" t="s">
        <v>546</v>
      </c>
      <c r="H178" s="1" t="s">
        <v>267</v>
      </c>
      <c r="I178" s="1" t="s">
        <v>144</v>
      </c>
      <c r="K178" s="1" t="s">
        <v>138</v>
      </c>
      <c r="P178" s="1" t="s">
        <v>555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  <c r="AJ178" s="1"/>
    </row>
    <row r="179" spans="1:36" x14ac:dyDescent="0.2">
      <c r="A179" s="1">
        <v>2157</v>
      </c>
      <c r="B179" s="1" t="s">
        <v>28</v>
      </c>
      <c r="C179" s="1" t="s">
        <v>156</v>
      </c>
      <c r="D179" s="1" t="s">
        <v>29</v>
      </c>
      <c r="E179" s="1" t="s">
        <v>567</v>
      </c>
      <c r="F179" s="1" t="str">
        <f>IF(ISBLANK(E179), "", Table2[[#This Row],[unique_id]])</f>
        <v>home_fans_energy_daily</v>
      </c>
      <c r="G179" s="1" t="s">
        <v>547</v>
      </c>
      <c r="H179" s="1" t="s">
        <v>267</v>
      </c>
      <c r="I179" s="1" t="s">
        <v>144</v>
      </c>
      <c r="K179" s="1" t="s">
        <v>138</v>
      </c>
      <c r="P179" s="1" t="s">
        <v>555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  <c r="AJ179" s="1"/>
    </row>
    <row r="180" spans="1:36" x14ac:dyDescent="0.2">
      <c r="A180" s="1">
        <v>2158</v>
      </c>
      <c r="B180" s="1" t="s">
        <v>266</v>
      </c>
      <c r="C180" s="1" t="s">
        <v>570</v>
      </c>
      <c r="D180" s="1" t="s">
        <v>29</v>
      </c>
      <c r="E180" s="1" t="s">
        <v>534</v>
      </c>
      <c r="F180" s="1" t="str">
        <f>IF(ISBLANK(E180), "", Table2[[#This Row],[unique_id]])</f>
        <v>pool_filter_energy_daily</v>
      </c>
      <c r="G180" s="1" t="s">
        <v>535</v>
      </c>
      <c r="H180" s="1" t="s">
        <v>267</v>
      </c>
      <c r="I180" s="1" t="s">
        <v>144</v>
      </c>
      <c r="K180" s="1" t="s">
        <v>138</v>
      </c>
      <c r="P180" s="1" t="s">
        <v>555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  <c r="AJ180" s="1"/>
    </row>
    <row r="181" spans="1:36" x14ac:dyDescent="0.2">
      <c r="A181" s="1">
        <v>2159</v>
      </c>
      <c r="B181" s="1" t="s">
        <v>266</v>
      </c>
      <c r="C181" s="1" t="s">
        <v>570</v>
      </c>
      <c r="D181" s="1" t="s">
        <v>29</v>
      </c>
      <c r="E181" s="1" t="s">
        <v>329</v>
      </c>
      <c r="F181" s="1" t="str">
        <f>IF(ISBLANK(E181), "", Table2[[#This Row],[unique_id]])</f>
        <v>roof_water_heater_booster_energy_daily</v>
      </c>
      <c r="G181" s="1" t="s">
        <v>300</v>
      </c>
      <c r="H181" s="1" t="s">
        <v>267</v>
      </c>
      <c r="I181" s="1" t="s">
        <v>144</v>
      </c>
      <c r="K181" s="1" t="s">
        <v>138</v>
      </c>
      <c r="P181" s="1" t="s">
        <v>555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  <c r="AJ181" s="1"/>
    </row>
    <row r="182" spans="1:36" x14ac:dyDescent="0.2">
      <c r="A182" s="1">
        <v>2160</v>
      </c>
      <c r="B182" s="1" t="s">
        <v>28</v>
      </c>
      <c r="C182" s="1" t="s">
        <v>291</v>
      </c>
      <c r="D182" s="1" t="s">
        <v>29</v>
      </c>
      <c r="E182" s="1" t="s">
        <v>306</v>
      </c>
      <c r="F182" s="1" t="str">
        <f>IF(ISBLANK(E182), "", Table2[[#This Row],[unique_id]])</f>
        <v>kitchen_dish_washer_today_s_consumption</v>
      </c>
      <c r="G182" s="1" t="s">
        <v>281</v>
      </c>
      <c r="H182" s="1" t="s">
        <v>267</v>
      </c>
      <c r="I182" s="1" t="s">
        <v>144</v>
      </c>
      <c r="K182" s="1" t="s">
        <v>138</v>
      </c>
      <c r="P182" s="1" t="s">
        <v>555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  <c r="AJ182" s="1"/>
    </row>
    <row r="183" spans="1:36" x14ac:dyDescent="0.2">
      <c r="A183" s="1">
        <v>2161</v>
      </c>
      <c r="B183" s="1" t="s">
        <v>28</v>
      </c>
      <c r="C183" s="1" t="s">
        <v>291</v>
      </c>
      <c r="D183" s="1" t="s">
        <v>29</v>
      </c>
      <c r="E183" s="1" t="s">
        <v>307</v>
      </c>
      <c r="F183" s="1" t="str">
        <f>IF(ISBLANK(E183), "", Table2[[#This Row],[unique_id]])</f>
        <v>laundry_clothes_dryer_today_s_consumption</v>
      </c>
      <c r="G183" s="1" t="s">
        <v>282</v>
      </c>
      <c r="H183" s="1" t="s">
        <v>267</v>
      </c>
      <c r="I183" s="1" t="s">
        <v>144</v>
      </c>
      <c r="K183" s="1" t="s">
        <v>138</v>
      </c>
      <c r="P183" s="1" t="s">
        <v>555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  <c r="AJ183" s="1"/>
    </row>
    <row r="184" spans="1:36" x14ac:dyDescent="0.2">
      <c r="A184" s="1">
        <v>2162</v>
      </c>
      <c r="B184" s="1" t="s">
        <v>28</v>
      </c>
      <c r="C184" s="1" t="s">
        <v>291</v>
      </c>
      <c r="D184" s="1" t="s">
        <v>29</v>
      </c>
      <c r="E184" s="1" t="s">
        <v>308</v>
      </c>
      <c r="F184" s="1" t="str">
        <f>IF(ISBLANK(E184), "", Table2[[#This Row],[unique_id]])</f>
        <v>laundry_washing_machine_today_s_consumption</v>
      </c>
      <c r="G184" s="1" t="s">
        <v>280</v>
      </c>
      <c r="H184" s="1" t="s">
        <v>267</v>
      </c>
      <c r="I184" s="1" t="s">
        <v>144</v>
      </c>
      <c r="K184" s="1" t="s">
        <v>138</v>
      </c>
      <c r="P184" s="1" t="s">
        <v>555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  <c r="AJ184" s="1"/>
    </row>
    <row r="185" spans="1:36" x14ac:dyDescent="0.2">
      <c r="A185" s="1">
        <v>2163</v>
      </c>
      <c r="B185" s="1" t="s">
        <v>28</v>
      </c>
      <c r="C185" s="1" t="s">
        <v>291</v>
      </c>
      <c r="D185" s="1" t="s">
        <v>29</v>
      </c>
      <c r="E185" s="1" t="s">
        <v>309</v>
      </c>
      <c r="F185" s="1" t="str">
        <f>IF(ISBLANK(E185), "", Table2[[#This Row],[unique_id]])</f>
        <v>kitchen_coffee_machine_today_s_consumption</v>
      </c>
      <c r="G185" s="1" t="s">
        <v>137</v>
      </c>
      <c r="H185" s="1" t="s">
        <v>267</v>
      </c>
      <c r="I185" s="1" t="s">
        <v>144</v>
      </c>
      <c r="K185" s="1" t="s">
        <v>138</v>
      </c>
      <c r="P185" s="1" t="s">
        <v>555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  <c r="AJ185" s="1"/>
    </row>
    <row r="186" spans="1:36" x14ac:dyDescent="0.2">
      <c r="A186" s="1">
        <v>2164</v>
      </c>
      <c r="B186" s="1" t="s">
        <v>28</v>
      </c>
      <c r="C186" s="1" t="s">
        <v>291</v>
      </c>
      <c r="D186" s="1" t="s">
        <v>29</v>
      </c>
      <c r="E186" s="1" t="s">
        <v>310</v>
      </c>
      <c r="F186" s="1" t="str">
        <f>IF(ISBLANK(E186), "", Table2[[#This Row],[unique_id]])</f>
        <v>kitchen_fridge_today_s_consumption</v>
      </c>
      <c r="G186" s="1" t="s">
        <v>276</v>
      </c>
      <c r="H186" s="1" t="s">
        <v>267</v>
      </c>
      <c r="I186" s="1" t="s">
        <v>144</v>
      </c>
      <c r="K186" s="1" t="s">
        <v>138</v>
      </c>
      <c r="P186" s="1" t="s">
        <v>555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  <c r="AJ186" s="1"/>
    </row>
    <row r="187" spans="1:36" x14ac:dyDescent="0.2">
      <c r="A187" s="1">
        <v>2165</v>
      </c>
      <c r="B187" s="1" t="s">
        <v>28</v>
      </c>
      <c r="C187" s="1" t="s">
        <v>291</v>
      </c>
      <c r="D187" s="1" t="s">
        <v>29</v>
      </c>
      <c r="E187" s="1" t="s">
        <v>311</v>
      </c>
      <c r="F187" s="1" t="str">
        <f>IF(ISBLANK(E187), "", Table2[[#This Row],[unique_id]])</f>
        <v>deck_freezer_today_s_consumption</v>
      </c>
      <c r="G187" s="1" t="s">
        <v>277</v>
      </c>
      <c r="H187" s="1" t="s">
        <v>267</v>
      </c>
      <c r="I187" s="1" t="s">
        <v>144</v>
      </c>
      <c r="K187" s="1" t="s">
        <v>138</v>
      </c>
      <c r="P187" s="1" t="s">
        <v>555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  <c r="AJ187" s="1"/>
    </row>
    <row r="188" spans="1:36" x14ac:dyDescent="0.2">
      <c r="A188" s="1">
        <v>2166</v>
      </c>
      <c r="B188" s="1" t="s">
        <v>28</v>
      </c>
      <c r="C188" s="1" t="s">
        <v>291</v>
      </c>
      <c r="D188" s="1" t="s">
        <v>29</v>
      </c>
      <c r="E188" s="1" t="s">
        <v>581</v>
      </c>
      <c r="F188" s="1" t="str">
        <f>IF(ISBLANK(E188), "", Table2[[#This Row],[unique_id]])</f>
        <v>deck_festoons_today_s_consumption</v>
      </c>
      <c r="G188" s="1" t="s">
        <v>454</v>
      </c>
      <c r="H188" s="1" t="s">
        <v>267</v>
      </c>
      <c r="I188" s="1" t="s">
        <v>144</v>
      </c>
      <c r="K188" s="1" t="s">
        <v>138</v>
      </c>
      <c r="P188" s="1" t="s">
        <v>555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  <c r="AJ188" s="1"/>
    </row>
    <row r="189" spans="1:36" x14ac:dyDescent="0.2">
      <c r="A189" s="1">
        <v>2167</v>
      </c>
      <c r="B189" s="1" t="s">
        <v>28</v>
      </c>
      <c r="C189" s="1" t="s">
        <v>291</v>
      </c>
      <c r="D189" s="1" t="s">
        <v>29</v>
      </c>
      <c r="E189" s="1" t="s">
        <v>312</v>
      </c>
      <c r="F189" s="1" t="str">
        <f>IF(ISBLANK(E189), "", Table2[[#This Row],[unique_id]])</f>
        <v>lounge_tv_today_s_consumption</v>
      </c>
      <c r="G189" s="1" t="s">
        <v>194</v>
      </c>
      <c r="H189" s="1" t="s">
        <v>267</v>
      </c>
      <c r="I189" s="1" t="s">
        <v>144</v>
      </c>
      <c r="K189" s="1" t="s">
        <v>138</v>
      </c>
      <c r="P189" s="1" t="s">
        <v>555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  <c r="AJ189" s="1"/>
    </row>
    <row r="190" spans="1:36" x14ac:dyDescent="0.2">
      <c r="A190" s="1">
        <v>2168</v>
      </c>
      <c r="B190" s="1" t="s">
        <v>28</v>
      </c>
      <c r="C190" s="1" t="s">
        <v>291</v>
      </c>
      <c r="D190" s="1" t="s">
        <v>29</v>
      </c>
      <c r="E190" s="1" t="s">
        <v>313</v>
      </c>
      <c r="F190" s="1" t="str">
        <f>IF(ISBLANK(E190), "", Table2[[#This Row],[unique_id]])</f>
        <v>bathroom_rails_today_s_consumption</v>
      </c>
      <c r="G190" s="1" t="s">
        <v>303</v>
      </c>
      <c r="H190" s="1" t="s">
        <v>267</v>
      </c>
      <c r="I190" s="1" t="s">
        <v>144</v>
      </c>
      <c r="K190" s="1" t="s">
        <v>138</v>
      </c>
      <c r="P190" s="1" t="s">
        <v>555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  <c r="AJ190" s="1"/>
    </row>
    <row r="191" spans="1:36" x14ac:dyDescent="0.2">
      <c r="A191" s="1">
        <v>2169</v>
      </c>
      <c r="B191" s="1" t="s">
        <v>28</v>
      </c>
      <c r="C191" s="1" t="s">
        <v>291</v>
      </c>
      <c r="D191" s="1" t="s">
        <v>29</v>
      </c>
      <c r="E191" s="1" t="s">
        <v>314</v>
      </c>
      <c r="F191" s="1" t="str">
        <f>IF(ISBLANK(E191), "", Table2[[#This Row],[unique_id]])</f>
        <v>study_outlet_today_s_consumption</v>
      </c>
      <c r="G191" s="1" t="s">
        <v>279</v>
      </c>
      <c r="H191" s="1" t="s">
        <v>267</v>
      </c>
      <c r="I191" s="1" t="s">
        <v>144</v>
      </c>
      <c r="K191" s="1" t="s">
        <v>138</v>
      </c>
      <c r="P191" s="1" t="s">
        <v>555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  <c r="AJ191" s="1"/>
    </row>
    <row r="192" spans="1:36" x14ac:dyDescent="0.2">
      <c r="A192" s="1">
        <v>2170</v>
      </c>
      <c r="B192" s="1" t="s">
        <v>28</v>
      </c>
      <c r="C192" s="1" t="s">
        <v>291</v>
      </c>
      <c r="D192" s="1" t="s">
        <v>29</v>
      </c>
      <c r="E192" s="1" t="s">
        <v>315</v>
      </c>
      <c r="F192" s="1" t="str">
        <f>IF(ISBLANK(E192), "", Table2[[#This Row],[unique_id]])</f>
        <v>office_outlet_today_s_consumption</v>
      </c>
      <c r="G192" s="1" t="s">
        <v>278</v>
      </c>
      <c r="H192" s="1" t="s">
        <v>267</v>
      </c>
      <c r="I192" s="1" t="s">
        <v>144</v>
      </c>
      <c r="K192" s="1" t="s">
        <v>138</v>
      </c>
      <c r="P192" s="1" t="s">
        <v>555</v>
      </c>
      <c r="R192" s="1" t="s">
        <v>331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  <c r="AJ192" s="1"/>
    </row>
    <row r="193" spans="1:36" x14ac:dyDescent="0.2">
      <c r="A193" s="1">
        <v>2171</v>
      </c>
      <c r="B193" s="1" t="s">
        <v>28</v>
      </c>
      <c r="C193" s="1" t="s">
        <v>291</v>
      </c>
      <c r="D193" s="1" t="s">
        <v>29</v>
      </c>
      <c r="E193" s="1" t="s">
        <v>770</v>
      </c>
      <c r="F193" s="28" t="str">
        <f>IF(ISBLANK(E193), "", Table2[[#This Row],[unique_id]])</f>
        <v>roof_network_switch_today_s_consumption</v>
      </c>
      <c r="G193" s="1" t="s">
        <v>272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  <c r="AJ193" s="1"/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766</v>
      </c>
      <c r="F194" s="28" t="str">
        <f>IF(ISBLANK(E194), "", Table2[[#This Row],[unique_id]])</f>
        <v>rack_modem_today_s_consumption</v>
      </c>
      <c r="G194" s="1" t="s">
        <v>274</v>
      </c>
      <c r="H194" s="1" t="s">
        <v>267</v>
      </c>
      <c r="I194" s="1" t="s">
        <v>144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  <c r="AJ194" s="1"/>
    </row>
    <row r="195" spans="1:36" x14ac:dyDescent="0.2">
      <c r="A195" s="1">
        <v>2172</v>
      </c>
      <c r="B195" s="1" t="s">
        <v>28</v>
      </c>
      <c r="C195" s="1" t="s">
        <v>291</v>
      </c>
      <c r="D195" s="1" t="s">
        <v>29</v>
      </c>
      <c r="E195" s="1" t="s">
        <v>569</v>
      </c>
      <c r="F195" s="1" t="str">
        <f>IF(ISBLANK(E195), "", Table2[[#This Row],[unique_id]])</f>
        <v>server_network_energy_daily</v>
      </c>
      <c r="G195" s="1" t="s">
        <v>815</v>
      </c>
      <c r="H195" s="1" t="s">
        <v>267</v>
      </c>
      <c r="I195" s="1" t="s">
        <v>144</v>
      </c>
      <c r="K195" s="1" t="s">
        <v>138</v>
      </c>
      <c r="P195" s="1" t="s">
        <v>555</v>
      </c>
      <c r="R195" s="1" t="s">
        <v>331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  <c r="AJ195" s="1"/>
    </row>
    <row r="196" spans="1:36" x14ac:dyDescent="0.2">
      <c r="A196" s="1">
        <v>2173</v>
      </c>
      <c r="B196" s="1" t="s">
        <v>28</v>
      </c>
      <c r="C196" s="1" t="s">
        <v>291</v>
      </c>
      <c r="D196" s="1" t="s">
        <v>29</v>
      </c>
      <c r="E196" s="1" t="s">
        <v>767</v>
      </c>
      <c r="F196" s="28" t="str">
        <f>IF(ISBLANK(E196), "", Table2[[#This Row],[unique_id]])</f>
        <v>rack_outlet_today_s_consumption</v>
      </c>
      <c r="G196" s="1" t="s">
        <v>583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x14ac:dyDescent="0.2">
      <c r="A197" s="1">
        <v>2174</v>
      </c>
      <c r="B197" s="1" t="s">
        <v>28</v>
      </c>
      <c r="C197" s="1" t="s">
        <v>291</v>
      </c>
      <c r="D197" s="1" t="s">
        <v>29</v>
      </c>
      <c r="E197" s="1" t="s">
        <v>768</v>
      </c>
      <c r="F197" s="28" t="str">
        <f>IF(ISBLANK(E197), "", Table2[[#This Row],[unique_id]])</f>
        <v>kitchen_fan_today_s_consumption</v>
      </c>
      <c r="G197" s="1" t="s">
        <v>273</v>
      </c>
      <c r="H197" s="1" t="s">
        <v>267</v>
      </c>
      <c r="I197" s="1" t="s">
        <v>144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  <c r="AJ197" s="1"/>
    </row>
    <row r="198" spans="1:36" x14ac:dyDescent="0.2">
      <c r="A198" s="1">
        <v>2175</v>
      </c>
      <c r="B198" s="1" t="s">
        <v>28</v>
      </c>
      <c r="C198" s="1" t="s">
        <v>556</v>
      </c>
      <c r="D198" s="1" t="s">
        <v>561</v>
      </c>
      <c r="E198" s="1" t="s">
        <v>560</v>
      </c>
      <c r="F198" s="1" t="str">
        <f>IF(ISBLANK(E198), "", Table2[[#This Row],[unique_id]])</f>
        <v>column_break</v>
      </c>
      <c r="G198" s="1" t="s">
        <v>557</v>
      </c>
      <c r="H198" s="1" t="s">
        <v>267</v>
      </c>
      <c r="I198" s="1" t="s">
        <v>144</v>
      </c>
      <c r="K198" s="1" t="s">
        <v>558</v>
      </c>
      <c r="L198" s="1" t="s">
        <v>559</v>
      </c>
      <c r="T198" s="2"/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  <c r="AJ198" s="1"/>
    </row>
    <row r="199" spans="1:36" x14ac:dyDescent="0.2">
      <c r="A199" s="1">
        <v>2201</v>
      </c>
      <c r="B199" s="1" t="s">
        <v>266</v>
      </c>
      <c r="C199" s="1" t="s">
        <v>156</v>
      </c>
      <c r="D199" s="1" t="s">
        <v>29</v>
      </c>
      <c r="E199" s="1" t="s">
        <v>552</v>
      </c>
      <c r="F199" s="1" t="str">
        <f>IF(ISBLANK(E199), "", Table2[[#This Row],[unique_id]])</f>
        <v>home_base_energy_weekly</v>
      </c>
      <c r="G199" s="1" t="s">
        <v>539</v>
      </c>
      <c r="H199" s="1" t="s">
        <v>322</v>
      </c>
      <c r="I199" s="1" t="s">
        <v>144</v>
      </c>
      <c r="K199" s="1" t="s">
        <v>92</v>
      </c>
      <c r="P199" s="1" t="s">
        <v>555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  <c r="AJ199" s="1"/>
    </row>
    <row r="200" spans="1:36" x14ac:dyDescent="0.2">
      <c r="A200" s="1">
        <v>2202</v>
      </c>
      <c r="B200" s="1" t="s">
        <v>266</v>
      </c>
      <c r="C200" s="1" t="s">
        <v>156</v>
      </c>
      <c r="D200" s="1" t="s">
        <v>29</v>
      </c>
      <c r="E200" s="1" t="s">
        <v>323</v>
      </c>
      <c r="F200" s="1" t="str">
        <f>IF(ISBLANK(E200), "", Table2[[#This Row],[unique_id]])</f>
        <v>home_energy_weekly</v>
      </c>
      <c r="G200" s="1" t="s">
        <v>541</v>
      </c>
      <c r="H200" s="1" t="s">
        <v>322</v>
      </c>
      <c r="I200" s="1" t="s">
        <v>144</v>
      </c>
      <c r="K200" s="1" t="s">
        <v>92</v>
      </c>
      <c r="P200" s="1" t="s">
        <v>555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x14ac:dyDescent="0.2">
      <c r="A201" s="1">
        <v>2203</v>
      </c>
      <c r="B201" s="1" t="s">
        <v>266</v>
      </c>
      <c r="C201" s="1" t="s">
        <v>156</v>
      </c>
      <c r="D201" s="1" t="s">
        <v>29</v>
      </c>
      <c r="E201" s="1" t="s">
        <v>553</v>
      </c>
      <c r="F201" s="1" t="str">
        <f>IF(ISBLANK(E201), "", Table2[[#This Row],[unique_id]])</f>
        <v>home_peak_energy_weekly</v>
      </c>
      <c r="G201" s="1" t="s">
        <v>540</v>
      </c>
      <c r="H201" s="1" t="s">
        <v>322</v>
      </c>
      <c r="I201" s="1" t="s">
        <v>144</v>
      </c>
      <c r="K201" s="1" t="s">
        <v>92</v>
      </c>
      <c r="P201" s="1" t="s">
        <v>555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  <c r="AJ201" s="1"/>
    </row>
    <row r="202" spans="1:36" x14ac:dyDescent="0.2">
      <c r="A202" s="1">
        <v>2250</v>
      </c>
      <c r="B202" s="1" t="s">
        <v>266</v>
      </c>
      <c r="C202" s="1" t="s">
        <v>156</v>
      </c>
      <c r="D202" s="1" t="s">
        <v>29</v>
      </c>
      <c r="E202" s="1" t="s">
        <v>551</v>
      </c>
      <c r="F202" s="1" t="str">
        <f>IF(ISBLANK(E202), "", Table2[[#This Row],[unique_id]])</f>
        <v>home_peak_energy_monthly</v>
      </c>
      <c r="G202" s="1" t="s">
        <v>540</v>
      </c>
      <c r="H202" s="1" t="s">
        <v>325</v>
      </c>
      <c r="I202" s="1" t="s">
        <v>144</v>
      </c>
      <c r="K202" s="1" t="s">
        <v>92</v>
      </c>
      <c r="P202" s="1" t="s">
        <v>555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  <c r="AJ202" s="1"/>
    </row>
    <row r="203" spans="1:36" x14ac:dyDescent="0.2">
      <c r="A203" s="1">
        <v>2251</v>
      </c>
      <c r="B203" s="1" t="s">
        <v>266</v>
      </c>
      <c r="C203" s="1" t="s">
        <v>156</v>
      </c>
      <c r="D203" s="1" t="s">
        <v>29</v>
      </c>
      <c r="E203" s="1" t="s">
        <v>550</v>
      </c>
      <c r="F203" s="1" t="str">
        <f>IF(ISBLANK(E203), "", Table2[[#This Row],[unique_id]])</f>
        <v>home_base_energy_monthly</v>
      </c>
      <c r="G203" s="1" t="s">
        <v>539</v>
      </c>
      <c r="H203" s="1" t="s">
        <v>325</v>
      </c>
      <c r="I203" s="1" t="s">
        <v>144</v>
      </c>
      <c r="K203" s="1" t="s">
        <v>92</v>
      </c>
      <c r="P203" s="1" t="s">
        <v>555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  <c r="AJ203" s="1"/>
    </row>
    <row r="204" spans="1:36" x14ac:dyDescent="0.2">
      <c r="A204" s="1">
        <v>2252</v>
      </c>
      <c r="B204" s="1" t="s">
        <v>266</v>
      </c>
      <c r="C204" s="1" t="s">
        <v>156</v>
      </c>
      <c r="D204" s="1" t="s">
        <v>29</v>
      </c>
      <c r="E204" s="1" t="s">
        <v>324</v>
      </c>
      <c r="F204" s="1" t="str">
        <f>IF(ISBLANK(E204), "", Table2[[#This Row],[unique_id]])</f>
        <v>home_energy_monthly</v>
      </c>
      <c r="G204" s="1" t="s">
        <v>541</v>
      </c>
      <c r="H204" s="1" t="s">
        <v>325</v>
      </c>
      <c r="I204" s="1" t="s">
        <v>144</v>
      </c>
      <c r="K204" s="1" t="s">
        <v>92</v>
      </c>
      <c r="P204" s="1" t="s">
        <v>555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  <c r="AJ204" s="1"/>
    </row>
    <row r="205" spans="1:36" x14ac:dyDescent="0.2">
      <c r="A205" s="1">
        <v>2300</v>
      </c>
      <c r="B205" s="1" t="s">
        <v>266</v>
      </c>
      <c r="C205" s="1" t="s">
        <v>156</v>
      </c>
      <c r="D205" s="1" t="s">
        <v>29</v>
      </c>
      <c r="E205" s="1" t="s">
        <v>549</v>
      </c>
      <c r="F205" s="1" t="str">
        <f>IF(ISBLANK(E205), "", Table2[[#This Row],[unique_id]])</f>
        <v>home_peak_energy_yearly</v>
      </c>
      <c r="G205" s="1" t="s">
        <v>540</v>
      </c>
      <c r="H205" s="1" t="s">
        <v>327</v>
      </c>
      <c r="I205" s="1" t="s">
        <v>144</v>
      </c>
      <c r="K205" s="1" t="s">
        <v>92</v>
      </c>
      <c r="P205" s="1" t="s">
        <v>555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  <c r="AJ205" s="1"/>
    </row>
    <row r="206" spans="1:36" x14ac:dyDescent="0.2">
      <c r="A206" s="1">
        <v>2301</v>
      </c>
      <c r="B206" s="1" t="s">
        <v>266</v>
      </c>
      <c r="C206" s="1" t="s">
        <v>156</v>
      </c>
      <c r="D206" s="1" t="s">
        <v>29</v>
      </c>
      <c r="E206" s="1" t="s">
        <v>548</v>
      </c>
      <c r="F206" s="1" t="str">
        <f>IF(ISBLANK(E206), "", Table2[[#This Row],[unique_id]])</f>
        <v>home_base_energy_yearly</v>
      </c>
      <c r="G206" s="1" t="s">
        <v>539</v>
      </c>
      <c r="H206" s="1" t="s">
        <v>327</v>
      </c>
      <c r="I206" s="1" t="s">
        <v>144</v>
      </c>
      <c r="K206" s="1" t="s">
        <v>92</v>
      </c>
      <c r="P206" s="1" t="s">
        <v>555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  <c r="AJ206" s="1"/>
    </row>
    <row r="207" spans="1:36" x14ac:dyDescent="0.2">
      <c r="A207" s="1">
        <v>2302</v>
      </c>
      <c r="B207" s="1" t="s">
        <v>266</v>
      </c>
      <c r="C207" s="1" t="s">
        <v>156</v>
      </c>
      <c r="D207" s="1" t="s">
        <v>29</v>
      </c>
      <c r="E207" s="1" t="s">
        <v>326</v>
      </c>
      <c r="F207" s="1" t="str">
        <f>IF(ISBLANK(E207), "", Table2[[#This Row],[unique_id]])</f>
        <v>home_energy_yearly</v>
      </c>
      <c r="G207" s="1" t="s">
        <v>541</v>
      </c>
      <c r="H207" s="1" t="s">
        <v>327</v>
      </c>
      <c r="I207" s="1" t="s">
        <v>144</v>
      </c>
      <c r="K207" s="1" t="s">
        <v>92</v>
      </c>
      <c r="P207" s="1" t="s">
        <v>555</v>
      </c>
      <c r="R207" s="1" t="s">
        <v>331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1"/>
    </row>
    <row r="208" spans="1:36" x14ac:dyDescent="0.2">
      <c r="A208" s="1">
        <v>2400</v>
      </c>
      <c r="B208" s="1" t="s">
        <v>28</v>
      </c>
      <c r="C208" s="1" t="s">
        <v>195</v>
      </c>
      <c r="D208" s="1" t="s">
        <v>29</v>
      </c>
      <c r="E208" s="1" t="s">
        <v>145</v>
      </c>
      <c r="F208" s="1" t="str">
        <f>IF(ISBLANK(E208), "", Table2[[#This Row],[unique_id]])</f>
        <v>withings_weight_kg_graham</v>
      </c>
      <c r="G208" s="1" t="s">
        <v>447</v>
      </c>
      <c r="H208" s="1" t="s">
        <v>448</v>
      </c>
      <c r="I208" s="1" t="s">
        <v>146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Z208" s="1" t="s">
        <v>687</v>
      </c>
      <c r="AA208" s="2" t="s">
        <v>690</v>
      </c>
      <c r="AB208" s="1" t="s">
        <v>689</v>
      </c>
      <c r="AC208" s="1" t="s">
        <v>691</v>
      </c>
      <c r="AD208" s="1" t="s">
        <v>195</v>
      </c>
      <c r="AE208" s="1" t="s">
        <v>688</v>
      </c>
      <c r="AF208" s="1" t="s">
        <v>708</v>
      </c>
      <c r="AG208" s="31" t="s">
        <v>807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>[["mac", "00:24:e4:af:5a:e6"]]</v>
      </c>
      <c r="AJ208" s="1"/>
    </row>
    <row r="209" spans="1:36" x14ac:dyDescent="0.2">
      <c r="A209" s="1">
        <v>2500</v>
      </c>
      <c r="B209" s="1" t="s">
        <v>266</v>
      </c>
      <c r="C209" s="1" t="s">
        <v>422</v>
      </c>
      <c r="D209" s="1" t="s">
        <v>29</v>
      </c>
      <c r="E209" s="1" t="s">
        <v>411</v>
      </c>
      <c r="F209" s="1" t="str">
        <f>IF(ISBLANK(E209), "", Table2[[#This Row],[unique_id]])</f>
        <v>network_internet_uptime</v>
      </c>
      <c r="G209" s="1" t="s">
        <v>432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413</v>
      </c>
      <c r="R209" s="1" t="s">
        <v>434</v>
      </c>
      <c r="S209" s="1">
        <v>200</v>
      </c>
      <c r="T209" s="2" t="s">
        <v>36</v>
      </c>
      <c r="U209" s="1" t="s">
        <v>418</v>
      </c>
      <c r="V209" s="1" t="str">
        <f>IF(ISBLANK(U209),  "", _xlfn.CONCAT("haas/entity/sensor/", LOWER(C209), "/", E209, "/config"))</f>
        <v>haas/entity/sensor/internet/network_internet_uptime/config</v>
      </c>
      <c r="W209" s="1" t="str">
        <f>IF(ISBLANK(U209),  "", _xlfn.CONCAT("haas/entity/sensor/", LOWER(C209), "/", E209))</f>
        <v>haas/entity/sensor/internet/network_internet_uptime</v>
      </c>
      <c r="X209" s="1" t="s">
        <v>449</v>
      </c>
      <c r="Y209" s="1">
        <v>1</v>
      </c>
      <c r="Z209" s="1" t="s">
        <v>646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2501</v>
      </c>
      <c r="B210" s="1" t="s">
        <v>266</v>
      </c>
      <c r="C210" s="1" t="s">
        <v>422</v>
      </c>
      <c r="D210" s="1" t="s">
        <v>29</v>
      </c>
      <c r="E210" s="1" t="s">
        <v>401</v>
      </c>
      <c r="F210" s="1" t="str">
        <f>IF(ISBLANK(E210), "", Table2[[#This Row],[unique_id]])</f>
        <v>network_internet_ping</v>
      </c>
      <c r="G210" s="1" t="s">
        <v>402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414</v>
      </c>
      <c r="R210" s="1" t="s">
        <v>433</v>
      </c>
      <c r="S210" s="1">
        <v>200</v>
      </c>
      <c r="T210" s="2" t="s">
        <v>36</v>
      </c>
      <c r="U210" s="1" t="s">
        <v>419</v>
      </c>
      <c r="V210" s="1" t="str">
        <f>IF(ISBLANK(U210),  "", _xlfn.CONCAT("haas/entity/sensor/", LOWER(C210), "/", E210, "/config"))</f>
        <v>haas/entity/sensor/internet/network_internet_ping/config</v>
      </c>
      <c r="W210" s="1" t="str">
        <f>IF(ISBLANK(U210),  "", _xlfn.CONCAT("haas/entity/sensor/", LOWER(C210), "/", E210))</f>
        <v>haas/entity/sensor/internet/network_internet_ping</v>
      </c>
      <c r="X210" s="7" t="s">
        <v>451</v>
      </c>
      <c r="Y210" s="1">
        <v>1</v>
      </c>
      <c r="Z210" s="1" t="s">
        <v>646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2502</v>
      </c>
      <c r="B211" s="1" t="s">
        <v>266</v>
      </c>
      <c r="C211" s="1" t="s">
        <v>422</v>
      </c>
      <c r="D211" s="1" t="s">
        <v>29</v>
      </c>
      <c r="E211" s="1" t="s">
        <v>399</v>
      </c>
      <c r="F211" s="1" t="str">
        <f>IF(ISBLANK(E211), "", Table2[[#This Row],[unique_id]])</f>
        <v>network_internet_upload</v>
      </c>
      <c r="G211" s="1" t="s">
        <v>403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435</v>
      </c>
      <c r="S211" s="1">
        <v>200</v>
      </c>
      <c r="T211" s="2" t="s">
        <v>36</v>
      </c>
      <c r="U211" s="1" t="s">
        <v>420</v>
      </c>
      <c r="V211" s="1" t="str">
        <f>IF(ISBLANK(U211),  "", _xlfn.CONCAT("haas/entity/sensor/", LOWER(C211), "/", E211, "/config"))</f>
        <v>haas/entity/sensor/internet/network_internet_upload/config</v>
      </c>
      <c r="W211" s="1" t="str">
        <f>IF(ISBLANK(U211),  "", _xlfn.CONCAT("haas/entity/sensor/", LOWER(C211), "/", E211))</f>
        <v>haas/entity/sensor/internet/network_internet_upload</v>
      </c>
      <c r="X211" s="7" t="s">
        <v>453</v>
      </c>
      <c r="Y211" s="1">
        <v>1</v>
      </c>
      <c r="Z211" s="1" t="s">
        <v>646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2503</v>
      </c>
      <c r="B212" s="1" t="s">
        <v>266</v>
      </c>
      <c r="C212" s="1" t="s">
        <v>422</v>
      </c>
      <c r="D212" s="1" t="s">
        <v>29</v>
      </c>
      <c r="E212" s="1" t="s">
        <v>400</v>
      </c>
      <c r="F212" s="1" t="str">
        <f>IF(ISBLANK(E212), "", Table2[[#This Row],[unique_id]])</f>
        <v>network_internet_download</v>
      </c>
      <c r="G212" s="1" t="s">
        <v>404</v>
      </c>
      <c r="H212" s="1" t="s">
        <v>422</v>
      </c>
      <c r="I212" s="1" t="s">
        <v>437</v>
      </c>
      <c r="K212" s="1" t="s">
        <v>138</v>
      </c>
      <c r="O212" s="1" t="s">
        <v>33</v>
      </c>
      <c r="P212" s="1" t="s">
        <v>415</v>
      </c>
      <c r="R212" s="1" t="s">
        <v>436</v>
      </c>
      <c r="S212" s="1">
        <v>200</v>
      </c>
      <c r="T212" s="2" t="s">
        <v>36</v>
      </c>
      <c r="U212" s="1" t="s">
        <v>421</v>
      </c>
      <c r="V212" s="1" t="str">
        <f>IF(ISBLANK(U212),  "", _xlfn.CONCAT("haas/entity/sensor/", LOWER(C212), "/", E212, "/config"))</f>
        <v>haas/entity/sensor/internet/network_internet_download/config</v>
      </c>
      <c r="W212" s="1" t="str">
        <f>IF(ISBLANK(U212),  "", _xlfn.CONCAT("haas/entity/sensor/", LOWER(C212), "/", E212))</f>
        <v>haas/entity/sensor/internet/network_internet_download</v>
      </c>
      <c r="X212" s="7" t="s">
        <v>453</v>
      </c>
      <c r="Y212" s="1">
        <v>1</v>
      </c>
      <c r="Z212" s="1" t="s">
        <v>646</v>
      </c>
      <c r="AD212" s="1" t="s">
        <v>416</v>
      </c>
      <c r="AE212" s="1" t="s">
        <v>178</v>
      </c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 t="s">
        <v>417</v>
      </c>
    </row>
    <row r="213" spans="1:36" x14ac:dyDescent="0.2">
      <c r="A213" s="1">
        <v>2504</v>
      </c>
      <c r="B213" s="1" t="s">
        <v>28</v>
      </c>
      <c r="C213" s="1" t="s">
        <v>556</v>
      </c>
      <c r="D213" s="1" t="s">
        <v>561</v>
      </c>
      <c r="E213" s="1" t="s">
        <v>560</v>
      </c>
      <c r="F213" s="1" t="str">
        <f>IF(ISBLANK(E213), "", Table2[[#This Row],[unique_id]])</f>
        <v>column_break</v>
      </c>
      <c r="G213" s="1" t="s">
        <v>557</v>
      </c>
      <c r="H213" s="1" t="s">
        <v>422</v>
      </c>
      <c r="I213" s="1" t="s">
        <v>437</v>
      </c>
      <c r="K213" s="1" t="s">
        <v>558</v>
      </c>
      <c r="L213" s="1" t="s">
        <v>559</v>
      </c>
      <c r="T213" s="2"/>
      <c r="X213" s="7"/>
      <c r="AI213" s="1" t="str">
        <f>IF(AND(ISBLANK(AG213), ISBLANK(AH213)), "", _xlfn.CONCAT("[", IF(ISBLANK(AG213), "", _xlfn.CONCAT("[""mac"", """, AG213, """]")), IF(ISBLANK(AH213), "", _xlfn.CONCAT(", [""ip"", """, AH213, """]")), "]"))</f>
        <v/>
      </c>
      <c r="AJ213" s="5"/>
    </row>
    <row r="214" spans="1:36" x14ac:dyDescent="0.2">
      <c r="A214" s="1">
        <v>2505</v>
      </c>
      <c r="B214" s="1" t="s">
        <v>28</v>
      </c>
      <c r="C214" s="1" t="s">
        <v>291</v>
      </c>
      <c r="D214" s="1" t="s">
        <v>136</v>
      </c>
      <c r="E214" s="1" t="s">
        <v>348</v>
      </c>
      <c r="F214" s="1" t="str">
        <f>IF(ISBLANK(E214), "", Table2[[#This Row],[unique_id]])</f>
        <v>various_adhoc_outlet</v>
      </c>
      <c r="G214" s="1" t="s">
        <v>285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tplink-various-adhoc-outlet</v>
      </c>
      <c r="AA214" s="2" t="s">
        <v>607</v>
      </c>
      <c r="AB214" s="1" t="s">
        <v>640</v>
      </c>
      <c r="AC214" s="12" t="s">
        <v>606</v>
      </c>
      <c r="AD214" s="1" t="str">
        <f>IF(OR(ISBLANK(AG214), ISBLANK(AH214)), "", Table2[[#This Row],[device_via_device]])</f>
        <v>TPLink</v>
      </c>
      <c r="AE214" s="1" t="s">
        <v>601</v>
      </c>
      <c r="AF214" s="1" t="s">
        <v>753</v>
      </c>
      <c r="AG214" s="1" t="s">
        <v>584</v>
      </c>
      <c r="AH214" s="1" t="s">
        <v>735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"10:27:f5:31:f2:2b"], ["ip", "10.0.6.70"]]</v>
      </c>
    </row>
    <row r="215" spans="1:36" x14ac:dyDescent="0.2">
      <c r="A215" s="1">
        <v>2506</v>
      </c>
      <c r="B215" s="1" t="s">
        <v>28</v>
      </c>
      <c r="C215" s="1" t="s">
        <v>291</v>
      </c>
      <c r="D215" s="1" t="s">
        <v>136</v>
      </c>
      <c r="E215" s="1" t="s">
        <v>342</v>
      </c>
      <c r="F215" s="1" t="str">
        <f>IF(ISBLANK(E215), "", Table2[[#This Row],[unique_id]])</f>
        <v>study_outlet</v>
      </c>
      <c r="G215" s="1" t="s">
        <v>279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tplink-study-outlet</v>
      </c>
      <c r="AA215" s="2" t="s">
        <v>607</v>
      </c>
      <c r="AB215" s="1" t="s">
        <v>617</v>
      </c>
      <c r="AC215" s="7" t="s">
        <v>606</v>
      </c>
      <c r="AD215" s="1" t="str">
        <f>IF(OR(ISBLANK(AG215), ISBLANK(AH215)), "", Table2[[#This Row],[device_via_device]])</f>
        <v>TPLink</v>
      </c>
      <c r="AE215" s="1" t="s">
        <v>602</v>
      </c>
      <c r="AF215" s="1" t="s">
        <v>753</v>
      </c>
      <c r="AG215" s="1" t="s">
        <v>596</v>
      </c>
      <c r="AH215" s="1" t="s">
        <v>747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"60:a4:b7:1f:72:0a"], ["ip", "10.0.6.82"]]</v>
      </c>
    </row>
    <row r="216" spans="1:36" x14ac:dyDescent="0.2">
      <c r="A216" s="1">
        <v>2507</v>
      </c>
      <c r="B216" s="1" t="s">
        <v>28</v>
      </c>
      <c r="C216" s="1" t="s">
        <v>291</v>
      </c>
      <c r="D216" s="1" t="s">
        <v>136</v>
      </c>
      <c r="E216" s="1" t="s">
        <v>343</v>
      </c>
      <c r="F216" s="1" t="str">
        <f>IF(ISBLANK(E216), "", Table2[[#This Row],[unique_id]])</f>
        <v>office_outlet</v>
      </c>
      <c r="G216" s="1" t="s">
        <v>278</v>
      </c>
      <c r="H216" s="1" t="s">
        <v>438</v>
      </c>
      <c r="I216" s="1" t="s">
        <v>437</v>
      </c>
      <c r="K216" s="1" t="s">
        <v>364</v>
      </c>
      <c r="R216" s="1" t="s">
        <v>357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tplink-office-outlet</v>
      </c>
      <c r="AA216" s="2" t="s">
        <v>607</v>
      </c>
      <c r="AB216" s="1" t="s">
        <v>617</v>
      </c>
      <c r="AC216" s="12" t="s">
        <v>606</v>
      </c>
      <c r="AD216" s="1" t="str">
        <f>IF(OR(ISBLANK(AG216), ISBLANK(AH216)), "", Table2[[#This Row],[device_via_device]])</f>
        <v>TPLink</v>
      </c>
      <c r="AE216" s="1" t="s">
        <v>260</v>
      </c>
      <c r="AF216" s="1" t="s">
        <v>753</v>
      </c>
      <c r="AG216" s="1" t="s">
        <v>597</v>
      </c>
      <c r="AH216" s="1" t="s">
        <v>748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"10:27:f5:31:ec:58"], ["ip", "10.0.6.83"]]</v>
      </c>
    </row>
    <row r="217" spans="1:36" x14ac:dyDescent="0.2">
      <c r="A217" s="1">
        <v>2508</v>
      </c>
      <c r="B217" s="1" t="s">
        <v>28</v>
      </c>
      <c r="C217" s="1" t="s">
        <v>291</v>
      </c>
      <c r="D217" s="1" t="s">
        <v>136</v>
      </c>
      <c r="E217" s="1" t="s">
        <v>335</v>
      </c>
      <c r="F217" s="1" t="str">
        <f>IF(ISBLANK(E217), "", Table2[[#This Row],[unique_id]])</f>
        <v>kitchen_dish_washer</v>
      </c>
      <c r="G217" s="1" t="s">
        <v>281</v>
      </c>
      <c r="H217" s="1" t="s">
        <v>438</v>
      </c>
      <c r="I217" s="1" t="s">
        <v>437</v>
      </c>
      <c r="K217" s="1" t="s">
        <v>364</v>
      </c>
      <c r="R217" s="1" t="s">
        <v>349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tplink-kitchen-dish_washer</v>
      </c>
      <c r="AA217" s="2" t="s">
        <v>607</v>
      </c>
      <c r="AB217" s="1" t="s">
        <v>619</v>
      </c>
      <c r="AC217" s="12" t="s">
        <v>606</v>
      </c>
      <c r="AD217" s="1" t="str">
        <f>IF(OR(ISBLANK(AG217), ISBLANK(AH217)), "", Table2[[#This Row],[device_via_device]])</f>
        <v>TPLink</v>
      </c>
      <c r="AE217" s="1" t="s">
        <v>253</v>
      </c>
      <c r="AF217" s="1" t="s">
        <v>753</v>
      </c>
      <c r="AG217" s="1" t="s">
        <v>587</v>
      </c>
      <c r="AH217" s="1" t="s">
        <v>738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"5c:a6:e6:25:55:f7"], ["ip", "10.0.6.73"]]</v>
      </c>
    </row>
    <row r="218" spans="1:36" x14ac:dyDescent="0.2">
      <c r="A218" s="1">
        <v>2509</v>
      </c>
      <c r="B218" s="1" t="s">
        <v>28</v>
      </c>
      <c r="C218" s="1" t="s">
        <v>291</v>
      </c>
      <c r="D218" s="1" t="s">
        <v>136</v>
      </c>
      <c r="E218" s="1" t="s">
        <v>336</v>
      </c>
      <c r="F218" s="1" t="str">
        <f>IF(ISBLANK(E218), "", Table2[[#This Row],[unique_id]])</f>
        <v>laundry_clothes_dryer</v>
      </c>
      <c r="G218" s="1" t="s">
        <v>282</v>
      </c>
      <c r="H218" s="1" t="s">
        <v>438</v>
      </c>
      <c r="I218" s="1" t="s">
        <v>437</v>
      </c>
      <c r="K218" s="1" t="s">
        <v>364</v>
      </c>
      <c r="R218" s="1" t="s">
        <v>350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tplink-laundry-clothes-dryer</v>
      </c>
      <c r="AA218" s="2" t="s">
        <v>607</v>
      </c>
      <c r="AB218" s="1" t="s">
        <v>643</v>
      </c>
      <c r="AC218" s="12" t="s">
        <v>606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753</v>
      </c>
      <c r="AG218" s="1" t="s">
        <v>588</v>
      </c>
      <c r="AH218" s="1" t="s">
        <v>739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"5c:a6:e6:25:55:f0"], ["ip", "10.0.6.74"]]</v>
      </c>
    </row>
    <row r="219" spans="1:36" x14ac:dyDescent="0.2">
      <c r="A219" s="1">
        <v>2510</v>
      </c>
      <c r="B219" s="1" t="s">
        <v>28</v>
      </c>
      <c r="C219" s="1" t="s">
        <v>291</v>
      </c>
      <c r="D219" s="1" t="s">
        <v>136</v>
      </c>
      <c r="E219" s="1" t="s">
        <v>337</v>
      </c>
      <c r="F219" s="1" t="str">
        <f>IF(ISBLANK(E219), "", Table2[[#This Row],[unique_id]])</f>
        <v>laundry_washing_machine</v>
      </c>
      <c r="G219" s="1" t="s">
        <v>280</v>
      </c>
      <c r="H219" s="1" t="s">
        <v>438</v>
      </c>
      <c r="I219" s="1" t="s">
        <v>437</v>
      </c>
      <c r="K219" s="1" t="s">
        <v>364</v>
      </c>
      <c r="R219" s="1" t="s">
        <v>351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tplink-laundry-washing-machine</v>
      </c>
      <c r="AA219" s="2" t="s">
        <v>607</v>
      </c>
      <c r="AB219" s="1" t="s">
        <v>644</v>
      </c>
      <c r="AC219" s="7" t="s">
        <v>606</v>
      </c>
      <c r="AD219" s="1" t="str">
        <f>IF(OR(ISBLANK(AG219), ISBLANK(AH219)), "", Table2[[#This Row],[device_via_device]])</f>
        <v>TPLink</v>
      </c>
      <c r="AE219" s="1" t="s">
        <v>261</v>
      </c>
      <c r="AF219" s="1" t="s">
        <v>753</v>
      </c>
      <c r="AG219" s="1" t="s">
        <v>589</v>
      </c>
      <c r="AH219" s="1" t="s">
        <v>740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"5c:a6:e6:25:5a:a3"], ["ip", "10.0.6.75"]]</v>
      </c>
    </row>
    <row r="220" spans="1:36" x14ac:dyDescent="0.2">
      <c r="A220" s="1">
        <v>2511</v>
      </c>
      <c r="B220" s="1" t="s">
        <v>28</v>
      </c>
      <c r="C220" s="1" t="s">
        <v>291</v>
      </c>
      <c r="D220" s="1" t="s">
        <v>136</v>
      </c>
      <c r="E220" s="1" t="s">
        <v>338</v>
      </c>
      <c r="F220" s="1" t="str">
        <f>IF(ISBLANK(E220), "", Table2[[#This Row],[unique_id]])</f>
        <v>kitchen_coffee_machine</v>
      </c>
      <c r="G220" s="1" t="s">
        <v>137</v>
      </c>
      <c r="H220" s="1" t="s">
        <v>438</v>
      </c>
      <c r="I220" s="1" t="s">
        <v>437</v>
      </c>
      <c r="K220" s="1" t="s">
        <v>364</v>
      </c>
      <c r="R220" s="1" t="s">
        <v>352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tplink-kitchen-coffee-machine</v>
      </c>
      <c r="AA220" s="2" t="s">
        <v>607</v>
      </c>
      <c r="AB220" s="1" t="s">
        <v>645</v>
      </c>
      <c r="AC220" s="1" t="s">
        <v>606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753</v>
      </c>
      <c r="AG220" s="1" t="s">
        <v>590</v>
      </c>
      <c r="AH220" s="1" t="s">
        <v>741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"60:a4:b7:1f:71:0a"], ["ip", "10.0.6.76"]]</v>
      </c>
    </row>
    <row r="221" spans="1:36" x14ac:dyDescent="0.2">
      <c r="A221" s="1">
        <v>2512</v>
      </c>
      <c r="B221" s="1" t="s">
        <v>28</v>
      </c>
      <c r="C221" s="1" t="s">
        <v>291</v>
      </c>
      <c r="D221" s="1" t="s">
        <v>136</v>
      </c>
      <c r="E221" s="1" t="s">
        <v>339</v>
      </c>
      <c r="F221" s="1" t="str">
        <f>IF(ISBLANK(E221), "", Table2[[#This Row],[unique_id]])</f>
        <v>kitchen_fridge</v>
      </c>
      <c r="G221" s="1" t="s">
        <v>276</v>
      </c>
      <c r="H221" s="1" t="s">
        <v>438</v>
      </c>
      <c r="I221" s="1" t="s">
        <v>437</v>
      </c>
      <c r="K221" s="1" t="s">
        <v>364</v>
      </c>
      <c r="R221" s="1" t="s">
        <v>353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tplink-kitchen-fridge</v>
      </c>
      <c r="AA221" s="2" t="s">
        <v>608</v>
      </c>
      <c r="AB221" s="1" t="s">
        <v>612</v>
      </c>
      <c r="AC221" s="1" t="s">
        <v>605</v>
      </c>
      <c r="AD221" s="1" t="str">
        <f>IF(OR(ISBLANK(AG221), ISBLANK(AH221)), "", Table2[[#This Row],[device_via_device]])</f>
        <v>TPLink</v>
      </c>
      <c r="AE221" s="1" t="s">
        <v>253</v>
      </c>
      <c r="AF221" s="1" t="s">
        <v>753</v>
      </c>
      <c r="AG221" s="1" t="s">
        <v>591</v>
      </c>
      <c r="AH221" s="1" t="s">
        <v>742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"ac:84:c6:54:96:50"], ["ip", "10.0.6.77"]]</v>
      </c>
    </row>
    <row r="222" spans="1:36" x14ac:dyDescent="0.2">
      <c r="A222" s="1">
        <v>2513</v>
      </c>
      <c r="B222" s="1" t="s">
        <v>28</v>
      </c>
      <c r="C222" s="1" t="s">
        <v>291</v>
      </c>
      <c r="D222" s="1" t="s">
        <v>136</v>
      </c>
      <c r="E222" s="1" t="s">
        <v>340</v>
      </c>
      <c r="F222" s="1" t="str">
        <f>IF(ISBLANK(E222), "", Table2[[#This Row],[unique_id]])</f>
        <v>deck_freezer</v>
      </c>
      <c r="G222" s="1" t="s">
        <v>277</v>
      </c>
      <c r="H222" s="1" t="s">
        <v>438</v>
      </c>
      <c r="I222" s="1" t="s">
        <v>437</v>
      </c>
      <c r="K222" s="1" t="s">
        <v>364</v>
      </c>
      <c r="R222" s="1" t="s">
        <v>354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tplink-deck-freezer</v>
      </c>
      <c r="AA222" s="2" t="s">
        <v>608</v>
      </c>
      <c r="AB222" s="1" t="s">
        <v>613</v>
      </c>
      <c r="AC222" s="1" t="s">
        <v>605</v>
      </c>
      <c r="AD222" s="1" t="str">
        <f>IF(OR(ISBLANK(AG222), ISBLANK(AH222)), "", Table2[[#This Row],[device_via_device]])</f>
        <v>TPLink</v>
      </c>
      <c r="AE222" s="1" t="s">
        <v>603</v>
      </c>
      <c r="AF222" s="1" t="s">
        <v>753</v>
      </c>
      <c r="AG222" s="1" t="s">
        <v>592</v>
      </c>
      <c r="AH222" s="1" t="s">
        <v>743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"ac:84:c6:54:9e:cf"], ["ip", "10.0.6.78"]]</v>
      </c>
    </row>
    <row r="223" spans="1:36" x14ac:dyDescent="0.2">
      <c r="A223" s="1">
        <v>2514</v>
      </c>
      <c r="B223" s="1" t="s">
        <v>266</v>
      </c>
      <c r="C223" s="1" t="s">
        <v>570</v>
      </c>
      <c r="D223" s="1" t="s">
        <v>136</v>
      </c>
      <c r="E223" s="1" t="s">
        <v>571</v>
      </c>
      <c r="F223" s="1" t="str">
        <f>IF(ISBLANK(E223), "", Table2[[#This Row],[unique_id]])</f>
        <v>pool_filter</v>
      </c>
      <c r="G223" s="1" t="s">
        <v>535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2514</v>
      </c>
      <c r="B224" s="1" t="s">
        <v>266</v>
      </c>
      <c r="C224" s="1" t="s">
        <v>570</v>
      </c>
      <c r="D224" s="1" t="s">
        <v>136</v>
      </c>
      <c r="E224" s="1" t="s">
        <v>572</v>
      </c>
      <c r="F224" s="1" t="str">
        <f>IF(ISBLANK(E224), "", Table2[[#This Row],[unique_id]])</f>
        <v>roof_water_heater_booster</v>
      </c>
      <c r="G224" s="1" t="s">
        <v>300</v>
      </c>
      <c r="H224" s="1" t="s">
        <v>438</v>
      </c>
      <c r="I224" s="1" t="s">
        <v>437</v>
      </c>
      <c r="K224" s="1" t="s">
        <v>364</v>
      </c>
      <c r="R224" s="1" t="s">
        <v>356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C224" s="4"/>
      <c r="AI224" s="1" t="str">
        <f>IF(AND(ISBLANK(AG224), ISBLANK(AH224)), "", _xlfn.CONCAT("[", IF(ISBLANK(AG224), "", _xlfn.CONCAT("[""mac"", """, AG224, """]")), IF(ISBLANK(AH224), "", _xlfn.CONCAT(", [""ip"", """, AH224, """]")), "]"))</f>
        <v/>
      </c>
    </row>
    <row r="225" spans="1:36" x14ac:dyDescent="0.2">
      <c r="A225" s="1">
        <v>2515</v>
      </c>
      <c r="B225" s="1" t="s">
        <v>28</v>
      </c>
      <c r="C225" s="1" t="s">
        <v>291</v>
      </c>
      <c r="D225" s="1" t="s">
        <v>136</v>
      </c>
      <c r="E225" s="1" t="s">
        <v>341</v>
      </c>
      <c r="F225" s="1" t="str">
        <f>IF(ISBLANK(E225), "", Table2[[#This Row],[unique_id]])</f>
        <v>bathroom_rails</v>
      </c>
      <c r="G225" s="1" t="s">
        <v>303</v>
      </c>
      <c r="H225" s="1" t="s">
        <v>438</v>
      </c>
      <c r="I225" s="1" t="s">
        <v>437</v>
      </c>
      <c r="K225" s="1" t="s">
        <v>364</v>
      </c>
      <c r="R225" s="1" t="s">
        <v>362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tplink-bathroom-rails</v>
      </c>
      <c r="AA225" s="2" t="s">
        <v>608</v>
      </c>
      <c r="AB225" s="1" t="s">
        <v>616</v>
      </c>
      <c r="AC225" s="4" t="s">
        <v>605</v>
      </c>
      <c r="AD225" s="1" t="str">
        <f>IF(OR(ISBLANK(AG225), ISBLANK(AH225)), "", Table2[[#This Row],[device_via_device]])</f>
        <v>TPLink</v>
      </c>
      <c r="AE225" s="1" t="s">
        <v>604</v>
      </c>
      <c r="AF225" s="1" t="s">
        <v>753</v>
      </c>
      <c r="AG225" s="1" t="s">
        <v>595</v>
      </c>
      <c r="AH225" s="1" t="s">
        <v>746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"ac:84:c6:54:9d:98"], ["ip", "10.0.6.81"]]</v>
      </c>
    </row>
    <row r="226" spans="1:36" x14ac:dyDescent="0.2">
      <c r="A226" s="1">
        <v>2516</v>
      </c>
      <c r="B226" s="1" t="s">
        <v>28</v>
      </c>
      <c r="C226" s="1" t="s">
        <v>291</v>
      </c>
      <c r="D226" s="1" t="s">
        <v>136</v>
      </c>
      <c r="E226" s="1" t="s">
        <v>346</v>
      </c>
      <c r="F226" s="1" t="str">
        <f>IF(ISBLANK(E226), "", Table2[[#This Row],[unique_id]])</f>
        <v>study_battery_charger</v>
      </c>
      <c r="G226" s="1" t="s">
        <v>284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tplink-study-battery-charger</v>
      </c>
      <c r="AA226" s="2" t="s">
        <v>607</v>
      </c>
      <c r="AB226" s="1" t="s">
        <v>641</v>
      </c>
      <c r="AC226" s="7" t="s">
        <v>606</v>
      </c>
      <c r="AD226" s="1" t="str">
        <f>IF(OR(ISBLANK(AG226), ISBLANK(AH226)), "", Table2[[#This Row],[device_via_device]])</f>
        <v>TPLink</v>
      </c>
      <c r="AE226" s="1" t="s">
        <v>602</v>
      </c>
      <c r="AF226" s="1" t="s">
        <v>753</v>
      </c>
      <c r="AG226" s="1" t="s">
        <v>585</v>
      </c>
      <c r="AH226" s="1" t="s">
        <v>736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"5c:a6:e6:25:64:e9"], ["ip", "10.0.6.71"]]</v>
      </c>
    </row>
    <row r="227" spans="1:36" x14ac:dyDescent="0.2">
      <c r="A227" s="1">
        <v>2517</v>
      </c>
      <c r="B227" s="1" t="s">
        <v>28</v>
      </c>
      <c r="C227" s="1" t="s">
        <v>291</v>
      </c>
      <c r="D227" s="1" t="s">
        <v>136</v>
      </c>
      <c r="E227" s="1" t="s">
        <v>347</v>
      </c>
      <c r="F227" s="1" t="str">
        <f>IF(ISBLANK(E227), "", Table2[[#This Row],[unique_id]])</f>
        <v>laundry_vacuum_charger</v>
      </c>
      <c r="G227" s="1" t="s">
        <v>283</v>
      </c>
      <c r="H227" s="1" t="s">
        <v>438</v>
      </c>
      <c r="I227" s="1" t="s">
        <v>437</v>
      </c>
      <c r="K227" s="1" t="s">
        <v>364</v>
      </c>
      <c r="R227" s="1" t="s">
        <v>361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tplink-laundry-vacuum-charger</v>
      </c>
      <c r="AA227" s="2" t="s">
        <v>607</v>
      </c>
      <c r="AB227" s="1" t="s">
        <v>642</v>
      </c>
      <c r="AC227" s="7" t="s">
        <v>606</v>
      </c>
      <c r="AD227" s="1" t="str">
        <f>IF(OR(ISBLANK(AG227), ISBLANK(AH227)), "", Table2[[#This Row],[device_via_device]])</f>
        <v>TPLink</v>
      </c>
      <c r="AE227" s="1" t="s">
        <v>261</v>
      </c>
      <c r="AF227" s="1" t="s">
        <v>753</v>
      </c>
      <c r="AG227" s="1" t="s">
        <v>586</v>
      </c>
      <c r="AH227" s="1" t="s">
        <v>737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"5c:a6:e6:25:57:fd"], ["ip", "10.0.6.72"]]</v>
      </c>
    </row>
    <row r="228" spans="1:36" x14ac:dyDescent="0.2">
      <c r="A228" s="1">
        <v>2518</v>
      </c>
      <c r="B228" s="1" t="s">
        <v>28</v>
      </c>
      <c r="C228" s="1" t="s">
        <v>291</v>
      </c>
      <c r="D228" s="1" t="s">
        <v>136</v>
      </c>
      <c r="E228" s="1" t="s">
        <v>193</v>
      </c>
      <c r="F228" s="1" t="str">
        <f>IF(ISBLANK(E228), "", Table2[[#This Row],[unique_id]])</f>
        <v>lounge_tv</v>
      </c>
      <c r="G228" s="1" t="s">
        <v>194</v>
      </c>
      <c r="H228" s="1" t="s">
        <v>439</v>
      </c>
      <c r="I228" s="1" t="s">
        <v>437</v>
      </c>
      <c r="K228" s="1" t="s">
        <v>364</v>
      </c>
      <c r="R228" s="1" t="s">
        <v>355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tplink-lounge-tv</v>
      </c>
      <c r="AA228" s="2" t="s">
        <v>608</v>
      </c>
      <c r="AB228" s="1" t="s">
        <v>615</v>
      </c>
      <c r="AC228" s="1" t="s">
        <v>605</v>
      </c>
      <c r="AD228" s="1" t="str">
        <f>IF(OR(ISBLANK(AG228), ISBLANK(AH228)), "", Table2[[#This Row],[device_via_device]])</f>
        <v>TPLink</v>
      </c>
      <c r="AE228" s="1" t="s">
        <v>241</v>
      </c>
      <c r="AF228" s="1" t="s">
        <v>753</v>
      </c>
      <c r="AG228" s="1" t="s">
        <v>594</v>
      </c>
      <c r="AH228" s="1" t="s">
        <v>745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"ac:84:c6:54:a3:a2"], ["ip", "10.0.6.80"]]</v>
      </c>
    </row>
    <row r="229" spans="1:36" x14ac:dyDescent="0.2">
      <c r="A229" s="1">
        <v>2519</v>
      </c>
      <c r="B229" s="1" t="s">
        <v>28</v>
      </c>
      <c r="C229" s="1" t="s">
        <v>291</v>
      </c>
      <c r="D229" s="1" t="s">
        <v>136</v>
      </c>
      <c r="E229" s="1" t="s">
        <v>344</v>
      </c>
      <c r="F229" s="1" t="str">
        <f>IF(ISBLANK(E229), "", Table2[[#This Row],[unique_id]])</f>
        <v>rack_outlet</v>
      </c>
      <c r="G229" s="1" t="s">
        <v>275</v>
      </c>
      <c r="H229" s="1" t="s">
        <v>439</v>
      </c>
      <c r="I229" s="1" t="s">
        <v>437</v>
      </c>
      <c r="K229" s="1" t="s">
        <v>364</v>
      </c>
      <c r="R229" s="1" t="s">
        <v>358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tplink-rack-outlet</v>
      </c>
      <c r="AA229" s="2" t="s">
        <v>608</v>
      </c>
      <c r="AB229" s="1" t="s">
        <v>617</v>
      </c>
      <c r="AC229" s="4" t="s">
        <v>605</v>
      </c>
      <c r="AD229" s="1" t="str">
        <f>IF(OR(ISBLANK(AG229), ISBLANK(AH229)), "", Table2[[#This Row],[device_via_device]])</f>
        <v>TPLink</v>
      </c>
      <c r="AE229" s="1" t="s">
        <v>30</v>
      </c>
      <c r="AF229" s="1" t="s">
        <v>753</v>
      </c>
      <c r="AG229" s="1" t="s">
        <v>600</v>
      </c>
      <c r="AH229" s="1" t="s">
        <v>751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"ac:84:c6:54:95:8b"], ["ip", "10.0.6.86"]]</v>
      </c>
    </row>
    <row r="230" spans="1:36" x14ac:dyDescent="0.2">
      <c r="A230" s="1">
        <v>2520</v>
      </c>
      <c r="B230" s="1" t="s">
        <v>28</v>
      </c>
      <c r="C230" s="1" t="s">
        <v>291</v>
      </c>
      <c r="D230" s="1" t="s">
        <v>136</v>
      </c>
      <c r="E230" s="1" t="s">
        <v>345</v>
      </c>
      <c r="F230" s="1" t="str">
        <f>IF(ISBLANK(E230), "", Table2[[#This Row],[unique_id]])</f>
        <v>roof_network_switch</v>
      </c>
      <c r="G230" s="1" t="s">
        <v>272</v>
      </c>
      <c r="H230" s="1" t="s">
        <v>439</v>
      </c>
      <c r="I230" s="1" t="s">
        <v>437</v>
      </c>
      <c r="K230" s="1" t="s">
        <v>364</v>
      </c>
      <c r="R230" s="1" t="s">
        <v>359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tplink-roof-network-switch</v>
      </c>
      <c r="AA230" s="2" t="s">
        <v>608</v>
      </c>
      <c r="AB230" s="1" t="s">
        <v>765</v>
      </c>
      <c r="AC230" s="1" t="s">
        <v>605</v>
      </c>
      <c r="AD230" s="1" t="str">
        <f>IF(OR(ISBLANK(AG230), ISBLANK(AH230)), "", Table2[[#This Row],[device_via_device]])</f>
        <v>TPLink</v>
      </c>
      <c r="AE230" s="1" t="s">
        <v>40</v>
      </c>
      <c r="AF230" s="1" t="s">
        <v>753</v>
      </c>
      <c r="AG230" s="1" t="s">
        <v>598</v>
      </c>
      <c r="AH230" s="1" t="s">
        <v>749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"ac:84:c6:0d:20:9e"], ["ip", "10.0.6.84"]]</v>
      </c>
    </row>
    <row r="231" spans="1:36" x14ac:dyDescent="0.2">
      <c r="A231" s="1">
        <v>2521</v>
      </c>
      <c r="B231" s="1" t="s">
        <v>28</v>
      </c>
      <c r="C231" s="1" t="s">
        <v>291</v>
      </c>
      <c r="D231" s="1" t="s">
        <v>136</v>
      </c>
      <c r="E231" s="1" t="s">
        <v>764</v>
      </c>
      <c r="F231" s="1" t="str">
        <f>IF(ISBLANK(E231), "", Table2[[#This Row],[unique_id]])</f>
        <v>rack_modem</v>
      </c>
      <c r="G231" s="1" t="s">
        <v>274</v>
      </c>
      <c r="H231" s="1" t="s">
        <v>439</v>
      </c>
      <c r="I231" s="1" t="s">
        <v>437</v>
      </c>
      <c r="K231" s="1" t="s">
        <v>364</v>
      </c>
      <c r="R231" s="1" t="s">
        <v>360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tplink-rack-modem</v>
      </c>
      <c r="AA231" s="2" t="s">
        <v>607</v>
      </c>
      <c r="AB231" s="1" t="s">
        <v>618</v>
      </c>
      <c r="AC231" s="7" t="s">
        <v>606</v>
      </c>
      <c r="AD231" s="1" t="str">
        <f>IF(OR(ISBLANK(AG231), ISBLANK(AH231)), "", Table2[[#This Row],[device_via_device]])</f>
        <v>TPLink</v>
      </c>
      <c r="AE231" s="1" t="s">
        <v>30</v>
      </c>
      <c r="AF231" s="1" t="s">
        <v>753</v>
      </c>
      <c r="AG231" s="1" t="s">
        <v>599</v>
      </c>
      <c r="AH231" s="1" t="s">
        <v>750</v>
      </c>
      <c r="AI231" s="1" t="str">
        <f>IF(AND(ISBLANK(AG231), ISBLANK(AH231)), "", _xlfn.CONCAT("[", IF(ISBLANK(AG231), "", _xlfn.CONCAT("[""mac"", """, AG231, """]")), IF(ISBLANK(AH231), "", _xlfn.CONCAT(", [""ip"", """, AH231, """]")), "]"))</f>
        <v>[["mac", "10:27:f5:31:f6:7e"], ["ip", "10.0.6.85"]]</v>
      </c>
    </row>
    <row r="232" spans="1:36" x14ac:dyDescent="0.2">
      <c r="A232" s="1">
        <v>2522</v>
      </c>
      <c r="B232" s="1" t="s">
        <v>28</v>
      </c>
      <c r="C232" s="1" t="s">
        <v>556</v>
      </c>
      <c r="D232" s="1" t="s">
        <v>561</v>
      </c>
      <c r="E232" s="1" t="s">
        <v>560</v>
      </c>
      <c r="F232" s="1" t="str">
        <f>IF(ISBLANK(E232), "", Table2[[#This Row],[unique_id]])</f>
        <v>column_break</v>
      </c>
      <c r="G232" s="1" t="s">
        <v>557</v>
      </c>
      <c r="H232" s="1" t="s">
        <v>439</v>
      </c>
      <c r="I232" s="1" t="s">
        <v>437</v>
      </c>
      <c r="K232" s="1" t="s">
        <v>558</v>
      </c>
      <c r="L232" s="1" t="s">
        <v>559</v>
      </c>
      <c r="T232" s="2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2523</v>
      </c>
      <c r="B233" s="1" t="s">
        <v>28</v>
      </c>
      <c r="C233" s="1" t="s">
        <v>130</v>
      </c>
      <c r="D233" s="1" t="s">
        <v>29</v>
      </c>
      <c r="E233" s="7" t="s">
        <v>389</v>
      </c>
      <c r="F233" s="1" t="str">
        <f>IF(ISBLANK(E233), "", Table2[[#This Row],[unique_id]])</f>
        <v>netatmo_bertram_2_office_pantry_battery_percent</v>
      </c>
      <c r="G233" s="1" t="s">
        <v>259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2524</v>
      </c>
      <c r="B234" s="1" t="s">
        <v>28</v>
      </c>
      <c r="C234" s="1" t="s">
        <v>130</v>
      </c>
      <c r="D234" s="1" t="s">
        <v>29</v>
      </c>
      <c r="E234" s="7" t="s">
        <v>390</v>
      </c>
      <c r="F234" s="1" t="str">
        <f>IF(ISBLANK(E234), "", Table2[[#This Row],[unique_id]])</f>
        <v>netatmo_bertram_2_office_lounge_battery_percent</v>
      </c>
      <c r="G234" s="1" t="s">
        <v>241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2525</v>
      </c>
      <c r="B235" s="1" t="s">
        <v>28</v>
      </c>
      <c r="C235" s="1" t="s">
        <v>130</v>
      </c>
      <c r="D235" s="1" t="s">
        <v>29</v>
      </c>
      <c r="E235" s="7" t="s">
        <v>391</v>
      </c>
      <c r="F235" s="1" t="str">
        <f>IF(ISBLANK(E235), "", Table2[[#This Row],[unique_id]])</f>
        <v>netatmo_bertram_2_office_dining_battery_percent</v>
      </c>
      <c r="G235" s="1" t="s">
        <v>240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4"/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2526</v>
      </c>
      <c r="B236" s="1" t="s">
        <v>28</v>
      </c>
      <c r="C236" s="1" t="s">
        <v>130</v>
      </c>
      <c r="D236" s="1" t="s">
        <v>29</v>
      </c>
      <c r="E236" s="7" t="s">
        <v>392</v>
      </c>
      <c r="F236" s="1" t="str">
        <f>IF(ISBLANK(E236), "", Table2[[#This Row],[unique_id]])</f>
        <v>netatmo_bertram_2_office_basement_battery_percent</v>
      </c>
      <c r="G236" s="1" t="s">
        <v>258</v>
      </c>
      <c r="H236" s="1" t="s">
        <v>408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2527</v>
      </c>
      <c r="B237" s="1" t="s">
        <v>28</v>
      </c>
      <c r="C237" s="1" t="s">
        <v>196</v>
      </c>
      <c r="D237" s="1" t="s">
        <v>29</v>
      </c>
      <c r="E237" s="1" t="s">
        <v>147</v>
      </c>
      <c r="F237" s="1" t="str">
        <f>IF(ISBLANK(E237), "", Table2[[#This Row],[unique_id]])</f>
        <v>parents_speaker_battery</v>
      </c>
      <c r="G237" s="1" t="s">
        <v>239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2528</v>
      </c>
      <c r="B238" s="1" t="s">
        <v>28</v>
      </c>
      <c r="C238" s="1" t="s">
        <v>196</v>
      </c>
      <c r="D238" s="1" t="s">
        <v>29</v>
      </c>
      <c r="E238" s="1" t="s">
        <v>393</v>
      </c>
      <c r="F238" s="1" t="str">
        <f>IF(ISBLANK(E238), "", Table2[[#This Row],[unique_id]])</f>
        <v>kitchen_home_battery</v>
      </c>
      <c r="G238" s="1" t="s">
        <v>253</v>
      </c>
      <c r="H238" s="1" t="s">
        <v>409</v>
      </c>
      <c r="I238" s="1" t="s">
        <v>437</v>
      </c>
      <c r="K238" s="1" t="s">
        <v>138</v>
      </c>
      <c r="R238" s="1" t="s">
        <v>394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</row>
    <row r="239" spans="1:36" x14ac:dyDescent="0.2">
      <c r="A239" s="1">
        <v>2529</v>
      </c>
      <c r="B239" s="1" t="s">
        <v>28</v>
      </c>
      <c r="C239" s="1" t="s">
        <v>41</v>
      </c>
      <c r="D239" s="1" t="s">
        <v>29</v>
      </c>
      <c r="E239" s="1" t="s">
        <v>183</v>
      </c>
      <c r="F239" s="1" t="str">
        <f>IF(ISBLANK(E239), "", Table2[[#This Row],[unique_id]])</f>
        <v>weatherstation_console_battery_voltage</v>
      </c>
      <c r="G239" s="1" t="s">
        <v>405</v>
      </c>
      <c r="H239" s="1" t="s">
        <v>410</v>
      </c>
      <c r="I239" s="1" t="s">
        <v>437</v>
      </c>
      <c r="K239" s="1" t="s">
        <v>138</v>
      </c>
      <c r="O239" s="1" t="s">
        <v>33</v>
      </c>
      <c r="P239" s="1" t="s">
        <v>85</v>
      </c>
      <c r="Q239" s="1" t="s">
        <v>86</v>
      </c>
      <c r="R239" s="1" t="s">
        <v>394</v>
      </c>
      <c r="S239" s="1">
        <v>300</v>
      </c>
      <c r="T239" s="2" t="s">
        <v>36</v>
      </c>
      <c r="U239" s="1" t="s">
        <v>87</v>
      </c>
      <c r="V239" s="1" t="str">
        <f>IF(ISBLANK(U239),  "", _xlfn.CONCAT("haas/entity/sensor/", LOWER(C239), "/", E239, "/config"))</f>
        <v>haas/entity/sensor/weewx/weatherstation_console_battery_voltage/config</v>
      </c>
      <c r="W239" s="1" t="str">
        <f>IF(ISBLANK(U239),  "", _xlfn.CONCAT("haas/entity/sensor/", LOWER(C239), "/", E239))</f>
        <v>haas/entity/sensor/weewx/weatherstation_console_battery_voltage</v>
      </c>
      <c r="X239" s="7" t="s">
        <v>450</v>
      </c>
      <c r="Y239" s="1">
        <v>1</v>
      </c>
      <c r="Z239" s="1" t="s">
        <v>637</v>
      </c>
      <c r="AA239" s="2">
        <v>3.15</v>
      </c>
      <c r="AB239" s="1" t="s">
        <v>610</v>
      </c>
      <c r="AC239" s="1" t="s">
        <v>38</v>
      </c>
      <c r="AD239" s="1" t="s">
        <v>39</v>
      </c>
      <c r="AE239" s="1" t="s">
        <v>30</v>
      </c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 t="s">
        <v>198</v>
      </c>
    </row>
    <row r="240" spans="1:36" x14ac:dyDescent="0.2">
      <c r="A240" s="1">
        <v>2530</v>
      </c>
      <c r="B240" s="1" t="s">
        <v>28</v>
      </c>
      <c r="C240" s="1" t="s">
        <v>556</v>
      </c>
      <c r="D240" s="1" t="s">
        <v>561</v>
      </c>
      <c r="E240" s="1" t="s">
        <v>560</v>
      </c>
      <c r="F240" s="1" t="str">
        <f>IF(ISBLANK(E240), "", Table2[[#This Row],[unique_id]])</f>
        <v>column_break</v>
      </c>
      <c r="G240" s="1" t="s">
        <v>557</v>
      </c>
      <c r="H240" s="1" t="s">
        <v>410</v>
      </c>
      <c r="I240" s="1" t="s">
        <v>437</v>
      </c>
      <c r="K240" s="1" t="s">
        <v>558</v>
      </c>
      <c r="L240" s="1" t="s">
        <v>559</v>
      </c>
      <c r="T240" s="2"/>
      <c r="X240" s="7"/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/>
    </row>
    <row r="241" spans="1:36" x14ac:dyDescent="0.2">
      <c r="A241" s="1">
        <v>2531</v>
      </c>
      <c r="B241" s="1" t="s">
        <v>28</v>
      </c>
      <c r="C241" s="1" t="s">
        <v>41</v>
      </c>
      <c r="D241" s="1" t="s">
        <v>29</v>
      </c>
      <c r="E241" s="1" t="s">
        <v>396</v>
      </c>
      <c r="F241" s="1" t="str">
        <f>IF(ISBLANK(E241), "", Table2[[#This Row],[unique_id]])</f>
        <v>weatherstation_sample_period</v>
      </c>
      <c r="G241" s="1" t="s">
        <v>407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395</v>
      </c>
      <c r="R241" s="1" t="s">
        <v>397</v>
      </c>
      <c r="S241" s="1">
        <v>300</v>
      </c>
      <c r="T241" s="2" t="s">
        <v>36</v>
      </c>
      <c r="U241" s="1" t="s">
        <v>412</v>
      </c>
      <c r="V241" s="1" t="str">
        <f>IF(ISBLANK(U241),  "", _xlfn.CONCAT("haas/entity/sensor/", LOWER(C241), "/", E241, "/config"))</f>
        <v>haas/entity/sensor/weewx/weatherstation_sample_period/config</v>
      </c>
      <c r="W241" s="1" t="str">
        <f>IF(ISBLANK(U241),  "", _xlfn.CONCAT("haas/entity/sensor/", LOWER(C241), "/", E241))</f>
        <v>haas/entity/sensor/weewx/weatherstation_sample_period</v>
      </c>
      <c r="X241" s="7" t="s">
        <v>451</v>
      </c>
      <c r="Y241" s="1">
        <v>1</v>
      </c>
      <c r="Z241" s="1" t="s">
        <v>637</v>
      </c>
      <c r="AA241" s="2">
        <v>3.15</v>
      </c>
      <c r="AB241" s="1" t="s">
        <v>610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2532</v>
      </c>
      <c r="B242" s="1" t="s">
        <v>28</v>
      </c>
      <c r="C242" s="1" t="s">
        <v>41</v>
      </c>
      <c r="D242" s="1" t="s">
        <v>29</v>
      </c>
      <c r="E242" s="1" t="s">
        <v>184</v>
      </c>
      <c r="F242" s="1" t="str">
        <f>IF(ISBLANK(E242), "", Table2[[#This Row],[unique_id]])</f>
        <v>weatherstation_coms_signal_quality</v>
      </c>
      <c r="G242" s="1" t="s">
        <v>406</v>
      </c>
      <c r="H242" s="1" t="s">
        <v>398</v>
      </c>
      <c r="I242" s="1" t="s">
        <v>437</v>
      </c>
      <c r="K242" s="1" t="s">
        <v>138</v>
      </c>
      <c r="O242" s="1" t="s">
        <v>33</v>
      </c>
      <c r="P242" s="1" t="s">
        <v>34</v>
      </c>
      <c r="R242" s="1" t="s">
        <v>202</v>
      </c>
      <c r="S242" s="1">
        <v>300</v>
      </c>
      <c r="T242" s="2" t="s">
        <v>36</v>
      </c>
      <c r="U242" s="1" t="s">
        <v>88</v>
      </c>
      <c r="V242" s="1" t="str">
        <f>IF(ISBLANK(U242),  "", _xlfn.CONCAT("haas/entity/sensor/", LOWER(C242), "/", E242, "/config"))</f>
        <v>haas/entity/sensor/weewx/weatherstation_coms_signal_quality/config</v>
      </c>
      <c r="W242" s="1" t="str">
        <f>IF(ISBLANK(U242),  "", _xlfn.CONCAT("haas/entity/sensor/", LOWER(C242), "/", E242))</f>
        <v>haas/entity/sensor/weewx/weatherstation_coms_signal_quality</v>
      </c>
      <c r="X242" s="7" t="s">
        <v>451</v>
      </c>
      <c r="Y242" s="1">
        <v>1</v>
      </c>
      <c r="Z242" s="1" t="s">
        <v>637</v>
      </c>
      <c r="AA242" s="2">
        <v>3.15</v>
      </c>
      <c r="AB242" s="1" t="s">
        <v>610</v>
      </c>
      <c r="AC242" s="1" t="s">
        <v>38</v>
      </c>
      <c r="AD242" s="1" t="s">
        <v>39</v>
      </c>
      <c r="AE242" s="1" t="s">
        <v>30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  <c r="AJ242" s="5" t="s">
        <v>198</v>
      </c>
    </row>
    <row r="243" spans="1:36" x14ac:dyDescent="0.2">
      <c r="A243" s="1">
        <v>2600</v>
      </c>
      <c r="B243" s="1" t="s">
        <v>28</v>
      </c>
      <c r="C243" s="1" t="s">
        <v>294</v>
      </c>
      <c r="D243" s="1" t="s">
        <v>149</v>
      </c>
      <c r="E243" s="1" t="s">
        <v>150</v>
      </c>
      <c r="F243" s="1" t="str">
        <f>IF(ISBLANK(E243), "", Table2[[#This Row],[unique_id]])</f>
        <v>ada_home</v>
      </c>
      <c r="G243" s="1" t="s">
        <v>203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google-ada-home</v>
      </c>
      <c r="AA243" s="2" t="s">
        <v>686</v>
      </c>
      <c r="AB243" s="1" t="s">
        <v>623</v>
      </c>
      <c r="AC243" s="1" t="s">
        <v>684</v>
      </c>
      <c r="AD243" s="1" t="s">
        <v>294</v>
      </c>
      <c r="AE243" s="1" t="s">
        <v>132</v>
      </c>
      <c r="AF243" s="1" t="s">
        <v>733</v>
      </c>
      <c r="AG243" s="31" t="s">
        <v>792</v>
      </c>
      <c r="AH243" s="7" t="s">
        <v>784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"d4:f5:47:1c:cc:2d"], ["ip", "10.0.4.50"]]</v>
      </c>
    </row>
    <row r="244" spans="1:36" x14ac:dyDescent="0.2">
      <c r="A244" s="1">
        <v>2601</v>
      </c>
      <c r="B244" s="1" t="s">
        <v>28</v>
      </c>
      <c r="C244" s="1" t="s">
        <v>294</v>
      </c>
      <c r="D244" s="1" t="s">
        <v>149</v>
      </c>
      <c r="E244" s="1" t="s">
        <v>365</v>
      </c>
      <c r="F244" s="1" t="str">
        <f>IF(ISBLANK(E244), "", Table2[[#This Row],[unique_id]])</f>
        <v>edwin_home</v>
      </c>
      <c r="G244" s="1" t="s">
        <v>367</v>
      </c>
      <c r="H244" s="1" t="s">
        <v>386</v>
      </c>
      <c r="I244" s="1" t="s">
        <v>148</v>
      </c>
      <c r="K244" s="1" t="s">
        <v>138</v>
      </c>
      <c r="L244" s="1" t="s">
        <v>385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google-edwin-home</v>
      </c>
      <c r="AA244" s="2" t="s">
        <v>686</v>
      </c>
      <c r="AB244" s="1" t="s">
        <v>623</v>
      </c>
      <c r="AC244" s="1" t="s">
        <v>684</v>
      </c>
      <c r="AD244" s="1" t="s">
        <v>294</v>
      </c>
      <c r="AE244" s="1" t="s">
        <v>129</v>
      </c>
      <c r="AF244" s="1" t="s">
        <v>733</v>
      </c>
      <c r="AG244" s="31" t="s">
        <v>791</v>
      </c>
      <c r="AH244" s="7" t="s">
        <v>785</v>
      </c>
      <c r="AI244" s="1" t="str">
        <f>IF(AND(ISBLANK(AG244), ISBLANK(AH244)), "", _xlfn.CONCAT("[", IF(ISBLANK(AG244), "", _xlfn.CONCAT("[""mac"", """, AG244, """]")), IF(ISBLANK(AH244), "", _xlfn.CONCAT(", [""ip"", """, AH244, """]")), "]"))</f>
        <v>[["mac", "d4:f5:47:25:92:d5"], ["ip", "10.0.4.51"]]</v>
      </c>
    </row>
    <row r="245" spans="1:36" x14ac:dyDescent="0.2">
      <c r="A245" s="1">
        <v>2602</v>
      </c>
      <c r="B245" s="1" t="s">
        <v>28</v>
      </c>
      <c r="C245" s="1" t="s">
        <v>556</v>
      </c>
      <c r="D245" s="1" t="s">
        <v>561</v>
      </c>
      <c r="E245" s="1" t="s">
        <v>560</v>
      </c>
      <c r="F245" s="1" t="str">
        <f>IF(ISBLANK(E245), "", Table2[[#This Row],[unique_id]])</f>
        <v>column_break</v>
      </c>
      <c r="G245" s="1" t="s">
        <v>557</v>
      </c>
      <c r="H245" s="1" t="s">
        <v>386</v>
      </c>
      <c r="I245" s="1" t="s">
        <v>148</v>
      </c>
      <c r="K245" s="1" t="s">
        <v>558</v>
      </c>
      <c r="L245" s="1" t="s">
        <v>559</v>
      </c>
      <c r="T245" s="2"/>
      <c r="AI245" s="1" t="str">
        <f>IF(AND(ISBLANK(AG245), ISBLANK(AH245)), "", _xlfn.CONCAT("[", IF(ISBLANK(AG245), "", _xlfn.CONCAT("[""mac"", """, AG245, """]")), IF(ISBLANK(AH245), "", _xlfn.CONCAT(", [""ip"", """, AH245, """]")), "]"))</f>
        <v/>
      </c>
    </row>
    <row r="246" spans="1:36" x14ac:dyDescent="0.15">
      <c r="A246" s="1">
        <v>2603</v>
      </c>
      <c r="B246" s="1" t="s">
        <v>28</v>
      </c>
      <c r="C246" s="1" t="s">
        <v>294</v>
      </c>
      <c r="D246" s="1" t="s">
        <v>149</v>
      </c>
      <c r="E246" s="1" t="s">
        <v>379</v>
      </c>
      <c r="F246" s="1" t="str">
        <f>IF(ISBLANK(E246), "", Table2[[#This Row],[unique_id]])</f>
        <v>parents_home</v>
      </c>
      <c r="G246" s="1" t="s">
        <v>369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google-parents-home</v>
      </c>
      <c r="AA246" s="33" t="s">
        <v>686</v>
      </c>
      <c r="AB246" s="1" t="s">
        <v>623</v>
      </c>
      <c r="AC246" s="1" t="s">
        <v>684</v>
      </c>
      <c r="AD246" s="1" t="s">
        <v>294</v>
      </c>
      <c r="AE246" s="1" t="s">
        <v>239</v>
      </c>
      <c r="AF246" s="1" t="s">
        <v>733</v>
      </c>
      <c r="AG246" s="31" t="s">
        <v>790</v>
      </c>
      <c r="AH246" s="7" t="s">
        <v>786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"d4:f5:47:8c:d1:7e"], ["ip", "10.0.4.52"]]</v>
      </c>
    </row>
    <row r="247" spans="1:36" x14ac:dyDescent="0.2">
      <c r="A247" s="1">
        <v>2604</v>
      </c>
      <c r="B247" s="1" t="s">
        <v>28</v>
      </c>
      <c r="C247" s="1" t="s">
        <v>294</v>
      </c>
      <c r="D247" s="1" t="s">
        <v>149</v>
      </c>
      <c r="E247" s="1" t="s">
        <v>377</v>
      </c>
      <c r="F247" s="1" t="str">
        <f>IF(ISBLANK(E247), "", Table2[[#This Row],[unique_id]])</f>
        <v>parents_tv</v>
      </c>
      <c r="G247" s="1" t="s">
        <v>374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google-parents-tv</v>
      </c>
      <c r="AA247" s="2" t="s">
        <v>686</v>
      </c>
      <c r="AB247" s="1" t="s">
        <v>615</v>
      </c>
      <c r="AC247" s="1" t="s">
        <v>685</v>
      </c>
      <c r="AD247" s="1" t="s">
        <v>294</v>
      </c>
      <c r="AE247" s="1" t="s">
        <v>239</v>
      </c>
      <c r="AF247" s="1" t="s">
        <v>733</v>
      </c>
      <c r="AG247" s="31" t="s">
        <v>793</v>
      </c>
      <c r="AH247" s="7" t="s">
        <v>787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"48:d6:d5:33:7c:28"], ["ip", "10.0.4.53"]]</v>
      </c>
    </row>
    <row r="248" spans="1:36" x14ac:dyDescent="0.2">
      <c r="A248" s="1">
        <v>2605</v>
      </c>
      <c r="B248" s="1" t="s">
        <v>28</v>
      </c>
      <c r="C248" s="1" t="s">
        <v>196</v>
      </c>
      <c r="D248" s="1" t="s">
        <v>149</v>
      </c>
      <c r="E248" s="1" t="s">
        <v>378</v>
      </c>
      <c r="F248" s="1" t="str">
        <f>IF(ISBLANK(E248), "", Table2[[#This Row],[unique_id]])</f>
        <v>parents_speaker</v>
      </c>
      <c r="G248" s="1" t="s">
        <v>370</v>
      </c>
      <c r="H248" s="1" t="s">
        <v>386</v>
      </c>
      <c r="I248" s="1" t="s">
        <v>148</v>
      </c>
      <c r="K248" s="1" t="s">
        <v>138</v>
      </c>
      <c r="L248" s="1" t="s">
        <v>385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sonos-parents-speaker</v>
      </c>
      <c r="AA248" s="2" t="s">
        <v>621</v>
      </c>
      <c r="AB248" s="1" t="s">
        <v>622</v>
      </c>
      <c r="AC248" s="1" t="s">
        <v>624</v>
      </c>
      <c r="AD248" s="1" t="str">
        <f>IF(OR(ISBLANK(AG248), ISBLANK(AH248)), "", Table2[[#This Row],[device_via_device]])</f>
        <v>Sonos</v>
      </c>
      <c r="AE248" s="1" t="s">
        <v>239</v>
      </c>
      <c r="AF248" s="1" t="s">
        <v>733</v>
      </c>
      <c r="AG248" s="1" t="s">
        <v>626</v>
      </c>
      <c r="AH248" s="12" t="s">
        <v>827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"5c:aa:fd:d1:23:be"], ["ip", "10.0.4.40"]]</v>
      </c>
    </row>
    <row r="249" spans="1:36" x14ac:dyDescent="0.2">
      <c r="A249" s="1">
        <v>2606</v>
      </c>
      <c r="B249" s="1" t="s">
        <v>28</v>
      </c>
      <c r="C249" s="1" t="s">
        <v>556</v>
      </c>
      <c r="D249" s="1" t="s">
        <v>561</v>
      </c>
      <c r="E249" s="1" t="s">
        <v>560</v>
      </c>
      <c r="F249" s="1" t="str">
        <f>IF(ISBLANK(E249), "", Table2[[#This Row],[unique_id]])</f>
        <v>column_break</v>
      </c>
      <c r="G249" s="1" t="s">
        <v>557</v>
      </c>
      <c r="H249" s="1" t="s">
        <v>386</v>
      </c>
      <c r="I249" s="1" t="s">
        <v>148</v>
      </c>
      <c r="K249" s="1" t="s">
        <v>558</v>
      </c>
      <c r="L249" s="1" t="s">
        <v>559</v>
      </c>
      <c r="T249" s="2"/>
      <c r="AI249" s="1" t="str">
        <f>IF(AND(ISBLANK(AG249), ISBLANK(AH249)), "", _xlfn.CONCAT("[", IF(ISBLANK(AG249), "", _xlfn.CONCAT("[""mac"", """, AG249, """]")), IF(ISBLANK(AH249), "", _xlfn.CONCAT(", [""ip"", """, AH249, """]")), "]"))</f>
        <v/>
      </c>
    </row>
    <row r="250" spans="1:36" x14ac:dyDescent="0.2">
      <c r="A250" s="1">
        <v>2607</v>
      </c>
      <c r="B250" s="1" t="s">
        <v>28</v>
      </c>
      <c r="C250" s="1" t="s">
        <v>196</v>
      </c>
      <c r="D250" s="1" t="s">
        <v>149</v>
      </c>
      <c r="E250" s="1" t="s">
        <v>372</v>
      </c>
      <c r="F250" s="1" t="str">
        <f>IF(ISBLANK(E250), "", Table2[[#This Row],[unique_id]])</f>
        <v>kitchen_home</v>
      </c>
      <c r="G250" s="1" t="s">
        <v>371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sonos-kitchen-home</v>
      </c>
      <c r="AA250" s="2" t="s">
        <v>621</v>
      </c>
      <c r="AB250" s="1" t="s">
        <v>623</v>
      </c>
      <c r="AC250" s="1" t="s">
        <v>624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733</v>
      </c>
      <c r="AG250" s="1" t="s">
        <v>628</v>
      </c>
      <c r="AH250" s="12" t="s">
        <v>828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"48:a6:b8:e2:50:40"], ["ip", "10.0.4.41"]]</v>
      </c>
    </row>
    <row r="251" spans="1:36" x14ac:dyDescent="0.2">
      <c r="A251" s="1">
        <v>2608</v>
      </c>
      <c r="B251" s="1" t="s">
        <v>28</v>
      </c>
      <c r="C251" s="1" t="s">
        <v>196</v>
      </c>
      <c r="D251" s="1" t="s">
        <v>149</v>
      </c>
      <c r="E251" s="1" t="s">
        <v>151</v>
      </c>
      <c r="F251" s="1" t="str">
        <f>IF(ISBLANK(E251), "", Table2[[#This Row],[unique_id]])</f>
        <v>kitchen_speaker</v>
      </c>
      <c r="G251" s="1" t="s">
        <v>204</v>
      </c>
      <c r="H251" s="1" t="s">
        <v>386</v>
      </c>
      <c r="I251" s="1" t="s">
        <v>148</v>
      </c>
      <c r="K251" s="1" t="s">
        <v>138</v>
      </c>
      <c r="L251" s="1" t="s">
        <v>385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sonos-kitchen-speaker</v>
      </c>
      <c r="AA251" s="2" t="s">
        <v>621</v>
      </c>
      <c r="AB251" s="1" t="s">
        <v>622</v>
      </c>
      <c r="AC251" s="1" t="s">
        <v>625</v>
      </c>
      <c r="AD251" s="1" t="str">
        <f>IF(OR(ISBLANK(AG251), ISBLANK(AH251)), "", Table2[[#This Row],[device_via_device]])</f>
        <v>Sonos</v>
      </c>
      <c r="AE251" s="1" t="s">
        <v>253</v>
      </c>
      <c r="AF251" s="1" t="s">
        <v>733</v>
      </c>
      <c r="AG251" s="1" t="s">
        <v>627</v>
      </c>
      <c r="AH251" s="12" t="s">
        <v>829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"5c:aa:fd:f1:a3:d4"], ["ip", "10.0.4.42"]]</v>
      </c>
    </row>
    <row r="252" spans="1:36" x14ac:dyDescent="0.2">
      <c r="A252" s="1">
        <v>2609</v>
      </c>
      <c r="B252" s="1" t="s">
        <v>28</v>
      </c>
      <c r="C252" s="1" t="s">
        <v>556</v>
      </c>
      <c r="D252" s="1" t="s">
        <v>561</v>
      </c>
      <c r="E252" s="1" t="s">
        <v>560</v>
      </c>
      <c r="F252" s="1" t="str">
        <f>IF(ISBLANK(E252), "", Table2[[#This Row],[unique_id]])</f>
        <v>column_break</v>
      </c>
      <c r="G252" s="1" t="s">
        <v>557</v>
      </c>
      <c r="H252" s="1" t="s">
        <v>386</v>
      </c>
      <c r="I252" s="1" t="s">
        <v>148</v>
      </c>
      <c r="K252" s="1" t="s">
        <v>558</v>
      </c>
      <c r="L252" s="1" t="s">
        <v>559</v>
      </c>
      <c r="T252" s="2"/>
      <c r="AI252" s="1" t="str">
        <f>IF(AND(ISBLANK(AG252), ISBLANK(AH252)), "", _xlfn.CONCAT("[", IF(ISBLANK(AG252), "", _xlfn.CONCAT("[""mac"", """, AG252, """]")), IF(ISBLANK(AH252), "", _xlfn.CONCAT(", [""ip"", """, AH252, """]")), "]"))</f>
        <v/>
      </c>
    </row>
    <row r="253" spans="1:36" x14ac:dyDescent="0.2">
      <c r="A253" s="1">
        <v>2610</v>
      </c>
      <c r="B253" s="1" t="s">
        <v>28</v>
      </c>
      <c r="C253" s="1" t="s">
        <v>294</v>
      </c>
      <c r="D253" s="1" t="s">
        <v>149</v>
      </c>
      <c r="E253" s="1" t="s">
        <v>366</v>
      </c>
      <c r="F253" s="1" t="str">
        <f>IF(ISBLANK(E253), "", Table2[[#This Row],[unique_id]])</f>
        <v>lounge_home</v>
      </c>
      <c r="G253" s="1" t="s">
        <v>368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google-lounge-home</v>
      </c>
      <c r="AA253" s="2" t="s">
        <v>686</v>
      </c>
      <c r="AB253" s="1" t="s">
        <v>623</v>
      </c>
      <c r="AC253" s="1" t="s">
        <v>684</v>
      </c>
      <c r="AD253" s="1" t="s">
        <v>294</v>
      </c>
      <c r="AE253" s="1" t="s">
        <v>241</v>
      </c>
      <c r="AF253" s="1" t="s">
        <v>733</v>
      </c>
      <c r="AG253" s="31" t="s">
        <v>789</v>
      </c>
      <c r="AH253" s="12" t="s">
        <v>788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"d4:f5:47:32:df:7b"], ["ip", "10.0.4.54"]]</v>
      </c>
    </row>
    <row r="254" spans="1:36" x14ac:dyDescent="0.2">
      <c r="A254" s="1">
        <v>2611</v>
      </c>
      <c r="B254" s="1" t="s">
        <v>28</v>
      </c>
      <c r="C254" s="1" t="s">
        <v>375</v>
      </c>
      <c r="D254" s="1" t="s">
        <v>149</v>
      </c>
      <c r="E254" s="1" t="s">
        <v>376</v>
      </c>
      <c r="F254" s="1" t="str">
        <f>IF(ISBLANK(E254), "", Table2[[#This Row],[unique_id]])</f>
        <v>lounge_speaker</v>
      </c>
      <c r="G254" s="1" t="s">
        <v>373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apple-lounge-speaker</v>
      </c>
      <c r="AA254" s="2" t="s">
        <v>693</v>
      </c>
      <c r="AB254" s="1" t="s">
        <v>622</v>
      </c>
      <c r="AC254" s="1" t="s">
        <v>692</v>
      </c>
      <c r="AD254" s="1" t="s">
        <v>375</v>
      </c>
      <c r="AE254" s="1" t="s">
        <v>241</v>
      </c>
      <c r="AF254" s="1" t="s">
        <v>733</v>
      </c>
      <c r="AG254" s="31" t="s">
        <v>698</v>
      </c>
      <c r="AH254" s="12" t="s">
        <v>795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"d4:a3:3d:5c:8c:28"], ["ip", "10.0.4.48"]]</v>
      </c>
    </row>
    <row r="255" spans="1:36" x14ac:dyDescent="0.2">
      <c r="A255" s="1">
        <v>2612</v>
      </c>
      <c r="B255" s="1" t="s">
        <v>28</v>
      </c>
      <c r="C255" s="1" t="s">
        <v>375</v>
      </c>
      <c r="D255" s="1" t="s">
        <v>149</v>
      </c>
      <c r="E255" s="1" t="s">
        <v>193</v>
      </c>
      <c r="F255" s="1" t="str">
        <f>IF(ISBLANK(E255), "", Table2[[#This Row],[unique_id]])</f>
        <v>lounge_tv</v>
      </c>
      <c r="G255" s="1" t="s">
        <v>194</v>
      </c>
      <c r="H255" s="1" t="s">
        <v>386</v>
      </c>
      <c r="I255" s="1" t="s">
        <v>148</v>
      </c>
      <c r="K255" s="1" t="s">
        <v>138</v>
      </c>
      <c r="L255" s="1" t="s">
        <v>385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apple-lounge-tv</v>
      </c>
      <c r="AA255" s="2" t="s">
        <v>693</v>
      </c>
      <c r="AB255" s="1" t="s">
        <v>615</v>
      </c>
      <c r="AC255" s="1" t="s">
        <v>694</v>
      </c>
      <c r="AD255" s="1" t="s">
        <v>375</v>
      </c>
      <c r="AE255" s="1" t="s">
        <v>241</v>
      </c>
      <c r="AF255" s="1" t="s">
        <v>733</v>
      </c>
      <c r="AG255" s="31" t="s">
        <v>697</v>
      </c>
      <c r="AH255" s="7" t="s">
        <v>794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"90:dd:5d:ce:1e:96"], ["ip", "10.0.4.47"]]</v>
      </c>
    </row>
    <row r="256" spans="1:36" x14ac:dyDescent="0.2">
      <c r="A256" s="1">
        <v>2700</v>
      </c>
      <c r="B256" s="1" t="s">
        <v>28</v>
      </c>
      <c r="C256" s="1" t="s">
        <v>293</v>
      </c>
      <c r="D256" s="1" t="s">
        <v>152</v>
      </c>
      <c r="E256" s="1" t="s">
        <v>153</v>
      </c>
      <c r="F256" s="1" t="str">
        <f>IF(ISBLANK(E256), "", Table2[[#This Row],[unique_id]])</f>
        <v>uvc_ada_medium</v>
      </c>
      <c r="G256" s="1" t="s">
        <v>132</v>
      </c>
      <c r="H256" s="1" t="s">
        <v>562</v>
      </c>
      <c r="I256" s="1" t="s">
        <v>257</v>
      </c>
      <c r="K256" s="1" t="s">
        <v>138</v>
      </c>
      <c r="L256" s="1" t="s">
        <v>387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">
        <v>674</v>
      </c>
      <c r="AA256" s="2" t="s">
        <v>676</v>
      </c>
      <c r="AB256" s="1" t="s">
        <v>677</v>
      </c>
      <c r="AC256" s="1" t="s">
        <v>673</v>
      </c>
      <c r="AD256" s="1" t="s">
        <v>293</v>
      </c>
      <c r="AE256" s="1" t="s">
        <v>132</v>
      </c>
      <c r="AF256" s="1" t="s">
        <v>753</v>
      </c>
      <c r="AG256" s="1" t="s">
        <v>671</v>
      </c>
      <c r="AH256" s="1" t="s">
        <v>702</v>
      </c>
      <c r="AI256" s="1" t="str">
        <f>IF(AND(ISBLANK(AG256), ISBLANK(AH256)), "", _xlfn.CONCAT("[", IF(ISBLANK(AG256), "", _xlfn.CONCAT("[""mac"", """, AG256, """]")), IF(ISBLANK(AH256), "", _xlfn.CONCAT(", [""ip"", """, AH256, """]")), "]"))</f>
        <v>[["mac", "74:83:c2:3f:6c:4c"], ["ip", "10.0.6.20"]]</v>
      </c>
      <c r="AJ256" s="1"/>
    </row>
    <row r="257" spans="1:36" x14ac:dyDescent="0.2">
      <c r="A257" s="1">
        <v>2701</v>
      </c>
      <c r="B257" s="1" t="s">
        <v>28</v>
      </c>
      <c r="C257" s="1" t="s">
        <v>293</v>
      </c>
      <c r="D257" s="1" t="s">
        <v>154</v>
      </c>
      <c r="E257" s="1" t="s">
        <v>155</v>
      </c>
      <c r="F257" s="1" t="str">
        <f>IF(ISBLANK(E257), "", Table2[[#This Row],[unique_id]])</f>
        <v>uvc_ada_motion</v>
      </c>
      <c r="G257" s="1" t="s">
        <v>132</v>
      </c>
      <c r="H257" s="1" t="s">
        <v>564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2702</v>
      </c>
      <c r="B258" s="1" t="s">
        <v>28</v>
      </c>
      <c r="C258" s="1" t="s">
        <v>556</v>
      </c>
      <c r="D258" s="1" t="s">
        <v>561</v>
      </c>
      <c r="E258" s="1" t="s">
        <v>560</v>
      </c>
      <c r="F258" s="1" t="str">
        <f>IF(ISBLANK(E258), "", Table2[[#This Row],[unique_id]])</f>
        <v>column_break</v>
      </c>
      <c r="G258" s="1" t="s">
        <v>557</v>
      </c>
      <c r="H258" s="1" t="s">
        <v>564</v>
      </c>
      <c r="I258" s="1" t="s">
        <v>257</v>
      </c>
      <c r="K258" s="1" t="s">
        <v>558</v>
      </c>
      <c r="L258" s="1" t="s">
        <v>559</v>
      </c>
      <c r="T258" s="2"/>
      <c r="AI258" s="1" t="str">
        <f>IF(AND(ISBLANK(AG258), ISBLANK(AH258)), "", _xlfn.CONCAT("[", IF(ISBLANK(AG258), "", _xlfn.CONCAT("[""mac"", """, AG258, """]")), IF(ISBLANK(AH258), "", _xlfn.CONCAT(", [""ip"", """, AH258, """]")), "]"))</f>
        <v/>
      </c>
      <c r="AJ258" s="1"/>
    </row>
    <row r="259" spans="1:36" x14ac:dyDescent="0.2">
      <c r="A259" s="1">
        <v>2703</v>
      </c>
      <c r="B259" s="1" t="s">
        <v>28</v>
      </c>
      <c r="C259" s="1" t="s">
        <v>293</v>
      </c>
      <c r="D259" s="1" t="s">
        <v>152</v>
      </c>
      <c r="E259" s="1" t="s">
        <v>255</v>
      </c>
      <c r="F259" s="1" t="str">
        <f>IF(ISBLANK(E259), "", Table2[[#This Row],[unique_id]])</f>
        <v>uvc_edwin_medium</v>
      </c>
      <c r="G259" s="1" t="s">
        <v>129</v>
      </c>
      <c r="H259" s="1" t="s">
        <v>563</v>
      </c>
      <c r="I259" s="1" t="s">
        <v>257</v>
      </c>
      <c r="K259" s="1" t="s">
        <v>138</v>
      </c>
      <c r="L259" s="1" t="s">
        <v>387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">
        <v>675</v>
      </c>
      <c r="AA259" s="2" t="s">
        <v>676</v>
      </c>
      <c r="AB259" s="1" t="s">
        <v>677</v>
      </c>
      <c r="AC259" s="1" t="s">
        <v>673</v>
      </c>
      <c r="AD259" s="1" t="s">
        <v>293</v>
      </c>
      <c r="AE259" s="1" t="s">
        <v>129</v>
      </c>
      <c r="AF259" s="1" t="s">
        <v>753</v>
      </c>
      <c r="AG259" s="1" t="s">
        <v>672</v>
      </c>
      <c r="AH259" s="1" t="s">
        <v>703</v>
      </c>
      <c r="AI259" s="1" t="str">
        <f>IF(AND(ISBLANK(AG259), ISBLANK(AH259)), "", _xlfn.CONCAT("[", IF(ISBLANK(AG259), "", _xlfn.CONCAT("[""mac"", """, AG259, """]")), IF(ISBLANK(AH259), "", _xlfn.CONCAT(", [""ip"", """, AH259, """]")), "]"))</f>
        <v>[["mac", "74:83:c2:3f:6e:5c"], ["ip", "10.0.6.21"]]</v>
      </c>
      <c r="AJ259" s="1"/>
    </row>
    <row r="260" spans="1:36" x14ac:dyDescent="0.2">
      <c r="A260" s="1">
        <v>2704</v>
      </c>
      <c r="B260" s="1" t="s">
        <v>28</v>
      </c>
      <c r="C260" s="1" t="s">
        <v>293</v>
      </c>
      <c r="D260" s="1" t="s">
        <v>154</v>
      </c>
      <c r="E260" s="1" t="s">
        <v>256</v>
      </c>
      <c r="F260" s="1" t="str">
        <f>IF(ISBLANK(E260), "", Table2[[#This Row],[unique_id]])</f>
        <v>uvc_edwin_motion</v>
      </c>
      <c r="G260" s="1" t="s">
        <v>129</v>
      </c>
      <c r="H260" s="1" t="s">
        <v>565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2705</v>
      </c>
      <c r="B261" s="1" t="s">
        <v>28</v>
      </c>
      <c r="C261" s="1" t="s">
        <v>556</v>
      </c>
      <c r="D261" s="1" t="s">
        <v>561</v>
      </c>
      <c r="E261" s="1" t="s">
        <v>560</v>
      </c>
      <c r="F261" s="1" t="str">
        <f>IF(ISBLANK(E261), "", Table2[[#This Row],[unique_id]])</f>
        <v>column_break</v>
      </c>
      <c r="G261" s="1" t="s">
        <v>557</v>
      </c>
      <c r="H261" s="1" t="s">
        <v>565</v>
      </c>
      <c r="I261" s="1" t="s">
        <v>257</v>
      </c>
      <c r="K261" s="1" t="s">
        <v>558</v>
      </c>
      <c r="L261" s="1" t="s">
        <v>559</v>
      </c>
      <c r="T261" s="2"/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2706</v>
      </c>
      <c r="B262" s="1" t="s">
        <v>28</v>
      </c>
      <c r="C262" s="1" t="s">
        <v>135</v>
      </c>
      <c r="D262" s="1" t="s">
        <v>154</v>
      </c>
      <c r="E262" s="1" t="s">
        <v>778</v>
      </c>
      <c r="F262" s="1" t="str">
        <f>IF(ISBLANK(E262), "", Table2[[#This Row],[unique_id]])</f>
        <v>ada_fan_occupancy</v>
      </c>
      <c r="G262" s="1" t="s">
        <v>132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2707</v>
      </c>
      <c r="B263" s="1" t="s">
        <v>28</v>
      </c>
      <c r="C263" s="1" t="s">
        <v>135</v>
      </c>
      <c r="D263" s="1" t="s">
        <v>154</v>
      </c>
      <c r="E263" s="1" t="s">
        <v>779</v>
      </c>
      <c r="F263" s="1" t="str">
        <f>IF(ISBLANK(E263), "", Table2[[#This Row],[unique_id]])</f>
        <v>edwin_fan_occupancy</v>
      </c>
      <c r="G263" s="1" t="s">
        <v>129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2708</v>
      </c>
      <c r="B264" s="1" t="s">
        <v>28</v>
      </c>
      <c r="C264" s="1" t="s">
        <v>135</v>
      </c>
      <c r="D264" s="1" t="s">
        <v>154</v>
      </c>
      <c r="E264" s="1" t="s">
        <v>780</v>
      </c>
      <c r="F264" s="1" t="str">
        <f>IF(ISBLANK(E264), "", Table2[[#This Row],[unique_id]])</f>
        <v>parents_fan_occupancy</v>
      </c>
      <c r="G264" s="1" t="s">
        <v>239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X264" s="4"/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2709</v>
      </c>
      <c r="B265" s="1" t="s">
        <v>28</v>
      </c>
      <c r="C265" s="1" t="s">
        <v>135</v>
      </c>
      <c r="D265" s="1" t="s">
        <v>154</v>
      </c>
      <c r="E265" s="1" t="s">
        <v>781</v>
      </c>
      <c r="F265" s="1" t="str">
        <f>IF(ISBLANK(E265), "", Table2[[#This Row],[unique_id]])</f>
        <v>lounge_fan_occupancy</v>
      </c>
      <c r="G265" s="1" t="s">
        <v>241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2710</v>
      </c>
      <c r="B266" s="1" t="s">
        <v>28</v>
      </c>
      <c r="C266" s="1" t="s">
        <v>135</v>
      </c>
      <c r="D266" s="1" t="s">
        <v>154</v>
      </c>
      <c r="E266" s="1" t="s">
        <v>782</v>
      </c>
      <c r="F266" s="1" t="str">
        <f>IF(ISBLANK(E266), "", Table2[[#This Row],[unique_id]])</f>
        <v>deck_east_fan_occupancy</v>
      </c>
      <c r="G266" s="1" t="s">
        <v>263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2711</v>
      </c>
      <c r="B267" s="1" t="s">
        <v>28</v>
      </c>
      <c r="C267" s="1" t="s">
        <v>135</v>
      </c>
      <c r="D267" s="1" t="s">
        <v>154</v>
      </c>
      <c r="E267" s="1" t="s">
        <v>783</v>
      </c>
      <c r="F267" s="1" t="str">
        <f>IF(ISBLANK(E267), "", Table2[[#This Row],[unique_id]])</f>
        <v>deck_west_fan_occupancy</v>
      </c>
      <c r="G267" s="1" t="s">
        <v>262</v>
      </c>
      <c r="H267" s="1" t="s">
        <v>388</v>
      </c>
      <c r="I267" s="1" t="s">
        <v>257</v>
      </c>
      <c r="K267" s="1" t="s">
        <v>138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AI267" s="1" t="str">
        <f>IF(AND(ISBLANK(AG267), ISBLANK(AH267)), "", _xlfn.CONCAT("[", IF(ISBLANK(AG267), "", _xlfn.CONCAT("[""mac"", """, AG267, """]")), IF(ISBLANK(AH267), "", _xlfn.CONCAT(", [""ip"", """, AH267, """]")), "]"))</f>
        <v/>
      </c>
      <c r="AJ267" s="1"/>
    </row>
    <row r="268" spans="1:36" x14ac:dyDescent="0.2">
      <c r="A268" s="1">
        <v>5000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709</v>
      </c>
      <c r="AA268" s="2" t="s">
        <v>713</v>
      </c>
      <c r="AB268" s="1" t="s">
        <v>722</v>
      </c>
      <c r="AC268" s="1" t="s">
        <v>718</v>
      </c>
      <c r="AD268" s="1" t="s">
        <v>293</v>
      </c>
      <c r="AE268" s="1" t="s">
        <v>30</v>
      </c>
      <c r="AF268" s="1" t="s">
        <v>707</v>
      </c>
      <c r="AG268" s="1" t="s">
        <v>729</v>
      </c>
      <c r="AH268" s="1" t="s">
        <v>725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"74:ac:b9:1c:15:f1"], ["ip", "10.0.0.1"]]</v>
      </c>
    </row>
    <row r="269" spans="1:36" x14ac:dyDescent="0.2">
      <c r="A269" s="1">
        <v>5001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710</v>
      </c>
      <c r="AA269" s="2" t="s">
        <v>714</v>
      </c>
      <c r="AB269" s="1" t="s">
        <v>724</v>
      </c>
      <c r="AC269" s="1" t="s">
        <v>719</v>
      </c>
      <c r="AD269" s="1" t="s">
        <v>293</v>
      </c>
      <c r="AE269" s="1" t="s">
        <v>716</v>
      </c>
      <c r="AF269" s="1" t="s">
        <v>707</v>
      </c>
      <c r="AG269" s="1" t="s">
        <v>730</v>
      </c>
      <c r="AH269" s="1" t="s">
        <v>726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"b4:fb:e4:e3:83:32"], ["ip", "10.0.0.2"]]</v>
      </c>
    </row>
    <row r="270" spans="1:36" x14ac:dyDescent="0.2">
      <c r="A270" s="1">
        <v>5002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711</v>
      </c>
      <c r="AA270" s="2" t="s">
        <v>715</v>
      </c>
      <c r="AB270" s="1" t="s">
        <v>723</v>
      </c>
      <c r="AC270" s="1" t="s">
        <v>720</v>
      </c>
      <c r="AD270" s="1" t="s">
        <v>293</v>
      </c>
      <c r="AE270" s="1" t="s">
        <v>603</v>
      </c>
      <c r="AF270" s="1" t="s">
        <v>707</v>
      </c>
      <c r="AG270" s="1" t="s">
        <v>731</v>
      </c>
      <c r="AH270" s="1" t="s">
        <v>727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"78:8a:20:70:d3:79"], ["ip", "10.0.0.3"]]</v>
      </c>
    </row>
    <row r="271" spans="1:36" x14ac:dyDescent="0.2">
      <c r="A271" s="1">
        <v>5003</v>
      </c>
      <c r="B271" s="7" t="s">
        <v>28</v>
      </c>
      <c r="C271" s="1" t="s">
        <v>293</v>
      </c>
      <c r="F271" s="28" t="str">
        <f>IF(ISBLANK(E271), "", Table2[[#This Row],[unique_id]])</f>
        <v/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712</v>
      </c>
      <c r="AA271" s="2" t="s">
        <v>715</v>
      </c>
      <c r="AB271" s="1" t="s">
        <v>723</v>
      </c>
      <c r="AC271" s="1" t="s">
        <v>721</v>
      </c>
      <c r="AD271" s="1" t="s">
        <v>293</v>
      </c>
      <c r="AE271" s="1" t="s">
        <v>717</v>
      </c>
      <c r="AF271" s="1" t="s">
        <v>707</v>
      </c>
      <c r="AG271" s="1" t="s">
        <v>732</v>
      </c>
      <c r="AH271" s="1" t="s">
        <v>728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"f0:9f:c2:fc:b0:f7"], ["ip", "10.0.0.4"]]</v>
      </c>
    </row>
    <row r="272" spans="1:36" x14ac:dyDescent="0.2">
      <c r="A272" s="1">
        <v>5004</v>
      </c>
      <c r="B272" s="7" t="s">
        <v>28</v>
      </c>
      <c r="C272" s="7" t="s">
        <v>678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679</v>
      </c>
      <c r="AA272" s="2" t="s">
        <v>681</v>
      </c>
      <c r="AB272" s="1" t="s">
        <v>683</v>
      </c>
      <c r="AC272" s="1" t="s">
        <v>680</v>
      </c>
      <c r="AD272" s="1" t="s">
        <v>682</v>
      </c>
      <c r="AE272" s="1" t="s">
        <v>30</v>
      </c>
      <c r="AF272" s="1" t="s">
        <v>733</v>
      </c>
      <c r="AG272" s="31" t="s">
        <v>813</v>
      </c>
      <c r="AH272" s="1" t="s">
        <v>734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"4a:9a:06:5d:53:66"], ["ip", "10.0.4.10"]]</v>
      </c>
      <c r="AJ272" s="1"/>
    </row>
    <row r="273" spans="1:36" x14ac:dyDescent="0.2">
      <c r="A273" s="1">
        <v>5005</v>
      </c>
      <c r="B273" s="7" t="s">
        <v>28</v>
      </c>
      <c r="C273" s="7" t="s">
        <v>653</v>
      </c>
      <c r="D273" s="7"/>
      <c r="E273" s="7"/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652</v>
      </c>
      <c r="AA273" s="2" t="s">
        <v>656</v>
      </c>
      <c r="AB273" s="1" t="s">
        <v>657</v>
      </c>
      <c r="AC273" s="1" t="s">
        <v>660</v>
      </c>
      <c r="AD273" s="1" t="s">
        <v>375</v>
      </c>
      <c r="AE273" s="1" t="s">
        <v>30</v>
      </c>
      <c r="AF273" s="1" t="s">
        <v>708</v>
      </c>
      <c r="AG273" s="1" t="s">
        <v>663</v>
      </c>
      <c r="AH273" s="1" t="s">
        <v>699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"00:e0:4c:68:06:a1"], ["ip", "10.0.2.11"]]</v>
      </c>
      <c r="AJ273" s="1"/>
    </row>
    <row r="274" spans="1:36" x14ac:dyDescent="0.2">
      <c r="A274" s="1">
        <v>5006</v>
      </c>
      <c r="B274" s="7" t="s">
        <v>28</v>
      </c>
      <c r="C274" s="7" t="s">
        <v>653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652</v>
      </c>
      <c r="AA274" s="2" t="s">
        <v>656</v>
      </c>
      <c r="AB274" s="1" t="s">
        <v>657</v>
      </c>
      <c r="AC274" s="1" t="s">
        <v>660</v>
      </c>
      <c r="AD274" s="1" t="s">
        <v>375</v>
      </c>
      <c r="AE274" s="1" t="s">
        <v>30</v>
      </c>
      <c r="AF274" s="1" t="s">
        <v>733</v>
      </c>
      <c r="AG274" s="1" t="s">
        <v>811</v>
      </c>
      <c r="AH274" s="1" t="s">
        <v>808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"4a:e0:4c:68:06:a1"], ["ip", "10.0.4.11"]]</v>
      </c>
    </row>
    <row r="275" spans="1:36" x14ac:dyDescent="0.2">
      <c r="A275" s="1">
        <v>5007</v>
      </c>
      <c r="B275" s="7" t="s">
        <v>28</v>
      </c>
      <c r="C275" s="7" t="s">
        <v>653</v>
      </c>
      <c r="D275" s="7"/>
      <c r="E275" s="7"/>
      <c r="F275" s="28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652</v>
      </c>
      <c r="AA275" s="2" t="s">
        <v>656</v>
      </c>
      <c r="AB275" s="1" t="s">
        <v>657</v>
      </c>
      <c r="AC275" s="1" t="s">
        <v>660</v>
      </c>
      <c r="AD275" s="1" t="s">
        <v>375</v>
      </c>
      <c r="AE275" s="1" t="s">
        <v>30</v>
      </c>
      <c r="AF275" s="1" t="s">
        <v>753</v>
      </c>
      <c r="AG275" s="1" t="s">
        <v>812</v>
      </c>
      <c r="AH275" s="1" t="s">
        <v>809</v>
      </c>
      <c r="AI275" s="28" t="str">
        <f>IF(AND(ISBLANK(AG275), ISBLANK(AH275)), "", _xlfn.CONCAT("[", IF(ISBLANK(AG275), "", _xlfn.CONCAT("[""mac"", """, AG275, """]")), IF(ISBLANK(AH275), "", _xlfn.CONCAT(", [""ip"", """, AH275, """]")), "]"))</f>
        <v>[["mac", "6a:e0:4c:68:06:a1"], ["ip", "10.0.6.11"]]</v>
      </c>
    </row>
    <row r="276" spans="1:36" x14ac:dyDescent="0.2">
      <c r="A276" s="1">
        <v>5008</v>
      </c>
      <c r="B276" s="7" t="s">
        <v>28</v>
      </c>
      <c r="C276" s="7" t="s">
        <v>653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654</v>
      </c>
      <c r="AA276" s="2" t="s">
        <v>656</v>
      </c>
      <c r="AB276" s="1" t="s">
        <v>658</v>
      </c>
      <c r="AC276" s="1" t="s">
        <v>661</v>
      </c>
      <c r="AD276" s="1" t="s">
        <v>375</v>
      </c>
      <c r="AE276" s="1" t="s">
        <v>30</v>
      </c>
      <c r="AF276" s="1" t="s">
        <v>708</v>
      </c>
      <c r="AG276" s="1" t="s">
        <v>662</v>
      </c>
      <c r="AH276" s="1" t="s">
        <v>700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"00:e0:4c:68:04:21"], ["ip", "10.0.2.12"]]</v>
      </c>
      <c r="AJ276" s="1"/>
    </row>
    <row r="277" spans="1:36" x14ac:dyDescent="0.2">
      <c r="A277" s="1">
        <v>5009</v>
      </c>
      <c r="B277" s="7" t="s">
        <v>28</v>
      </c>
      <c r="C277" s="7" t="s">
        <v>653</v>
      </c>
      <c r="D277" s="7"/>
      <c r="E277" s="7"/>
      <c r="G277" s="7"/>
      <c r="H277" s="7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655</v>
      </c>
      <c r="AA277" s="2" t="s">
        <v>656</v>
      </c>
      <c r="AB277" s="1" t="s">
        <v>659</v>
      </c>
      <c r="AC277" s="1" t="s">
        <v>661</v>
      </c>
      <c r="AD277" s="1" t="s">
        <v>375</v>
      </c>
      <c r="AE277" s="1" t="s">
        <v>30</v>
      </c>
      <c r="AF277" s="1" t="s">
        <v>708</v>
      </c>
      <c r="AG277" s="1" t="s">
        <v>810</v>
      </c>
      <c r="AH277" s="12" t="s">
        <v>706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"00:e0:4c:68:07:0d"], ["ip", "10.0.2.13"]]</v>
      </c>
      <c r="AJ277" s="1"/>
    </row>
    <row r="278" spans="1:36" x14ac:dyDescent="0.2">
      <c r="A278" s="1">
        <v>5010</v>
      </c>
      <c r="B278" s="1" t="s">
        <v>28</v>
      </c>
      <c r="C278" s="1" t="s">
        <v>292</v>
      </c>
      <c r="E278" s="7"/>
      <c r="F278" s="28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649</v>
      </c>
      <c r="AA278" s="2" t="s">
        <v>647</v>
      </c>
      <c r="AB278" s="1" t="s">
        <v>754</v>
      </c>
      <c r="AC278" s="1" t="s">
        <v>648</v>
      </c>
      <c r="AD278" s="1" t="s">
        <v>650</v>
      </c>
      <c r="AE278" s="1" t="s">
        <v>30</v>
      </c>
      <c r="AF278" s="1" t="s">
        <v>708</v>
      </c>
      <c r="AG278" s="1" t="s">
        <v>651</v>
      </c>
      <c r="AH278" s="1" t="s">
        <v>701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"ec:b5:fa:03:5d:88"], ["ip", "10.0.2.20"]]</v>
      </c>
    </row>
    <row r="279" spans="1:36" x14ac:dyDescent="0.2">
      <c r="A279" s="1">
        <v>5011</v>
      </c>
      <c r="B279" s="1" t="s">
        <v>28</v>
      </c>
      <c r="C279" s="1" t="s">
        <v>670</v>
      </c>
      <c r="E279" s="7"/>
      <c r="I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Z279" s="1" t="s">
        <v>669</v>
      </c>
      <c r="AA279" s="2" t="s">
        <v>668</v>
      </c>
      <c r="AB279" s="1" t="s">
        <v>666</v>
      </c>
      <c r="AC279" s="1" t="s">
        <v>667</v>
      </c>
      <c r="AD279" s="1" t="s">
        <v>665</v>
      </c>
      <c r="AE279" s="1" t="s">
        <v>30</v>
      </c>
      <c r="AF279" s="1" t="s">
        <v>753</v>
      </c>
      <c r="AG279" s="1" t="s">
        <v>664</v>
      </c>
      <c r="AH279" s="1" t="s">
        <v>814</v>
      </c>
      <c r="AI279" s="1" t="str">
        <f>IF(AND(ISBLANK(AG279), ISBLANK(AH279)), "", _xlfn.CONCAT("[", IF(ISBLANK(AG279), "", _xlfn.CONCAT("[""mac"", """, AG279, """]")), IF(ISBLANK(AH279), "", _xlfn.CONCAT(", [""ip"", """, AH279, """]")), "]"))</f>
        <v>[["mac", "30:05:5c:8a:ff:10"], ["ip", "10.0.6.22"]]</v>
      </c>
      <c r="AJ279" s="1"/>
    </row>
    <row r="280" spans="1:36" x14ac:dyDescent="0.2">
      <c r="A280" s="1">
        <v>6000</v>
      </c>
      <c r="B280" s="1" t="s">
        <v>28</v>
      </c>
      <c r="C280" s="1" t="s">
        <v>818</v>
      </c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Z280" s="1" t="s">
        <v>816</v>
      </c>
      <c r="AF280" s="1" t="s">
        <v>733</v>
      </c>
      <c r="AG280" s="1" t="s">
        <v>817</v>
      </c>
      <c r="AI280" s="1" t="str">
        <f>IF(AND(ISBLANK(AG280), ISBLANK(AH280)), "", _xlfn.CONCAT("[", IF(ISBLANK(AG280), "", _xlfn.CONCAT("[""mac"", """, AG280, """]")), IF(ISBLANK(AH280), "", _xlfn.CONCAT(", [""ip"", """, AH280, """]")), "]"))</f>
        <v>[["mac", "bc:09:63:42:09:c0"]]</v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B282" s="7"/>
      <c r="C282" s="7"/>
      <c r="D282" s="7"/>
      <c r="E282" s="7"/>
      <c r="F282" s="1" t="str">
        <f>IF(ISBLANK(E282), "", Table2[[#This Row],[unique_id]])</f>
        <v/>
      </c>
      <c r="G282" s="7"/>
      <c r="H282" s="7"/>
      <c r="I282" s="7"/>
      <c r="J282" s="7"/>
      <c r="K282" s="7"/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E288" s="4"/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  <c r="AJ326" s="5"/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H407" s="4"/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T411" s="2"/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G416" s="4"/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>IF(ISBLANK(U606),  "", _xlfn.CONCAT("haas/entity/sensor/", LOWER(C606), "/", E606, "/config"))</f>
        <v/>
      </c>
      <c r="W606" s="1" t="str">
        <f>IF(ISBLANK(U606),  "", _xlfn.CONCAT("haas/entity/sensor/", LOWER(C606), "/", E606))</f>
        <v/>
      </c>
      <c r="AI606" s="1" t="str">
        <f>IF(AND(ISBLANK(AG606), ISBLANK(AH606)), "", _xlfn.CONCAT("[", IF(ISBLANK(AG606), "", _xlfn.CONCAT("[""mac"", """, AG606, """]")), IF(ISBLANK(AH606), "", _xlfn.CONCAT(", [""ip"", """, AH606, """]")), "]"))</f>
        <v/>
      </c>
      <c r="AJ60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6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1" r:id="rId17" xr:uid="{571F5EC0-A629-BB43-88B4-F63065117497}"/>
    <hyperlink ref="AJ242" r:id="rId18" xr:uid="{6ECFAFAA-1F35-084B-BA26-702320AD43B3}"/>
    <hyperlink ref="AJ239" r:id="rId19" xr:uid="{4974DDA2-5A9D-2B48-849B-7C9CD05A42E0}"/>
    <hyperlink ref="AJ109" r:id="rId20" display="https://weewx.janeandgraham.com" xr:uid="{6CD4EDB8-D27A-C540-A84E-1B910BE1B22E}"/>
    <hyperlink ref="AJ4" r:id="rId21" xr:uid="{29395BBD-DD9F-C640-A643-B763862D3453}"/>
    <hyperlink ref="AJ88:AJ89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2022-05-15T04:10:50Z</dcterms:modified>
</cp:coreProperties>
</file>