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84A69E14-E86F-6F46-9B20-692614F4915C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4" i="1" l="1"/>
  <c r="E312" i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E288" i="1"/>
  <c r="E286" i="1"/>
  <c r="F286" i="1" s="1"/>
  <c r="E284" i="1"/>
  <c r="F284" i="1" s="1"/>
  <c r="E282" i="1"/>
  <c r="F282" i="1" s="1"/>
  <c r="E280" i="1"/>
  <c r="F280" i="1" s="1"/>
  <c r="E178" i="1"/>
  <c r="F178" i="1" s="1"/>
  <c r="E162" i="1"/>
  <c r="F162" i="1" s="1"/>
  <c r="E160" i="1"/>
  <c r="F160" i="1" s="1"/>
  <c r="E146" i="1"/>
  <c r="F146" i="1" s="1"/>
  <c r="E101" i="1"/>
  <c r="F101" i="1" s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289" i="1"/>
  <c r="T287" i="1"/>
  <c r="T285" i="1"/>
  <c r="T283" i="1"/>
  <c r="T281" i="1"/>
  <c r="T179" i="1"/>
  <c r="T163" i="1"/>
  <c r="T161" i="1"/>
  <c r="T147" i="1"/>
  <c r="T102" i="1"/>
  <c r="AZ279" i="1"/>
  <c r="AI279" i="1"/>
  <c r="AH279" i="1"/>
  <c r="F279" i="1"/>
  <c r="AZ219" i="1"/>
  <c r="AI219" i="1"/>
  <c r="F219" i="1"/>
  <c r="AZ192" i="1"/>
  <c r="AI192" i="1"/>
  <c r="AH192" i="1"/>
  <c r="F192" i="1"/>
  <c r="AM364" i="1"/>
  <c r="AM360" i="1"/>
  <c r="AZ364" i="1"/>
  <c r="AI364" i="1"/>
  <c r="AH364" i="1"/>
  <c r="F364" i="1"/>
  <c r="AZ360" i="1"/>
  <c r="AI360" i="1"/>
  <c r="AH360" i="1"/>
  <c r="F360" i="1"/>
  <c r="T304" i="1"/>
  <c r="AZ305" i="1"/>
  <c r="AQ305" i="1"/>
  <c r="AM305" i="1" s="1"/>
  <c r="AI305" i="1"/>
  <c r="AH305" i="1"/>
  <c r="S305" i="1"/>
  <c r="F305" i="1"/>
  <c r="AI304" i="1"/>
  <c r="AH304" i="1"/>
  <c r="S304" i="1"/>
  <c r="AI368" i="1"/>
  <c r="AH368" i="1"/>
  <c r="S368" i="1"/>
  <c r="F368" i="1"/>
  <c r="AI371" i="1"/>
  <c r="AH371" i="1"/>
  <c r="S371" i="1"/>
  <c r="F371" i="1"/>
  <c r="AZ184" i="1"/>
  <c r="AL184" i="1"/>
  <c r="AI184" i="1"/>
  <c r="AH184" i="1"/>
  <c r="F184" i="1"/>
  <c r="AZ182" i="1"/>
  <c r="AL182" i="1"/>
  <c r="AI182" i="1"/>
  <c r="AH182" i="1"/>
  <c r="F182" i="1"/>
  <c r="AZ309" i="1"/>
  <c r="AQ309" i="1"/>
  <c r="AM309" i="1" s="1"/>
  <c r="AI309" i="1"/>
  <c r="AH309" i="1"/>
  <c r="S309" i="1"/>
  <c r="F309" i="1"/>
  <c r="AZ308" i="1"/>
  <c r="AI308" i="1"/>
  <c r="AH308" i="1"/>
  <c r="T308" i="1"/>
  <c r="S308" i="1"/>
  <c r="AZ307" i="1"/>
  <c r="AQ307" i="1"/>
  <c r="AM307" i="1" s="1"/>
  <c r="AI307" i="1"/>
  <c r="AH307" i="1"/>
  <c r="S307" i="1"/>
  <c r="F307" i="1"/>
  <c r="AZ306" i="1"/>
  <c r="AI306" i="1"/>
  <c r="AH306" i="1"/>
  <c r="T306" i="1"/>
  <c r="S306" i="1"/>
  <c r="T372" i="1"/>
  <c r="T370" i="1"/>
  <c r="T369" i="1"/>
  <c r="T367" i="1"/>
  <c r="T282" i="1"/>
  <c r="AZ282" i="1"/>
  <c r="AI282" i="1"/>
  <c r="AH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8" i="1"/>
  <c r="AI218" i="1"/>
  <c r="AH218" i="1"/>
  <c r="F218" i="1"/>
  <c r="AZ191" i="1"/>
  <c r="AI191" i="1"/>
  <c r="AH191" i="1"/>
  <c r="F191" i="1"/>
  <c r="S315" i="1"/>
  <c r="S314" i="1"/>
  <c r="T312" i="1"/>
  <c r="T310" i="1"/>
  <c r="T298" i="1"/>
  <c r="T296" i="1"/>
  <c r="T280" i="1"/>
  <c r="T178" i="1"/>
  <c r="T146" i="1"/>
  <c r="T101" i="1"/>
  <c r="T314" i="1"/>
  <c r="T302" i="1"/>
  <c r="T294" i="1"/>
  <c r="T292" i="1"/>
  <c r="T290" i="1"/>
  <c r="T288" i="1"/>
  <c r="T286" i="1"/>
  <c r="T284" i="1"/>
  <c r="T162" i="1"/>
  <c r="T160" i="1"/>
  <c r="T300" i="1"/>
  <c r="S299" i="1"/>
  <c r="S297" i="1"/>
  <c r="S283" i="1"/>
  <c r="S313" i="1"/>
  <c r="S311" i="1"/>
  <c r="S303" i="1"/>
  <c r="S301" i="1"/>
  <c r="S295" i="1"/>
  <c r="S293" i="1"/>
  <c r="S291" i="1"/>
  <c r="S289" i="1"/>
  <c r="S287" i="1"/>
  <c r="S285" i="1"/>
  <c r="S281" i="1"/>
  <c r="S179" i="1"/>
  <c r="R178" i="1"/>
  <c r="F314" i="1"/>
  <c r="F312" i="1"/>
  <c r="F290" i="1"/>
  <c r="F288" i="1"/>
  <c r="R162" i="1"/>
  <c r="R160" i="1"/>
  <c r="R146" i="1"/>
  <c r="R101" i="1"/>
  <c r="AH314" i="1"/>
  <c r="AI314" i="1"/>
  <c r="AZ314" i="1"/>
  <c r="AH312" i="1"/>
  <c r="AI312" i="1"/>
  <c r="AZ312" i="1"/>
  <c r="AH310" i="1"/>
  <c r="AI310" i="1"/>
  <c r="AZ310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R102" i="1"/>
  <c r="S102" i="1" s="1"/>
  <c r="T359" i="1"/>
  <c r="T358" i="1"/>
  <c r="T355" i="1"/>
  <c r="T354" i="1"/>
  <c r="S372" i="1"/>
  <c r="S370" i="1"/>
  <c r="S369" i="1"/>
  <c r="S359" i="1"/>
  <c r="S358" i="1"/>
  <c r="S357" i="1"/>
  <c r="S356" i="1"/>
  <c r="S355" i="1"/>
  <c r="S354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7" i="1"/>
  <c r="AM357" i="1"/>
  <c r="AI357" i="1"/>
  <c r="AH357" i="1"/>
  <c r="F357" i="1"/>
  <c r="AZ352" i="1"/>
  <c r="AI352" i="1"/>
  <c r="F352" i="1"/>
  <c r="AZ353" i="1"/>
  <c r="AI353" i="1"/>
  <c r="AH353" i="1"/>
  <c r="F353" i="1"/>
  <c r="AZ339" i="1"/>
  <c r="AI339" i="1"/>
  <c r="F339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2" i="1"/>
  <c r="AL322" i="1"/>
  <c r="AI322" i="1"/>
  <c r="AH322" i="1"/>
  <c r="F322" i="1"/>
  <c r="AZ321" i="1"/>
  <c r="AL321" i="1"/>
  <c r="AI321" i="1"/>
  <c r="AH321" i="1"/>
  <c r="F321" i="1"/>
  <c r="AL412" i="1"/>
  <c r="AL320" i="1"/>
  <c r="AL318" i="1"/>
  <c r="AL317" i="1"/>
  <c r="AL316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20" i="1"/>
  <c r="AI320" i="1"/>
  <c r="AH320" i="1"/>
  <c r="F32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5" i="1"/>
  <c r="AH375" i="1"/>
  <c r="AI375" i="1"/>
  <c r="AZ375" i="1"/>
  <c r="F380" i="1"/>
  <c r="AH380" i="1"/>
  <c r="AI380" i="1"/>
  <c r="AZ380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4" i="1"/>
  <c r="AI374" i="1"/>
  <c r="AH374" i="1"/>
  <c r="F374" i="1"/>
  <c r="F379" i="1"/>
  <c r="AH379" i="1"/>
  <c r="AI379" i="1"/>
  <c r="AZ379" i="1"/>
  <c r="AZ267" i="1"/>
  <c r="AI267" i="1"/>
  <c r="AH267" i="1"/>
  <c r="F267" i="1"/>
  <c r="F268" i="1"/>
  <c r="AH268" i="1"/>
  <c r="AI268" i="1"/>
  <c r="AZ268" i="1"/>
  <c r="AZ377" i="1"/>
  <c r="AI377" i="1"/>
  <c r="AH377" i="1"/>
  <c r="F377" i="1"/>
  <c r="F382" i="1"/>
  <c r="AH382" i="1"/>
  <c r="AI382" i="1"/>
  <c r="AZ382" i="1"/>
  <c r="F378" i="1"/>
  <c r="AH378" i="1"/>
  <c r="AI378" i="1"/>
  <c r="AZ378" i="1"/>
  <c r="F383" i="1"/>
  <c r="AH383" i="1"/>
  <c r="AI383" i="1"/>
  <c r="AZ383" i="1"/>
  <c r="AM356" i="1"/>
  <c r="AI356" i="1"/>
  <c r="AH356" i="1"/>
  <c r="F356" i="1"/>
  <c r="AZ356" i="1"/>
  <c r="AZ384" i="1"/>
  <c r="AI384" i="1"/>
  <c r="F384" i="1"/>
  <c r="AZ376" i="1"/>
  <c r="AI376" i="1"/>
  <c r="AH376" i="1"/>
  <c r="F376" i="1"/>
  <c r="AZ381" i="1"/>
  <c r="AI381" i="1"/>
  <c r="AH381" i="1"/>
  <c r="F381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6" i="1"/>
  <c r="AM317" i="1"/>
  <c r="AM318" i="1"/>
  <c r="F317" i="1"/>
  <c r="AH317" i="1"/>
  <c r="AI317" i="1"/>
  <c r="AZ317" i="1"/>
  <c r="F316" i="1"/>
  <c r="AH316" i="1"/>
  <c r="AI316" i="1"/>
  <c r="AZ316" i="1"/>
  <c r="AZ318" i="1"/>
  <c r="AI318" i="1"/>
  <c r="AH318" i="1"/>
  <c r="F318" i="1"/>
  <c r="AZ398" i="1"/>
  <c r="AI398" i="1"/>
  <c r="AH398" i="1"/>
  <c r="F398" i="1"/>
  <c r="AZ401" i="1"/>
  <c r="AI401" i="1"/>
  <c r="AH401" i="1"/>
  <c r="F401" i="1"/>
  <c r="F107" i="1"/>
  <c r="AH107" i="1"/>
  <c r="AI107" i="1"/>
  <c r="AZ107" i="1"/>
  <c r="AZ319" i="1"/>
  <c r="AM319" i="1"/>
  <c r="F319" i="1"/>
  <c r="AH319" i="1"/>
  <c r="AI319" i="1"/>
  <c r="AZ409" i="1"/>
  <c r="AI409" i="1"/>
  <c r="AH409" i="1"/>
  <c r="AZ408" i="1"/>
  <c r="AI408" i="1"/>
  <c r="AH408" i="1"/>
  <c r="AZ330" i="1"/>
  <c r="AI330" i="1"/>
  <c r="AH330" i="1"/>
  <c r="F330" i="1"/>
  <c r="AZ366" i="1"/>
  <c r="AI366" i="1"/>
  <c r="F366" i="1"/>
  <c r="AZ361" i="1"/>
  <c r="AI361" i="1"/>
  <c r="F361" i="1"/>
  <c r="F362" i="1"/>
  <c r="AH362" i="1"/>
  <c r="AI362" i="1"/>
  <c r="AM362" i="1"/>
  <c r="AZ362" i="1"/>
  <c r="F363" i="1"/>
  <c r="AH363" i="1"/>
  <c r="AI363" i="1"/>
  <c r="AM363" i="1"/>
  <c r="AZ363" i="1"/>
  <c r="F367" i="1"/>
  <c r="AH367" i="1"/>
  <c r="AI367" i="1"/>
  <c r="AQ367" i="1"/>
  <c r="AM367" i="1" s="1"/>
  <c r="AZ367" i="1"/>
  <c r="F373" i="1"/>
  <c r="AH373" i="1"/>
  <c r="AI373" i="1"/>
  <c r="AM373" i="1"/>
  <c r="AZ373" i="1"/>
  <c r="F358" i="1"/>
  <c r="AH358" i="1"/>
  <c r="AI358" i="1"/>
  <c r="AM358" i="1"/>
  <c r="AZ358" i="1"/>
  <c r="AZ370" i="1"/>
  <c r="AQ370" i="1"/>
  <c r="AM370" i="1" s="1"/>
  <c r="AI370" i="1"/>
  <c r="AH370" i="1"/>
  <c r="F370" i="1"/>
  <c r="AZ175" i="1"/>
  <c r="AM175" i="1"/>
  <c r="AI175" i="1"/>
  <c r="AH175" i="1"/>
  <c r="S178" i="1" l="1"/>
  <c r="S160" i="1"/>
  <c r="S146" i="1" s="1"/>
  <c r="S101" i="1" s="1"/>
  <c r="S312" i="1"/>
  <c r="S310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10" i="1"/>
  <c r="AI410" i="1"/>
  <c r="AH410" i="1"/>
  <c r="AZ335" i="1"/>
  <c r="AI335" i="1"/>
  <c r="AH335" i="1"/>
  <c r="F335" i="1"/>
  <c r="AZ324" i="1"/>
  <c r="AI324" i="1"/>
  <c r="AH324" i="1"/>
  <c r="F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1" i="1"/>
  <c r="AH331" i="1"/>
  <c r="AI331" i="1"/>
  <c r="AZ331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12" i="1"/>
  <c r="AH412" i="1"/>
  <c r="AI412" i="1"/>
  <c r="AZ41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187" i="1"/>
  <c r="AI188" i="1"/>
  <c r="AI186" i="1"/>
  <c r="AI189" i="1"/>
  <c r="AI190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4" i="1"/>
  <c r="AI215" i="1"/>
  <c r="AI213" i="1"/>
  <c r="AI216" i="1"/>
  <c r="AI217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11" i="1"/>
  <c r="AI313" i="1"/>
  <c r="AI315" i="1"/>
  <c r="AI323" i="1"/>
  <c r="AI272" i="1"/>
  <c r="AI273" i="1"/>
  <c r="AI274" i="1"/>
  <c r="AI275" i="1"/>
  <c r="AI269" i="1"/>
  <c r="AI276" i="1"/>
  <c r="AI277" i="1"/>
  <c r="AI278" i="1"/>
  <c r="AI354" i="1"/>
  <c r="AI355" i="1"/>
  <c r="AI359" i="1"/>
  <c r="AI365" i="1"/>
  <c r="AI372" i="1"/>
  <c r="AI369" i="1"/>
  <c r="AI386" i="1"/>
  <c r="AI385" i="1"/>
  <c r="AI387" i="1"/>
  <c r="AI389" i="1"/>
  <c r="AI388" i="1"/>
  <c r="AI390" i="1"/>
  <c r="AI391" i="1"/>
  <c r="AI392" i="1"/>
  <c r="AI393" i="1"/>
  <c r="AI394" i="1"/>
  <c r="AI395" i="1"/>
  <c r="AI396" i="1"/>
  <c r="AI397" i="1"/>
  <c r="AI399" i="1"/>
  <c r="AI400" i="1"/>
  <c r="AI402" i="1"/>
  <c r="AI403" i="1"/>
  <c r="AI404" i="1"/>
  <c r="AI405" i="1"/>
  <c r="AI406" i="1"/>
  <c r="AI407" i="1"/>
  <c r="AI411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6" i="1"/>
  <c r="AH216" i="1"/>
  <c r="AZ216" i="1"/>
  <c r="F189" i="1"/>
  <c r="AH189" i="1"/>
  <c r="AZ189" i="1"/>
  <c r="F90" i="1"/>
  <c r="AH90" i="1"/>
  <c r="AZ90" i="1"/>
  <c r="AZ407" i="1"/>
  <c r="F404" i="1"/>
  <c r="AH404" i="1"/>
  <c r="AZ404" i="1"/>
  <c r="F405" i="1"/>
  <c r="AH405" i="1"/>
  <c r="AZ405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7" i="1"/>
  <c r="AZ399" i="1"/>
  <c r="AZ400" i="1"/>
  <c r="AZ403" i="1"/>
  <c r="AZ104" i="1"/>
  <c r="AZ4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187" i="1"/>
  <c r="AZ188" i="1"/>
  <c r="AZ186" i="1"/>
  <c r="AZ190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4" i="1"/>
  <c r="AZ215" i="1"/>
  <c r="AZ213" i="1"/>
  <c r="AZ217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72" i="1"/>
  <c r="AZ369" i="1"/>
  <c r="AZ354" i="1"/>
  <c r="AZ355" i="1"/>
  <c r="AZ359" i="1"/>
  <c r="AZ365" i="1"/>
  <c r="AZ402" i="1"/>
  <c r="AZ411" i="1"/>
  <c r="AZ386" i="1"/>
  <c r="AZ389" i="1"/>
  <c r="AZ98" i="1"/>
  <c r="AZ323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5" i="1"/>
  <c r="AZ387" i="1"/>
  <c r="AZ295" i="1"/>
  <c r="AZ388" i="1"/>
  <c r="AZ390" i="1"/>
  <c r="AZ391" i="1"/>
  <c r="AZ392" i="1"/>
  <c r="AZ393" i="1"/>
  <c r="AZ394" i="1"/>
  <c r="AZ395" i="1"/>
  <c r="AZ396" i="1"/>
  <c r="AZ297" i="1"/>
  <c r="AZ299" i="1"/>
  <c r="AZ161" i="1"/>
  <c r="AZ281" i="1"/>
  <c r="AZ285" i="1"/>
  <c r="AZ287" i="1"/>
  <c r="AZ313" i="1"/>
  <c r="AZ315" i="1"/>
  <c r="AZ311" i="1"/>
  <c r="AZ102" i="1"/>
  <c r="AZ24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9" i="1"/>
  <c r="AM7" i="1"/>
  <c r="F104" i="1"/>
  <c r="AH104" i="1"/>
  <c r="AH112" i="1"/>
  <c r="AH111" i="1"/>
  <c r="F111" i="1"/>
  <c r="F397" i="1"/>
  <c r="AH397" i="1"/>
  <c r="F399" i="1"/>
  <c r="AH399" i="1"/>
  <c r="F400" i="1"/>
  <c r="AH400" i="1"/>
  <c r="AM355" i="1"/>
  <c r="AM359" i="1"/>
  <c r="AM365" i="1"/>
  <c r="AM35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87" i="1"/>
  <c r="F188" i="1"/>
  <c r="F186" i="1"/>
  <c r="F190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4" i="1"/>
  <c r="F215" i="1"/>
  <c r="F213" i="1"/>
  <c r="F217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11" i="1"/>
  <c r="F313" i="1"/>
  <c r="F315" i="1"/>
  <c r="F323" i="1"/>
  <c r="F272" i="1"/>
  <c r="F273" i="1"/>
  <c r="F274" i="1"/>
  <c r="F275" i="1"/>
  <c r="F276" i="1"/>
  <c r="F277" i="1"/>
  <c r="F278" i="1"/>
  <c r="F263" i="1"/>
  <c r="F354" i="1"/>
  <c r="F355" i="1"/>
  <c r="F359" i="1"/>
  <c r="F365" i="1"/>
  <c r="F372" i="1"/>
  <c r="F369" i="1"/>
  <c r="F386" i="1"/>
  <c r="F385" i="1"/>
  <c r="F387" i="1"/>
  <c r="F389" i="1"/>
  <c r="F388" i="1"/>
  <c r="F390" i="1"/>
  <c r="F391" i="1"/>
  <c r="F392" i="1"/>
  <c r="F393" i="1"/>
  <c r="F394" i="1"/>
  <c r="F395" i="1"/>
  <c r="F396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402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9" i="1"/>
  <c r="AM369" i="1" s="1"/>
  <c r="AQ372" i="1"/>
  <c r="AM372" i="1" s="1"/>
  <c r="AH233" i="1"/>
  <c r="AH234" i="1"/>
  <c r="AH237" i="1"/>
  <c r="AH238" i="1"/>
  <c r="AQ102" i="1"/>
  <c r="AM102" i="1" s="1"/>
  <c r="AH211" i="1"/>
  <c r="AQ311" i="1"/>
  <c r="AM311" i="1" s="1"/>
  <c r="AQ315" i="1"/>
  <c r="AM315" i="1" s="1"/>
  <c r="AQ313" i="1"/>
  <c r="AM313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8" i="1"/>
  <c r="AH385" i="1"/>
  <c r="AH372" i="1"/>
  <c r="AH414" i="1"/>
  <c r="AH413" i="1"/>
  <c r="AH411" i="1"/>
  <c r="AH407" i="1"/>
  <c r="AH406" i="1"/>
  <c r="AH403" i="1"/>
  <c r="AH217" i="1"/>
  <c r="AH215" i="1"/>
  <c r="AH187" i="1"/>
  <c r="AH188" i="1"/>
  <c r="AH223" i="1"/>
  <c r="AH224" i="1"/>
  <c r="AH416" i="1"/>
  <c r="AH418" i="1"/>
  <c r="AH419" i="1"/>
  <c r="AH420" i="1"/>
  <c r="AH417" i="1"/>
  <c r="AH415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8" i="1"/>
  <c r="AH349" i="1"/>
  <c r="AH350" i="1"/>
  <c r="AH351" i="1"/>
  <c r="AH421" i="1"/>
  <c r="AH422" i="1"/>
  <c r="AH423" i="1"/>
  <c r="AH424" i="1"/>
  <c r="AH425" i="1"/>
  <c r="AH426" i="1"/>
  <c r="AH25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44" i="1"/>
  <c r="AH345" i="1"/>
  <c r="AH346" i="1"/>
  <c r="AH34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396" i="1"/>
  <c r="AH395" i="1"/>
  <c r="AH394" i="1"/>
  <c r="AH393" i="1"/>
  <c r="AH392" i="1"/>
  <c r="AH391" i="1"/>
  <c r="AH389" i="1"/>
  <c r="AH386" i="1"/>
  <c r="AH369" i="1"/>
  <c r="AH365" i="1"/>
  <c r="AH359" i="1"/>
  <c r="AH355" i="1"/>
  <c r="AH354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0" i="1"/>
  <c r="AH186" i="1"/>
  <c r="AH315" i="1"/>
  <c r="AH313" i="1"/>
  <c r="AH311" i="1"/>
  <c r="AH281" i="1"/>
  <c r="AH303" i="1"/>
  <c r="AH301" i="1"/>
  <c r="AH161" i="1"/>
  <c r="AH299" i="1"/>
  <c r="AH297" i="1"/>
  <c r="AH295" i="1"/>
  <c r="AH293" i="1"/>
  <c r="AH291" i="1"/>
  <c r="AH289" i="1"/>
  <c r="AH343" i="1"/>
  <c r="AH342" i="1"/>
  <c r="AH341" i="1"/>
  <c r="AH34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<sst xmlns="http://schemas.openxmlformats.org/spreadsheetml/2006/main" count="5997" uniqueCount="1252">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</sst>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/>
  <sortState xmlns:xlrd2="http://schemas.microsoft.com/office/spreadsheetml/2017/richdata2" ref="A4:AZ739">
    <sortCondition ref="A3:A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zoomScale="122" zoomScaleNormal="122" workbookViewId="0">
      <selection activeCell="M219" sqref="M21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1101</v>
      </c>
      <c r="P1" s="18" t="s">
        <v>1101</v>
      </c>
      <c r="Q1" s="18" t="s">
        <v>1101</v>
      </c>
      <c r="R1" s="18" t="s">
        <v>1101</v>
      </c>
      <c r="S1" s="18" t="s">
        <v>1101</v>
      </c>
      <c r="T1" s="18" t="s">
        <v>1102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759</v>
      </c>
      <c r="AA1" s="20" t="s">
        <v>195</v>
      </c>
      <c r="AB1" s="20" t="s">
        <v>196</v>
      </c>
      <c r="AC1" s="40" t="s">
        <v>197</v>
      </c>
      <c r="AD1" s="40" t="s">
        <v>1021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1178</v>
      </c>
      <c r="AS1" s="20" t="s">
        <v>630</v>
      </c>
      <c r="AT1" s="20" t="s">
        <v>1017</v>
      </c>
      <c r="AU1" s="20" t="s">
        <v>630</v>
      </c>
      <c r="AV1" s="20" t="s">
        <v>1013</v>
      </c>
      <c r="AW1" s="20" t="s">
        <v>630</v>
      </c>
      <c r="AX1" s="20" t="s">
        <v>1022</v>
      </c>
      <c r="AY1" s="20" t="s">
        <v>1022</v>
      </c>
      <c r="AZ1" s="20" t="s">
        <v>1014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1010</v>
      </c>
      <c r="L2" s="16" t="s">
        <v>1011</v>
      </c>
      <c r="M2" s="16" t="s">
        <v>654</v>
      </c>
      <c r="N2" s="16" t="s">
        <v>655</v>
      </c>
      <c r="O2" s="48" t="s">
        <v>1164</v>
      </c>
      <c r="P2" s="17" t="s">
        <v>1170</v>
      </c>
      <c r="Q2" s="17" t="s">
        <v>1103</v>
      </c>
      <c r="R2" s="17" t="s">
        <v>1103</v>
      </c>
      <c r="S2" s="17" t="s">
        <v>1104</v>
      </c>
      <c r="T2" s="17" t="s">
        <v>1105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760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729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1179</v>
      </c>
      <c r="AS2" s="23" t="s">
        <v>169</v>
      </c>
      <c r="AT2" s="23" t="s">
        <v>1018</v>
      </c>
      <c r="AU2" s="23" t="s">
        <v>1015</v>
      </c>
      <c r="AV2" s="23" t="s">
        <v>1012</v>
      </c>
      <c r="AW2" s="23" t="s">
        <v>401</v>
      </c>
      <c r="AX2" s="23" t="s">
        <v>1025</v>
      </c>
      <c r="AY2" s="25" t="s">
        <v>1026</v>
      </c>
      <c r="AZ2" s="25" t="s">
        <v>1016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993</v>
      </c>
      <c r="L3" s="1" t="s">
        <v>994</v>
      </c>
      <c r="M3" s="1" t="s">
        <v>651</v>
      </c>
      <c r="N3" s="1" t="s">
        <v>652</v>
      </c>
      <c r="O3" s="49" t="s">
        <v>1163</v>
      </c>
      <c r="P3" s="2" t="s">
        <v>1106</v>
      </c>
      <c r="Q3" s="2" t="s">
        <v>1107</v>
      </c>
      <c r="R3" s="46" t="s">
        <v>1108</v>
      </c>
      <c r="S3" s="46" t="s">
        <v>1109</v>
      </c>
      <c r="T3" s="2" t="s">
        <v>1099</v>
      </c>
      <c r="U3" s="2" t="s">
        <v>653</v>
      </c>
      <c r="V3" s="3" t="s">
        <v>358</v>
      </c>
      <c r="W3" s="3" t="s">
        <v>755</v>
      </c>
      <c r="X3" s="3" t="s">
        <v>756</v>
      </c>
      <c r="Y3" s="3" t="s">
        <v>757</v>
      </c>
      <c r="Z3" s="3" t="s">
        <v>758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1177</v>
      </c>
      <c r="AS3" s="4" t="s">
        <v>23</v>
      </c>
      <c r="AT3" s="4" t="s">
        <v>1019</v>
      </c>
      <c r="AU3" s="4" t="s">
        <v>503</v>
      </c>
      <c r="AV3" s="4" t="s">
        <v>399</v>
      </c>
      <c r="AW3" s="4" t="s">
        <v>400</v>
      </c>
      <c r="AX3" s="4" t="s">
        <v>1024</v>
      </c>
      <c r="AY3" s="4" t="s">
        <v>1023</v>
      </c>
      <c r="AZ3" s="5" t="s">
        <v>439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669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372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1033</v>
      </c>
      <c r="AM4" s="6" t="s">
        <v>454</v>
      </c>
      <c r="AN4" s="8">
        <v>3.15</v>
      </c>
      <c r="AO4" s="6" t="s">
        <v>430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361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609</v>
      </c>
      <c r="V5" s="8" t="s">
        <v>371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372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331</v>
      </c>
      <c r="AK5" s="6">
        <v>1</v>
      </c>
      <c r="AL5" s="32" t="s">
        <v>1033</v>
      </c>
      <c r="AM5" s="6" t="s">
        <v>454</v>
      </c>
      <c r="AN5" s="8">
        <v>3.15</v>
      </c>
      <c r="AO5" s="6" t="s">
        <v>430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879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1082</v>
      </c>
      <c r="T6" s="6"/>
      <c r="V6" s="8"/>
      <c r="W6" s="8"/>
      <c r="X6" s="8"/>
      <c r="Y6" s="8"/>
      <c r="AD6" s="6" t="s">
        <v>372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584</v>
      </c>
      <c r="AO6" s="6" t="s">
        <v>586</v>
      </c>
      <c r="AP6" s="6" t="s">
        <v>582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880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609</v>
      </c>
      <c r="V7" s="8" t="s">
        <v>371</v>
      </c>
      <c r="W7" s="8"/>
      <c r="X7" s="8"/>
      <c r="Y7" s="8"/>
      <c r="AD7" s="6" t="s">
        <v>372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584</v>
      </c>
      <c r="AO7" s="6" t="s">
        <v>586</v>
      </c>
      <c r="AP7" s="6" t="s">
        <v>582</v>
      </c>
      <c r="AQ7" s="6" t="s">
        <v>128</v>
      </c>
      <c r="AS7" s="6" t="s">
        <v>130</v>
      </c>
      <c r="AU7" s="6" t="s">
        <v>511</v>
      </c>
      <c r="AV7" s="9" t="s">
        <v>592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881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1082</v>
      </c>
      <c r="T8" s="6"/>
      <c r="V8" s="8"/>
      <c r="W8" s="8"/>
      <c r="X8" s="8"/>
      <c r="Y8" s="8"/>
      <c r="AD8" s="6" t="s">
        <v>372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584</v>
      </c>
      <c r="AO8" s="6" t="s">
        <v>586</v>
      </c>
      <c r="AP8" s="6" t="s">
        <v>582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882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609</v>
      </c>
      <c r="V9" s="8" t="s">
        <v>371</v>
      </c>
      <c r="W9" s="8"/>
      <c r="X9" s="8"/>
      <c r="Y9" s="8"/>
      <c r="AD9" s="6" t="s">
        <v>372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584</v>
      </c>
      <c r="AO9" s="6" t="s">
        <v>586</v>
      </c>
      <c r="AP9" s="6" t="s">
        <v>582</v>
      </c>
      <c r="AQ9" s="6" t="s">
        <v>128</v>
      </c>
      <c r="AS9" s="6" t="s">
        <v>127</v>
      </c>
      <c r="AU9" s="6" t="s">
        <v>511</v>
      </c>
      <c r="AV9" s="6" t="s">
        <v>591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883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372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665</v>
      </c>
      <c r="AN10" s="8" t="s">
        <v>585</v>
      </c>
      <c r="AO10" s="6" t="s">
        <v>586</v>
      </c>
      <c r="AP10" s="6" t="s">
        <v>583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884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609</v>
      </c>
      <c r="V11" s="8" t="s">
        <v>371</v>
      </c>
      <c r="W11" s="8"/>
      <c r="X11" s="8"/>
      <c r="Y11" s="8"/>
      <c r="AD11" s="6" t="s">
        <v>372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665</v>
      </c>
      <c r="AN11" s="8" t="s">
        <v>585</v>
      </c>
      <c r="AO11" s="6" t="s">
        <v>586</v>
      </c>
      <c r="AP11" s="6" t="s">
        <v>583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885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372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584</v>
      </c>
      <c r="AO12" s="6" t="s">
        <v>586</v>
      </c>
      <c r="AP12" s="6" t="s">
        <v>582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886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609</v>
      </c>
      <c r="V13" s="8" t="s">
        <v>371</v>
      </c>
      <c r="W13" s="8"/>
      <c r="X13" s="8"/>
      <c r="Y13" s="8"/>
      <c r="AD13" s="6" t="s">
        <v>372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584</v>
      </c>
      <c r="AO13" s="6" t="s">
        <v>586</v>
      </c>
      <c r="AP13" s="6" t="s">
        <v>582</v>
      </c>
      <c r="AQ13" s="6" t="s">
        <v>128</v>
      </c>
      <c r="AS13" s="6" t="str">
        <f>G13</f>
        <v>Parents</v>
      </c>
      <c r="AU13" s="6" t="s">
        <v>511</v>
      </c>
      <c r="AV13" s="6" t="s">
        <v>587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838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372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585</v>
      </c>
      <c r="AO14" s="6" t="s">
        <v>586</v>
      </c>
      <c r="AP14" s="6" t="s">
        <v>583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839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609</v>
      </c>
      <c r="V15" s="8" t="s">
        <v>371</v>
      </c>
      <c r="W15" s="8"/>
      <c r="X15" s="8"/>
      <c r="Y15" s="8"/>
      <c r="AD15" s="6" t="s">
        <v>372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585</v>
      </c>
      <c r="AO15" s="6" t="s">
        <v>586</v>
      </c>
      <c r="AP15" s="6" t="s">
        <v>583</v>
      </c>
      <c r="AQ15" s="6" t="s">
        <v>128</v>
      </c>
      <c r="AS15" s="6" t="str">
        <f>G15</f>
        <v>Office</v>
      </c>
      <c r="AU15" s="6" t="s">
        <v>511</v>
      </c>
      <c r="AV15" s="6" t="s">
        <v>588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840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372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585</v>
      </c>
      <c r="AO16" s="6" t="s">
        <v>586</v>
      </c>
      <c r="AP16" s="6" t="s">
        <v>583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841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609</v>
      </c>
      <c r="V17" s="8" t="s">
        <v>371</v>
      </c>
      <c r="W17" s="8"/>
      <c r="X17" s="8"/>
      <c r="Y17" s="8"/>
      <c r="AD17" s="6" t="s">
        <v>372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585</v>
      </c>
      <c r="AO17" s="6" t="s">
        <v>586</v>
      </c>
      <c r="AP17" s="6" t="s">
        <v>583</v>
      </c>
      <c r="AQ17" s="6" t="s">
        <v>128</v>
      </c>
      <c r="AS17" s="6" t="str">
        <f>G17</f>
        <v>Kitchen</v>
      </c>
      <c r="AU17" s="6" t="s">
        <v>511</v>
      </c>
      <c r="AV17" s="6" t="s">
        <v>590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842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372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666</v>
      </c>
      <c r="AN18" s="8" t="s">
        <v>585</v>
      </c>
      <c r="AO18" s="6" t="s">
        <v>586</v>
      </c>
      <c r="AP18" s="6" t="s">
        <v>583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843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609</v>
      </c>
      <c r="V19" s="8" t="s">
        <v>371</v>
      </c>
      <c r="W19" s="8"/>
      <c r="X19" s="8"/>
      <c r="Y19" s="8"/>
      <c r="AD19" s="6" t="s">
        <v>372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666</v>
      </c>
      <c r="AN19" s="8" t="s">
        <v>585</v>
      </c>
      <c r="AO19" s="6" t="s">
        <v>586</v>
      </c>
      <c r="AP19" s="6" t="s">
        <v>583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844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372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667</v>
      </c>
      <c r="AN20" s="8" t="s">
        <v>585</v>
      </c>
      <c r="AO20" s="6" t="s">
        <v>586</v>
      </c>
      <c r="AP20" s="6" t="s">
        <v>583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845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609</v>
      </c>
      <c r="V21" s="8" t="s">
        <v>371</v>
      </c>
      <c r="W21" s="8"/>
      <c r="X21" s="8"/>
      <c r="Y21" s="8"/>
      <c r="AD21" s="6" t="s">
        <v>372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667</v>
      </c>
      <c r="AN21" s="8" t="s">
        <v>585</v>
      </c>
      <c r="AO21" s="6" t="s">
        <v>586</v>
      </c>
      <c r="AP21" s="6" t="s">
        <v>583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846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372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584</v>
      </c>
      <c r="AO22" s="6" t="s">
        <v>586</v>
      </c>
      <c r="AP22" s="6" t="s">
        <v>582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847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609</v>
      </c>
      <c r="V23" s="8" t="s">
        <v>371</v>
      </c>
      <c r="W23" s="8"/>
      <c r="X23" s="8"/>
      <c r="Y23" s="8"/>
      <c r="AD23" s="6" t="s">
        <v>372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584</v>
      </c>
      <c r="AO23" s="6" t="s">
        <v>586</v>
      </c>
      <c r="AP23" s="6" t="s">
        <v>582</v>
      </c>
      <c r="AQ23" s="6" t="s">
        <v>128</v>
      </c>
      <c r="AS23" s="6" t="str">
        <f>G23</f>
        <v>Laundry</v>
      </c>
      <c r="AU23" s="6" t="s">
        <v>511</v>
      </c>
      <c r="AV23" s="9" t="s">
        <v>589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848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372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668</v>
      </c>
      <c r="AN24" s="8" t="s">
        <v>585</v>
      </c>
      <c r="AO24" s="6" t="s">
        <v>586</v>
      </c>
      <c r="AP24" s="6" t="s">
        <v>583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849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609</v>
      </c>
      <c r="V25" s="8" t="s">
        <v>371</v>
      </c>
      <c r="W25" s="8"/>
      <c r="X25" s="8"/>
      <c r="Y25" s="8"/>
      <c r="AD25" s="6" t="s">
        <v>372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668</v>
      </c>
      <c r="AN25" s="8" t="s">
        <v>585</v>
      </c>
      <c r="AO25" s="6" t="s">
        <v>586</v>
      </c>
      <c r="AP25" s="6" t="s">
        <v>583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670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372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1033</v>
      </c>
      <c r="AM26" s="6" t="s">
        <v>454</v>
      </c>
      <c r="AN26" s="8">
        <v>3.15</v>
      </c>
      <c r="AO26" s="6" t="s">
        <v>430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362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371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372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331</v>
      </c>
      <c r="AK27" s="6">
        <v>1</v>
      </c>
      <c r="AL27" s="32" t="s">
        <v>1033</v>
      </c>
      <c r="AM27" s="6" t="s">
        <v>454</v>
      </c>
      <c r="AN27" s="8">
        <v>3.15</v>
      </c>
      <c r="AO27" s="6" t="s">
        <v>430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363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371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372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331</v>
      </c>
      <c r="AK28" s="6">
        <v>1</v>
      </c>
      <c r="AL28" s="32" t="s">
        <v>1033</v>
      </c>
      <c r="AM28" s="6" t="s">
        <v>454</v>
      </c>
      <c r="AN28" s="8">
        <v>3.15</v>
      </c>
      <c r="AO28" s="6" t="s">
        <v>430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364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371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372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331</v>
      </c>
      <c r="AK29" s="6">
        <v>1</v>
      </c>
      <c r="AL29" s="32" t="s">
        <v>1033</v>
      </c>
      <c r="AM29" s="6" t="s">
        <v>454</v>
      </c>
      <c r="AN29" s="8">
        <v>3.15</v>
      </c>
      <c r="AO29" s="6" t="s">
        <v>430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365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371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372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331</v>
      </c>
      <c r="AK30" s="6">
        <v>1</v>
      </c>
      <c r="AL30" s="32" t="s">
        <v>1033</v>
      </c>
      <c r="AM30" s="6" t="s">
        <v>454</v>
      </c>
      <c r="AN30" s="8">
        <v>3.15</v>
      </c>
      <c r="AO30" s="6" t="s">
        <v>430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366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371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372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331</v>
      </c>
      <c r="AK31" s="6">
        <v>1</v>
      </c>
      <c r="AL31" s="32" t="s">
        <v>1033</v>
      </c>
      <c r="AM31" s="6" t="s">
        <v>454</v>
      </c>
      <c r="AN31" s="8">
        <v>3.15</v>
      </c>
      <c r="AO31" s="6" t="s">
        <v>430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367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371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372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331</v>
      </c>
      <c r="AK32" s="6">
        <v>1</v>
      </c>
      <c r="AL32" s="32" t="s">
        <v>1033</v>
      </c>
      <c r="AM32" s="6" t="s">
        <v>454</v>
      </c>
      <c r="AN32" s="8">
        <v>3.15</v>
      </c>
      <c r="AO32" s="6" t="s">
        <v>430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368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371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372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331</v>
      </c>
      <c r="AK33" s="6">
        <v>1</v>
      </c>
      <c r="AL33" s="32" t="s">
        <v>1033</v>
      </c>
      <c r="AM33" s="6" t="s">
        <v>454</v>
      </c>
      <c r="AN33" s="8">
        <v>3.15</v>
      </c>
      <c r="AO33" s="6" t="s">
        <v>430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613</v>
      </c>
      <c r="D34" s="6" t="s">
        <v>395</v>
      </c>
      <c r="E34" s="6" t="s">
        <v>394</v>
      </c>
      <c r="F34" s="6" t="str">
        <f>IF(ISBLANK(E34), "", Table2[[#This Row],[unique_id]])</f>
        <v>column_break</v>
      </c>
      <c r="G34" s="6" t="s">
        <v>391</v>
      </c>
      <c r="H34" s="6" t="s">
        <v>87</v>
      </c>
      <c r="I34" s="6" t="s">
        <v>30</v>
      </c>
      <c r="M34" s="6" t="s">
        <v>392</v>
      </c>
      <c r="N34" s="6" t="s">
        <v>393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631</v>
      </c>
      <c r="D35" s="6" t="s">
        <v>27</v>
      </c>
      <c r="E35" s="6" t="s">
        <v>635</v>
      </c>
      <c r="F35" s="6" t="str">
        <f>IF(ISBLANK(E35), "", Table2[[#This Row],[unique_id]])</f>
        <v>lounge_air_purifier_pm25</v>
      </c>
      <c r="G35" s="6" t="s">
        <v>203</v>
      </c>
      <c r="H35" s="6" t="s">
        <v>634</v>
      </c>
      <c r="I35" s="6" t="s">
        <v>30</v>
      </c>
      <c r="M35" s="6" t="s">
        <v>90</v>
      </c>
      <c r="T35" s="6"/>
      <c r="U35" s="6" t="s">
        <v>609</v>
      </c>
      <c r="V35" s="8"/>
      <c r="W35" s="8"/>
      <c r="X35" s="8"/>
      <c r="Y35" s="8"/>
      <c r="AD35" s="6" t="s">
        <v>637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631</v>
      </c>
      <c r="D36" s="6" t="s">
        <v>27</v>
      </c>
      <c r="E36" s="6" t="s">
        <v>738</v>
      </c>
      <c r="F36" s="6" t="str">
        <f>IF(ISBLANK(E36), "", Table2[[#This Row],[unique_id]])</f>
        <v>dining_air_purifier_pm25</v>
      </c>
      <c r="G36" s="6" t="s">
        <v>202</v>
      </c>
      <c r="H36" s="6" t="s">
        <v>634</v>
      </c>
      <c r="I36" s="6" t="s">
        <v>30</v>
      </c>
      <c r="M36" s="6" t="s">
        <v>90</v>
      </c>
      <c r="T36" s="6"/>
      <c r="U36" s="6" t="s">
        <v>609</v>
      </c>
      <c r="V36" s="8"/>
      <c r="W36" s="8"/>
      <c r="X36" s="8"/>
      <c r="Y36" s="8"/>
      <c r="AD36" s="6" t="s">
        <v>637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613</v>
      </c>
      <c r="D37" s="6" t="s">
        <v>395</v>
      </c>
      <c r="E37" s="6" t="s">
        <v>394</v>
      </c>
      <c r="F37" s="6" t="str">
        <f>IF(ISBLANK(E37), "", Table2[[#This Row],[unique_id]])</f>
        <v>column_break</v>
      </c>
      <c r="G37" s="6" t="s">
        <v>391</v>
      </c>
      <c r="H37" s="6" t="s">
        <v>634</v>
      </c>
      <c r="I37" s="6" t="s">
        <v>30</v>
      </c>
      <c r="M37" s="6" t="s">
        <v>392</v>
      </c>
      <c r="N37" s="6" t="s">
        <v>393</v>
      </c>
      <c r="T37" s="6"/>
      <c r="V37" s="8"/>
      <c r="W37" s="8"/>
      <c r="X37" s="8"/>
      <c r="Y37" s="8"/>
      <c r="AD37" s="6" t="s">
        <v>637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369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609</v>
      </c>
      <c r="V38" s="8" t="s">
        <v>371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374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332</v>
      </c>
      <c r="AK38" s="6">
        <v>1</v>
      </c>
      <c r="AL38" s="32" t="s">
        <v>1033</v>
      </c>
      <c r="AM38" s="6" t="s">
        <v>454</v>
      </c>
      <c r="AN38" s="8">
        <v>3.15</v>
      </c>
      <c r="AO38" s="6" t="s">
        <v>430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850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609</v>
      </c>
      <c r="V39" s="8" t="s">
        <v>371</v>
      </c>
      <c r="W39" s="8"/>
      <c r="X39" s="8"/>
      <c r="Y39" s="8"/>
      <c r="AD39" s="6" t="s">
        <v>374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584</v>
      </c>
      <c r="AO39" s="6" t="s">
        <v>586</v>
      </c>
      <c r="AP39" s="6" t="s">
        <v>582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851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609</v>
      </c>
      <c r="V40" s="8" t="s">
        <v>371</v>
      </c>
      <c r="W40" s="8"/>
      <c r="X40" s="8"/>
      <c r="Y40" s="8"/>
      <c r="AD40" s="6" t="s">
        <v>374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584</v>
      </c>
      <c r="AO40" s="6" t="s">
        <v>586</v>
      </c>
      <c r="AP40" s="6" t="s">
        <v>582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852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609</v>
      </c>
      <c r="V41" s="8" t="s">
        <v>371</v>
      </c>
      <c r="W41" s="8"/>
      <c r="X41" s="8"/>
      <c r="Y41" s="8"/>
      <c r="AD41" s="6" t="s">
        <v>374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665</v>
      </c>
      <c r="AN41" s="8" t="s">
        <v>585</v>
      </c>
      <c r="AO41" s="6" t="s">
        <v>586</v>
      </c>
      <c r="AP41" s="6" t="s">
        <v>583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853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609</v>
      </c>
      <c r="V42" s="8" t="s">
        <v>371</v>
      </c>
      <c r="W42" s="8"/>
      <c r="X42" s="8"/>
      <c r="Y42" s="8"/>
      <c r="AD42" s="6" t="s">
        <v>374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584</v>
      </c>
      <c r="AO42" s="6" t="s">
        <v>586</v>
      </c>
      <c r="AP42" s="6" t="s">
        <v>582</v>
      </c>
      <c r="AQ42" s="6" t="s">
        <v>128</v>
      </c>
      <c r="AS42" s="6" t="str">
        <f>G42</f>
        <v>Parents</v>
      </c>
      <c r="AV42" s="6"/>
      <c r="AW42" s="64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854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609</v>
      </c>
      <c r="V43" s="8" t="s">
        <v>371</v>
      </c>
      <c r="W43" s="8"/>
      <c r="X43" s="8"/>
      <c r="Y43" s="8"/>
      <c r="AD43" s="6" t="s">
        <v>374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585</v>
      </c>
      <c r="AO43" s="6" t="s">
        <v>586</v>
      </c>
      <c r="AP43" s="6" t="s">
        <v>583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855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609</v>
      </c>
      <c r="V44" s="8" t="s">
        <v>371</v>
      </c>
      <c r="W44" s="8"/>
      <c r="X44" s="8"/>
      <c r="Y44" s="8"/>
      <c r="AD44" s="6" t="s">
        <v>374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585</v>
      </c>
      <c r="AO44" s="6" t="s">
        <v>586</v>
      </c>
      <c r="AP44" s="6" t="s">
        <v>583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856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609</v>
      </c>
      <c r="V45" s="8" t="s">
        <v>371</v>
      </c>
      <c r="W45" s="8"/>
      <c r="X45" s="8"/>
      <c r="Y45" s="8"/>
      <c r="AD45" s="6" t="s">
        <v>374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666</v>
      </c>
      <c r="AN45" s="8" t="s">
        <v>585</v>
      </c>
      <c r="AO45" s="6" t="s">
        <v>586</v>
      </c>
      <c r="AP45" s="6" t="s">
        <v>583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857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609</v>
      </c>
      <c r="V46" s="8" t="s">
        <v>371</v>
      </c>
      <c r="W46" s="8"/>
      <c r="X46" s="8"/>
      <c r="Y46" s="8"/>
      <c r="AD46" s="6" t="s">
        <v>374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667</v>
      </c>
      <c r="AN46" s="8" t="s">
        <v>585</v>
      </c>
      <c r="AO46" s="6" t="s">
        <v>586</v>
      </c>
      <c r="AP46" s="6" t="s">
        <v>583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858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609</v>
      </c>
      <c r="V47" s="8" t="s">
        <v>371</v>
      </c>
      <c r="W47" s="8"/>
      <c r="X47" s="8"/>
      <c r="Y47" s="8"/>
      <c r="AD47" s="6" t="s">
        <v>374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584</v>
      </c>
      <c r="AO47" s="6" t="s">
        <v>586</v>
      </c>
      <c r="AP47" s="6" t="s">
        <v>582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859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609</v>
      </c>
      <c r="V48" s="8" t="s">
        <v>371</v>
      </c>
      <c r="W48" s="8"/>
      <c r="X48" s="8"/>
      <c r="Y48" s="8"/>
      <c r="AD48" s="6" t="s">
        <v>374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668</v>
      </c>
      <c r="AN48" s="8" t="s">
        <v>585</v>
      </c>
      <c r="AO48" s="6" t="s">
        <v>586</v>
      </c>
      <c r="AP48" s="6" t="s">
        <v>583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370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371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374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332</v>
      </c>
      <c r="AK49" s="6">
        <v>1</v>
      </c>
      <c r="AL49" s="32" t="s">
        <v>1033</v>
      </c>
      <c r="AM49" s="6" t="s">
        <v>454</v>
      </c>
      <c r="AN49" s="8">
        <v>3.15</v>
      </c>
      <c r="AO49" s="6" t="s">
        <v>430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613</v>
      </c>
      <c r="D50" s="6" t="s">
        <v>395</v>
      </c>
      <c r="E50" s="6" t="s">
        <v>394</v>
      </c>
      <c r="F50" s="6" t="str">
        <f>IF(ISBLANK(E50), "", Table2[[#This Row],[unique_id]])</f>
        <v>column_break</v>
      </c>
      <c r="G50" s="6" t="s">
        <v>391</v>
      </c>
      <c r="H50" s="6" t="s">
        <v>29</v>
      </c>
      <c r="I50" s="6" t="s">
        <v>30</v>
      </c>
      <c r="M50" s="6" t="s">
        <v>392</v>
      </c>
      <c r="N50" s="6" t="s">
        <v>393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860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371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584</v>
      </c>
      <c r="AO51" s="6" t="s">
        <v>586</v>
      </c>
      <c r="AP51" s="6" t="s">
        <v>582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861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609</v>
      </c>
      <c r="V52" s="8" t="s">
        <v>371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584</v>
      </c>
      <c r="AO52" s="6" t="s">
        <v>586</v>
      </c>
      <c r="AP52" s="6" t="s">
        <v>582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862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609</v>
      </c>
      <c r="V53" s="8" t="s">
        <v>359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584</v>
      </c>
      <c r="AO53" s="6" t="s">
        <v>586</v>
      </c>
      <c r="AP53" s="6" t="s">
        <v>582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863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609</v>
      </c>
      <c r="V54" s="8" t="s">
        <v>371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585</v>
      </c>
      <c r="AO54" s="6" t="s">
        <v>586</v>
      </c>
      <c r="AP54" s="6" t="s">
        <v>583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864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609</v>
      </c>
      <c r="V55" s="8" t="s">
        <v>371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665</v>
      </c>
      <c r="AN55" s="8" t="s">
        <v>585</v>
      </c>
      <c r="AO55" s="6" t="s">
        <v>586</v>
      </c>
      <c r="AP55" s="6" t="s">
        <v>583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865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609</v>
      </c>
      <c r="V56" s="8" t="s">
        <v>371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585</v>
      </c>
      <c r="AO56" s="6" t="s">
        <v>586</v>
      </c>
      <c r="AP56" s="6" t="s">
        <v>583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866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609</v>
      </c>
      <c r="V57" s="8" t="s">
        <v>371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666</v>
      </c>
      <c r="AN57" s="8" t="s">
        <v>585</v>
      </c>
      <c r="AO57" s="6" t="s">
        <v>586</v>
      </c>
      <c r="AP57" s="6" t="s">
        <v>583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867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609</v>
      </c>
      <c r="V58" s="8" t="s">
        <v>371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667</v>
      </c>
      <c r="AN58" s="8" t="s">
        <v>585</v>
      </c>
      <c r="AO58" s="6" t="s">
        <v>586</v>
      </c>
      <c r="AP58" s="6" t="s">
        <v>583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868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371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584</v>
      </c>
      <c r="AO59" s="6" t="s">
        <v>586</v>
      </c>
      <c r="AP59" s="6" t="s">
        <v>582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613</v>
      </c>
      <c r="D60" s="6" t="s">
        <v>395</v>
      </c>
      <c r="E60" s="6" t="s">
        <v>394</v>
      </c>
      <c r="F60" s="6" t="str">
        <f>IF(ISBLANK(E60), "", Table2[[#This Row],[unique_id]])</f>
        <v>column_break</v>
      </c>
      <c r="G60" s="6" t="s">
        <v>391</v>
      </c>
      <c r="H60" s="6" t="s">
        <v>185</v>
      </c>
      <c r="I60" s="6" t="s">
        <v>30</v>
      </c>
      <c r="M60" s="6" t="s">
        <v>392</v>
      </c>
      <c r="N60" s="6" t="s">
        <v>393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869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609</v>
      </c>
      <c r="V61" s="8" t="s">
        <v>371</v>
      </c>
      <c r="W61" s="8"/>
      <c r="X61" s="8"/>
      <c r="Y61" s="8"/>
      <c r="AD61" s="6" t="s">
        <v>373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584</v>
      </c>
      <c r="AO61" s="6" t="s">
        <v>586</v>
      </c>
      <c r="AP61" s="6" t="s">
        <v>582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870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609</v>
      </c>
      <c r="V62" s="8" t="s">
        <v>371</v>
      </c>
      <c r="W62" s="8"/>
      <c r="X62" s="8"/>
      <c r="Y62" s="8"/>
      <c r="AD62" s="6" t="s">
        <v>373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584</v>
      </c>
      <c r="AO62" s="6" t="s">
        <v>586</v>
      </c>
      <c r="AP62" s="6" t="s">
        <v>582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871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609</v>
      </c>
      <c r="V63" s="8" t="s">
        <v>371</v>
      </c>
      <c r="W63" s="8"/>
      <c r="X63" s="8"/>
      <c r="Y63" s="8"/>
      <c r="AD63" s="6" t="s">
        <v>373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584</v>
      </c>
      <c r="AO63" s="6" t="s">
        <v>586</v>
      </c>
      <c r="AP63" s="6" t="s">
        <v>582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872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609</v>
      </c>
      <c r="V64" s="8" t="s">
        <v>371</v>
      </c>
      <c r="W64" s="8"/>
      <c r="X64" s="8"/>
      <c r="Y64" s="8"/>
      <c r="AD64" s="6" t="s">
        <v>373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585</v>
      </c>
      <c r="AO64" s="6" t="s">
        <v>586</v>
      </c>
      <c r="AP64" s="6" t="s">
        <v>583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873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609</v>
      </c>
      <c r="V65" s="8" t="s">
        <v>371</v>
      </c>
      <c r="W65" s="8"/>
      <c r="X65" s="8"/>
      <c r="Y65" s="8"/>
      <c r="AD65" s="6" t="s">
        <v>373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585</v>
      </c>
      <c r="AO65" s="6" t="s">
        <v>586</v>
      </c>
      <c r="AP65" s="6" t="s">
        <v>583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874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609</v>
      </c>
      <c r="V66" s="8" t="s">
        <v>371</v>
      </c>
      <c r="W66" s="8"/>
      <c r="X66" s="8"/>
      <c r="Y66" s="8"/>
      <c r="AD66" s="6" t="s">
        <v>373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584</v>
      </c>
      <c r="AO66" s="6" t="s">
        <v>586</v>
      </c>
      <c r="AP66" s="6" t="s">
        <v>582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332</v>
      </c>
      <c r="AK67" s="6">
        <v>1</v>
      </c>
      <c r="AL67" s="32" t="s">
        <v>1033</v>
      </c>
      <c r="AM67" s="6" t="s">
        <v>454</v>
      </c>
      <c r="AN67" s="8">
        <v>3.15</v>
      </c>
      <c r="AO67" s="6" t="s">
        <v>430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332</v>
      </c>
      <c r="AK68" s="6">
        <v>1</v>
      </c>
      <c r="AL68" s="32" t="s">
        <v>1033</v>
      </c>
      <c r="AM68" s="6" t="s">
        <v>454</v>
      </c>
      <c r="AN68" s="8">
        <v>3.15</v>
      </c>
      <c r="AO68" s="6" t="s">
        <v>430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332</v>
      </c>
      <c r="AK69" s="6">
        <v>1</v>
      </c>
      <c r="AL69" s="32" t="s">
        <v>1033</v>
      </c>
      <c r="AM69" s="6" t="s">
        <v>454</v>
      </c>
      <c r="AN69" s="8">
        <v>3.15</v>
      </c>
      <c r="AO69" s="6" t="s">
        <v>430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332</v>
      </c>
      <c r="AK70" s="6">
        <v>1</v>
      </c>
      <c r="AL70" s="32" t="s">
        <v>1033</v>
      </c>
      <c r="AM70" s="6" t="s">
        <v>454</v>
      </c>
      <c r="AN70" s="8">
        <v>3.15</v>
      </c>
      <c r="AO70" s="6" t="s">
        <v>430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332</v>
      </c>
      <c r="AK71" s="6">
        <v>1</v>
      </c>
      <c r="AL71" s="32" t="s">
        <v>1033</v>
      </c>
      <c r="AM71" s="6" t="s">
        <v>454</v>
      </c>
      <c r="AN71" s="8">
        <v>3.15</v>
      </c>
      <c r="AO71" s="6" t="s">
        <v>430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332</v>
      </c>
      <c r="AK72" s="6">
        <v>1</v>
      </c>
      <c r="AL72" s="32" t="s">
        <v>1033</v>
      </c>
      <c r="AM72" s="6" t="s">
        <v>454</v>
      </c>
      <c r="AN72" s="8">
        <v>3.15</v>
      </c>
      <c r="AO72" s="6" t="s">
        <v>430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J73" s="64"/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331</v>
      </c>
      <c r="AK73" s="6">
        <v>1</v>
      </c>
      <c r="AL73" s="32" t="s">
        <v>1033</v>
      </c>
      <c r="AM73" s="6" t="s">
        <v>454</v>
      </c>
      <c r="AN73" s="8">
        <v>3.15</v>
      </c>
      <c r="AO73" s="6" t="s">
        <v>430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331</v>
      </c>
      <c r="AK74" s="6">
        <v>1</v>
      </c>
      <c r="AL74" s="32" t="s">
        <v>1033</v>
      </c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333</v>
      </c>
      <c r="AK75" s="6">
        <v>1</v>
      </c>
      <c r="AL75" s="32" t="s">
        <v>1033</v>
      </c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331</v>
      </c>
      <c r="AK76" s="6">
        <v>1</v>
      </c>
      <c r="AL76" s="32" t="s">
        <v>1033</v>
      </c>
      <c r="AM76" s="6" t="s">
        <v>454</v>
      </c>
      <c r="AN76" s="8">
        <v>3.15</v>
      </c>
      <c r="AO76" s="6" t="s">
        <v>430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331</v>
      </c>
      <c r="AK77" s="6">
        <v>1</v>
      </c>
      <c r="AL77" s="32" t="s">
        <v>1033</v>
      </c>
      <c r="AM77" s="6" t="s">
        <v>454</v>
      </c>
      <c r="AN77" s="8">
        <v>3.15</v>
      </c>
      <c r="AO77" s="6" t="s">
        <v>430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605</v>
      </c>
      <c r="AK78" s="6">
        <v>1</v>
      </c>
      <c r="AL78" s="32" t="s">
        <v>1033</v>
      </c>
      <c r="AM78" s="6" t="s">
        <v>454</v>
      </c>
      <c r="AN78" s="8">
        <v>3.15</v>
      </c>
      <c r="AO78" s="6" t="s">
        <v>430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J79" s="64"/>
      <c r="M79" s="6" t="s">
        <v>136</v>
      </c>
      <c r="T79" s="6"/>
      <c r="U79" s="6" t="s">
        <v>609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605</v>
      </c>
      <c r="AK79" s="6">
        <v>1</v>
      </c>
      <c r="AL79" s="32" t="s">
        <v>1033</v>
      </c>
      <c r="AM79" s="6" t="s">
        <v>454</v>
      </c>
      <c r="AN79" s="8">
        <v>3.15</v>
      </c>
      <c r="AO79" s="6" t="s">
        <v>430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613</v>
      </c>
      <c r="D80" s="6" t="s">
        <v>395</v>
      </c>
      <c r="E80" s="6" t="s">
        <v>611</v>
      </c>
      <c r="F80" s="6" t="str">
        <f>IF(ISBLANK(E80), "", Table2[[#This Row],[unique_id]])</f>
        <v>graph_break</v>
      </c>
      <c r="G80" s="6" t="s">
        <v>612</v>
      </c>
      <c r="H80" s="6" t="s">
        <v>59</v>
      </c>
      <c r="I80" s="6" t="s">
        <v>190</v>
      </c>
      <c r="T80" s="6"/>
      <c r="U80" s="6" t="s">
        <v>609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609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605</v>
      </c>
      <c r="AK81" s="6">
        <v>1</v>
      </c>
      <c r="AL81" s="32" t="s">
        <v>1033</v>
      </c>
      <c r="AM81" s="6" t="s">
        <v>454</v>
      </c>
      <c r="AN81" s="8">
        <v>3.15</v>
      </c>
      <c r="AO81" s="6" t="s">
        <v>430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4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605</v>
      </c>
      <c r="AK82" s="6">
        <v>1</v>
      </c>
      <c r="AL82" s="32" t="s">
        <v>1033</v>
      </c>
      <c r="AM82" s="6" t="s">
        <v>454</v>
      </c>
      <c r="AN82" s="8">
        <v>3.15</v>
      </c>
      <c r="AO82" s="6" t="s">
        <v>430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334</v>
      </c>
      <c r="AK84" s="6">
        <v>1</v>
      </c>
      <c r="AL84" s="32" t="s">
        <v>1033</v>
      </c>
      <c r="AM84" s="6" t="s">
        <v>454</v>
      </c>
      <c r="AN84" s="8">
        <v>3.15</v>
      </c>
      <c r="AO84" s="6" t="s">
        <v>430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613</v>
      </c>
      <c r="D85" s="6" t="s">
        <v>395</v>
      </c>
      <c r="E85" s="6" t="s">
        <v>611</v>
      </c>
      <c r="F85" s="6" t="str">
        <f>IF(ISBLANK(E85), "", Table2[[#This Row],[unique_id]])</f>
        <v>graph_break</v>
      </c>
      <c r="G85" s="6" t="s">
        <v>612</v>
      </c>
      <c r="H85" s="6" t="s">
        <v>59</v>
      </c>
      <c r="I85" s="6" t="s">
        <v>190</v>
      </c>
      <c r="T85" s="6"/>
      <c r="U85" s="6" t="s">
        <v>609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609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334</v>
      </c>
      <c r="AK86" s="6">
        <v>1</v>
      </c>
      <c r="AL86" s="32" t="s">
        <v>1033</v>
      </c>
      <c r="AM86" s="6" t="s">
        <v>454</v>
      </c>
      <c r="AN86" s="8">
        <v>3.15</v>
      </c>
      <c r="AO86" s="6" t="s">
        <v>430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334</v>
      </c>
      <c r="AK87" s="6">
        <v>1</v>
      </c>
      <c r="AL87" s="32" t="s">
        <v>1033</v>
      </c>
      <c r="AM87" s="6" t="s">
        <v>454</v>
      </c>
      <c r="AN87" s="8">
        <v>3.15</v>
      </c>
      <c r="AO87" s="6" t="s">
        <v>430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334</v>
      </c>
      <c r="AK88" s="6">
        <v>1</v>
      </c>
      <c r="AL88" s="32" t="s">
        <v>1033</v>
      </c>
      <c r="AM88" s="6" t="s">
        <v>454</v>
      </c>
      <c r="AN88" s="8">
        <v>3.15</v>
      </c>
      <c r="AO88" s="6" t="s">
        <v>430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355</v>
      </c>
      <c r="E89" s="6" t="s">
        <v>968</v>
      </c>
      <c r="F89" s="6" t="str">
        <f>IF(ISBLANK(E89), "", Table2[[#This Row],[unique_id]])</f>
        <v>home_security</v>
      </c>
      <c r="G89" s="6" t="s">
        <v>966</v>
      </c>
      <c r="H89" s="6" t="s">
        <v>356</v>
      </c>
      <c r="I89" s="6" t="s">
        <v>132</v>
      </c>
      <c r="J89" s="6" t="s">
        <v>967</v>
      </c>
      <c r="M89" s="6" t="s">
        <v>275</v>
      </c>
      <c r="T89" s="6"/>
      <c r="V89" s="8"/>
      <c r="W89" s="8"/>
      <c r="X89" s="8"/>
      <c r="Y89" s="8"/>
      <c r="AD89" s="6" t="s">
        <v>981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1020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355</v>
      </c>
      <c r="E90" s="6" t="s">
        <v>614</v>
      </c>
      <c r="F90" s="6" t="str">
        <f>IF(ISBLANK(E90), "", Table2[[#This Row],[unique_id]])</f>
        <v>home_movie</v>
      </c>
      <c r="G90" s="6" t="s">
        <v>627</v>
      </c>
      <c r="H90" s="6" t="s">
        <v>356</v>
      </c>
      <c r="I90" s="6" t="s">
        <v>132</v>
      </c>
      <c r="J90" s="6" t="s">
        <v>662</v>
      </c>
      <c r="M90" s="6" t="s">
        <v>275</v>
      </c>
      <c r="T90" s="6"/>
      <c r="V90" s="8"/>
      <c r="W90" s="8"/>
      <c r="X90" s="8"/>
      <c r="Y90" s="8"/>
      <c r="AD90" s="6" t="s">
        <v>603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1020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355</v>
      </c>
      <c r="E91" s="6" t="s">
        <v>354</v>
      </c>
      <c r="F91" s="6" t="str">
        <f>IF(ISBLANK(E91), "", Table2[[#This Row],[unique_id]])</f>
        <v>home_sleep</v>
      </c>
      <c r="G91" s="6" t="s">
        <v>312</v>
      </c>
      <c r="H91" s="6" t="s">
        <v>356</v>
      </c>
      <c r="I91" s="6" t="s">
        <v>132</v>
      </c>
      <c r="J91" s="6" t="s">
        <v>664</v>
      </c>
      <c r="M91" s="6" t="s">
        <v>275</v>
      </c>
      <c r="T91" s="6"/>
      <c r="V91" s="8"/>
      <c r="W91" s="8"/>
      <c r="X91" s="8"/>
      <c r="Y91" s="8"/>
      <c r="AD91" s="6" t="s">
        <v>357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1020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355</v>
      </c>
      <c r="E92" s="6" t="s">
        <v>602</v>
      </c>
      <c r="F92" s="6" t="str">
        <f>IF(ISBLANK(E92), "", Table2[[#This Row],[unique_id]])</f>
        <v>home_reset</v>
      </c>
      <c r="G92" s="6" t="s">
        <v>628</v>
      </c>
      <c r="H92" s="6" t="s">
        <v>356</v>
      </c>
      <c r="I92" s="6" t="s">
        <v>132</v>
      </c>
      <c r="J92" s="6" t="s">
        <v>663</v>
      </c>
      <c r="M92" s="6" t="s">
        <v>275</v>
      </c>
      <c r="T92" s="6"/>
      <c r="V92" s="8"/>
      <c r="W92" s="8"/>
      <c r="X92" s="8"/>
      <c r="Y92" s="8"/>
      <c r="AD92" s="6" t="s">
        <v>604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1020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985</v>
      </c>
      <c r="D93" s="6" t="s">
        <v>986</v>
      </c>
      <c r="E93" s="6" t="s">
        <v>987</v>
      </c>
      <c r="F93" s="6" t="str">
        <f>IF(ISBLANK(E93), "", Table2[[#This Row],[unique_id]])</f>
        <v>home_secure_back_door_off</v>
      </c>
      <c r="G93" s="6" t="s">
        <v>988</v>
      </c>
      <c r="H93" s="6" t="s">
        <v>356</v>
      </c>
      <c r="I93" s="6" t="s">
        <v>132</v>
      </c>
      <c r="K93" s="6" t="s">
        <v>989</v>
      </c>
      <c r="L93" s="6" t="s">
        <v>995</v>
      </c>
      <c r="T93" s="6"/>
      <c r="V93" s="8"/>
      <c r="W93" s="8"/>
      <c r="X93" s="8"/>
      <c r="Y93" s="8"/>
      <c r="AD93" s="6" t="s">
        <v>996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985</v>
      </c>
      <c r="D94" s="6" t="s">
        <v>986</v>
      </c>
      <c r="E94" s="6" t="s">
        <v>997</v>
      </c>
      <c r="F94" s="6" t="str">
        <f>IF(ISBLANK(E94), "", Table2[[#This Row],[unique_id]])</f>
        <v>home_secure_front_door_off</v>
      </c>
      <c r="G94" s="6" t="s">
        <v>998</v>
      </c>
      <c r="H94" s="6" t="s">
        <v>356</v>
      </c>
      <c r="I94" s="6" t="s">
        <v>132</v>
      </c>
      <c r="K94" s="6" t="s">
        <v>999</v>
      </c>
      <c r="L94" s="6" t="s">
        <v>995</v>
      </c>
      <c r="T94" s="6"/>
      <c r="V94" s="8"/>
      <c r="W94" s="8"/>
      <c r="X94" s="8"/>
      <c r="Y94" s="8"/>
      <c r="AD94" s="6" t="s">
        <v>996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985</v>
      </c>
      <c r="D95" s="6" t="s">
        <v>986</v>
      </c>
      <c r="E95" s="6" t="s">
        <v>1002</v>
      </c>
      <c r="F95" s="6" t="str">
        <f>IF(ISBLANK(E95), "", Table2[[#This Row],[unique_id]])</f>
        <v>home_sleep_on</v>
      </c>
      <c r="G95" s="6" t="s">
        <v>1000</v>
      </c>
      <c r="H95" s="6" t="s">
        <v>356</v>
      </c>
      <c r="I95" s="6" t="s">
        <v>132</v>
      </c>
      <c r="K95" s="6" t="s">
        <v>1004</v>
      </c>
      <c r="L95" s="6" t="s">
        <v>1005</v>
      </c>
      <c r="T95" s="6"/>
      <c r="V95" s="8"/>
      <c r="W95" s="8"/>
      <c r="X95" s="8"/>
      <c r="Y95" s="8"/>
      <c r="AD95" s="6" t="s">
        <v>357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985</v>
      </c>
      <c r="D96" s="6" t="s">
        <v>986</v>
      </c>
      <c r="E96" s="6" t="s">
        <v>1003</v>
      </c>
      <c r="F96" s="6" t="str">
        <f>IF(ISBLANK(E96), "", Table2[[#This Row],[unique_id]])</f>
        <v>home_sleep_off</v>
      </c>
      <c r="G96" s="6" t="s">
        <v>1001</v>
      </c>
      <c r="H96" s="6" t="s">
        <v>356</v>
      </c>
      <c r="I96" s="6" t="s">
        <v>132</v>
      </c>
      <c r="K96" s="6" t="s">
        <v>1004</v>
      </c>
      <c r="L96" s="6" t="s">
        <v>995</v>
      </c>
      <c r="T96" s="6"/>
      <c r="V96" s="8"/>
      <c r="W96" s="8"/>
      <c r="X96" s="8"/>
      <c r="Y96" s="8"/>
      <c r="AD96" s="6" t="s">
        <v>1006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613</v>
      </c>
      <c r="D97" s="6" t="s">
        <v>395</v>
      </c>
      <c r="E97" s="6" t="s">
        <v>394</v>
      </c>
      <c r="F97" s="6" t="str">
        <f>IF(ISBLANK(E97), "", Table2[[#This Row],[unique_id]])</f>
        <v>column_break</v>
      </c>
      <c r="G97" s="6" t="s">
        <v>391</v>
      </c>
      <c r="H97" s="6" t="s">
        <v>356</v>
      </c>
      <c r="I97" s="6" t="s">
        <v>132</v>
      </c>
      <c r="M97" s="6" t="s">
        <v>392</v>
      </c>
      <c r="N97" s="6" t="s">
        <v>393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563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1072</v>
      </c>
      <c r="M98" s="6" t="s">
        <v>136</v>
      </c>
      <c r="O98" s="8" t="s">
        <v>1165</v>
      </c>
      <c r="P98" s="6" t="s">
        <v>172</v>
      </c>
      <c r="Q98" s="6" t="s">
        <v>1115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1110</v>
      </c>
      <c r="V98" s="8"/>
      <c r="W98" s="8"/>
      <c r="X98" s="8"/>
      <c r="Y98" s="8"/>
      <c r="AD98" s="6" t="s">
        <v>261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446</v>
      </c>
      <c r="AO98" s="6" t="s">
        <v>129</v>
      </c>
      <c r="AP98" s="6" t="s">
        <v>447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553</v>
      </c>
      <c r="AV98" s="6" t="s">
        <v>448</v>
      </c>
      <c r="AW98" s="6" t="s">
        <v>556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564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1072</v>
      </c>
      <c r="M99" s="6" t="s">
        <v>136</v>
      </c>
      <c r="O99" s="8" t="s">
        <v>1165</v>
      </c>
      <c r="P99" s="6" t="s">
        <v>172</v>
      </c>
      <c r="Q99" s="6" t="s">
        <v>1115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1110</v>
      </c>
      <c r="V99" s="8"/>
      <c r="W99" s="8"/>
      <c r="X99" s="8"/>
      <c r="Y99" s="8"/>
      <c r="AD99" s="6" t="s">
        <v>261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446</v>
      </c>
      <c r="AO99" s="6" t="s">
        <v>129</v>
      </c>
      <c r="AP99" s="6" t="s">
        <v>447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553</v>
      </c>
      <c r="AV99" s="6" t="s">
        <v>449</v>
      </c>
      <c r="AW99" s="6" t="s">
        <v>557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565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660</v>
      </c>
      <c r="M100" s="6" t="s">
        <v>136</v>
      </c>
      <c r="O100" s="8" t="s">
        <v>1165</v>
      </c>
      <c r="P100" s="6" t="s">
        <v>172</v>
      </c>
      <c r="Q100" s="6" t="s">
        <v>1115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1110</v>
      </c>
      <c r="V100" s="8"/>
      <c r="W100" s="8"/>
      <c r="X100" s="8"/>
      <c r="Y100" s="8"/>
      <c r="AD100" s="6" t="s">
        <v>261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446</v>
      </c>
      <c r="AO100" s="6" t="s">
        <v>129</v>
      </c>
      <c r="AP100" s="6" t="s">
        <v>447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553</v>
      </c>
      <c r="AV100" s="6" t="s">
        <v>452</v>
      </c>
      <c r="AW100" s="6" t="s">
        <v>558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1195</v>
      </c>
      <c r="D101" s="6" t="s">
        <v>149</v>
      </c>
      <c r="E101" s="9" t="str">
        <f>_xlfn.CONCAT("template_", E102, "_proxy")</f>
        <v>template_kitchen_fan_plug_proxy</v>
      </c>
      <c r="F101" s="6" t="str">
        <f>IF(ISBLANK(E101), "", Table2[[#This Row],[unique_id]])</f>
        <v>template_kitchen_fan_plug_proxy</v>
      </c>
      <c r="G101" s="6" t="s">
        <v>215</v>
      </c>
      <c r="H101" s="6" t="s">
        <v>131</v>
      </c>
      <c r="I101" s="6" t="s">
        <v>132</v>
      </c>
      <c r="O101" s="8" t="s">
        <v>1165</v>
      </c>
      <c r="P101" s="6" t="s">
        <v>172</v>
      </c>
      <c r="Q101" s="6" t="s">
        <v>1115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424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1228</v>
      </c>
      <c r="F102" s="6" t="str">
        <f>IF(ISBLANK(E102), "", Table2[[#This Row],[unique_id]])</f>
        <v>kitchen_fan_plug</v>
      </c>
      <c r="G102" s="6" t="s">
        <v>215</v>
      </c>
      <c r="H102" s="6" t="s">
        <v>131</v>
      </c>
      <c r="I102" s="6" t="s">
        <v>132</v>
      </c>
      <c r="J102" s="6" t="s">
        <v>660</v>
      </c>
      <c r="M102" s="6" t="s">
        <v>136</v>
      </c>
      <c r="O102" s="8" t="s">
        <v>1165</v>
      </c>
      <c r="P102" s="6" t="s">
        <v>172</v>
      </c>
      <c r="Q102" s="6" t="s">
        <v>1115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8"/>
      <c r="W102" s="8"/>
      <c r="X102" s="8"/>
      <c r="Y102" s="8"/>
      <c r="AD102" s="6" t="s">
        <v>261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427</v>
      </c>
      <c r="AO102" s="6" t="s">
        <v>129</v>
      </c>
      <c r="AP102" s="6" t="s">
        <v>424</v>
      </c>
      <c r="AQ102" s="6" t="str">
        <f>IF(OR(ISBLANK(AV102), ISBLANK(AW102)), "", Table2[[#This Row],[device_via_device]])</f>
        <v>TPLink</v>
      </c>
      <c r="AR102" s="6" t="s">
        <v>1180</v>
      </c>
      <c r="AS102" s="6" t="s">
        <v>215</v>
      </c>
      <c r="AU102" s="6" t="s">
        <v>553</v>
      </c>
      <c r="AV102" s="7" t="s">
        <v>428</v>
      </c>
      <c r="AW102" s="7" t="s">
        <v>552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566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660</v>
      </c>
      <c r="M103" s="6" t="s">
        <v>136</v>
      </c>
      <c r="O103" s="8" t="s">
        <v>1165</v>
      </c>
      <c r="P103" s="6" t="s">
        <v>172</v>
      </c>
      <c r="Q103" s="6" t="s">
        <v>1115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1110</v>
      </c>
      <c r="V103" s="8"/>
      <c r="W103" s="8"/>
      <c r="X103" s="8"/>
      <c r="Y103" s="8"/>
      <c r="AD103" s="6" t="s">
        <v>261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446</v>
      </c>
      <c r="AO103" s="6" t="s">
        <v>129</v>
      </c>
      <c r="AP103" s="6" t="s">
        <v>447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553</v>
      </c>
      <c r="AV103" s="6" t="s">
        <v>453</v>
      </c>
      <c r="AW103" s="6" t="s">
        <v>559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567</v>
      </c>
      <c r="F104" s="6" t="str">
        <f>IF(ISBLANK(E104), "", Table2[[#This Row],[unique_id]])</f>
        <v>deck_fan</v>
      </c>
      <c r="G104" s="6" t="s">
        <v>422</v>
      </c>
      <c r="H104" s="6" t="s">
        <v>131</v>
      </c>
      <c r="I104" s="6" t="s">
        <v>132</v>
      </c>
      <c r="J104" s="6" t="s">
        <v>1073</v>
      </c>
      <c r="M104" s="6" t="s">
        <v>136</v>
      </c>
      <c r="T104" s="6"/>
      <c r="V104" s="8"/>
      <c r="W104" s="8"/>
      <c r="X104" s="8"/>
      <c r="Y104" s="8"/>
      <c r="AD104" s="6" t="s">
        <v>261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422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568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1165</v>
      </c>
      <c r="P105" s="6" t="s">
        <v>172</v>
      </c>
      <c r="Q105" s="6" t="s">
        <v>1115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1110</v>
      </c>
      <c r="V105" s="8"/>
      <c r="W105" s="8"/>
      <c r="X105" s="8"/>
      <c r="Y105" s="8"/>
      <c r="AD105" s="6" t="s">
        <v>261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446</v>
      </c>
      <c r="AO105" s="6" t="s">
        <v>455</v>
      </c>
      <c r="AP105" s="6" t="s">
        <v>447</v>
      </c>
      <c r="AQ105" s="6" t="str">
        <f>IF(OR(ISBLANK(AV105), ISBLANK(AW105)), "", Table2[[#This Row],[device_via_device]])</f>
        <v>SenseMe</v>
      </c>
      <c r="AS105" s="6" t="s">
        <v>422</v>
      </c>
      <c r="AU105" s="6" t="s">
        <v>553</v>
      </c>
      <c r="AV105" s="6" t="s">
        <v>450</v>
      </c>
      <c r="AW105" s="6" t="s">
        <v>560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569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1165</v>
      </c>
      <c r="P106" s="6" t="s">
        <v>172</v>
      </c>
      <c r="Q106" s="6" t="s">
        <v>1115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1110</v>
      </c>
      <c r="V106" s="8"/>
      <c r="W106" s="8"/>
      <c r="X106" s="8"/>
      <c r="Y106" s="8"/>
      <c r="AD106" s="6" t="s">
        <v>261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446</v>
      </c>
      <c r="AO106" s="6" t="s">
        <v>456</v>
      </c>
      <c r="AP106" s="6" t="s">
        <v>447</v>
      </c>
      <c r="AQ106" s="6" t="str">
        <f>IF(OR(ISBLANK(AV106), ISBLANK(AW106)), "", Table2[[#This Row],[device_via_device]])</f>
        <v>SenseMe</v>
      </c>
      <c r="AS106" s="6" t="s">
        <v>422</v>
      </c>
      <c r="AU106" s="6" t="s">
        <v>553</v>
      </c>
      <c r="AV106" s="6" t="s">
        <v>451</v>
      </c>
      <c r="AW106" s="12" t="s">
        <v>561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131</v>
      </c>
      <c r="I107" s="6" t="s">
        <v>132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563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1074</v>
      </c>
      <c r="M108" s="6" t="s">
        <v>136</v>
      </c>
      <c r="O108" s="8" t="s">
        <v>1165</v>
      </c>
      <c r="P108" s="6" t="s">
        <v>172</v>
      </c>
      <c r="Q108" s="6" t="s">
        <v>1115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1128</v>
      </c>
      <c r="V108" s="8"/>
      <c r="W108" s="8"/>
      <c r="X108" s="8"/>
      <c r="Y108" s="8"/>
      <c r="AD108" s="6" t="s">
        <v>322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462</v>
      </c>
      <c r="D109" s="6" t="s">
        <v>137</v>
      </c>
      <c r="E109" s="6" t="s">
        <v>348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730</v>
      </c>
      <c r="K109" s="6" t="s">
        <v>990</v>
      </c>
      <c r="M109" s="6" t="s">
        <v>136</v>
      </c>
      <c r="T109" s="6"/>
      <c r="V109" s="8"/>
      <c r="W109" s="8" t="s">
        <v>686</v>
      </c>
      <c r="X109" s="53" t="s">
        <v>703</v>
      </c>
      <c r="Y109" s="14" t="s">
        <v>1113</v>
      </c>
      <c r="Z109" s="14" t="s">
        <v>763</v>
      </c>
      <c r="AD109" s="6" t="s">
        <v>322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783</v>
      </c>
      <c r="AO109" s="6" t="s">
        <v>694</v>
      </c>
      <c r="AP109" s="6" t="s">
        <v>786</v>
      </c>
      <c r="AQ109" s="6" t="s">
        <v>462</v>
      </c>
      <c r="AS109" s="6" t="s">
        <v>130</v>
      </c>
      <c r="AT109" s="6" t="s">
        <v>1009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462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1165</v>
      </c>
      <c r="P110" s="6" t="s">
        <v>172</v>
      </c>
      <c r="Q110" s="6" t="s">
        <v>1115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685</v>
      </c>
      <c r="X110" s="53" t="s">
        <v>703</v>
      </c>
      <c r="Y110" s="14" t="s">
        <v>1111</v>
      </c>
      <c r="Z110" s="14" t="s">
        <v>763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783</v>
      </c>
      <c r="AO110" s="6" t="s">
        <v>695</v>
      </c>
      <c r="AP110" s="6" t="s">
        <v>786</v>
      </c>
      <c r="AQ110" s="6" t="s">
        <v>462</v>
      </c>
      <c r="AS110" s="6" t="s">
        <v>130</v>
      </c>
      <c r="AT110" s="6" t="s">
        <v>1009</v>
      </c>
      <c r="AV110" s="6" t="s">
        <v>701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462</v>
      </c>
      <c r="D111" s="6" t="s">
        <v>137</v>
      </c>
      <c r="E111" s="6" t="s">
        <v>349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730</v>
      </c>
      <c r="K111" s="6" t="s">
        <v>991</v>
      </c>
      <c r="M111" s="6" t="s">
        <v>136</v>
      </c>
      <c r="T111" s="6"/>
      <c r="V111" s="8"/>
      <c r="W111" s="8" t="s">
        <v>686</v>
      </c>
      <c r="X111" s="53" t="s">
        <v>704</v>
      </c>
      <c r="Y111" s="14" t="s">
        <v>1113</v>
      </c>
      <c r="Z111" s="14" t="s">
        <v>764</v>
      </c>
      <c r="AD111" s="6" t="s">
        <v>322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783</v>
      </c>
      <c r="AO111" s="6" t="s">
        <v>694</v>
      </c>
      <c r="AP111" s="6" t="s">
        <v>786</v>
      </c>
      <c r="AQ111" s="6" t="s">
        <v>462</v>
      </c>
      <c r="AS111" s="6" t="s">
        <v>127</v>
      </c>
      <c r="AT111" s="6" t="s">
        <v>1009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462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1165</v>
      </c>
      <c r="P112" s="6" t="s">
        <v>172</v>
      </c>
      <c r="Q112" s="6" t="s">
        <v>1115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685</v>
      </c>
      <c r="X112" s="53" t="s">
        <v>704</v>
      </c>
      <c r="Y112" s="14" t="s">
        <v>1111</v>
      </c>
      <c r="Z112" s="14" t="s">
        <v>764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783</v>
      </c>
      <c r="AO112" s="6" t="s">
        <v>695</v>
      </c>
      <c r="AP112" s="6" t="s">
        <v>786</v>
      </c>
      <c r="AQ112" s="6" t="s">
        <v>462</v>
      </c>
      <c r="AS112" s="6" t="s">
        <v>127</v>
      </c>
      <c r="AT112" s="6" t="s">
        <v>1009</v>
      </c>
      <c r="AV112" s="6" t="s">
        <v>728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564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1074</v>
      </c>
      <c r="M113" s="6" t="s">
        <v>136</v>
      </c>
      <c r="O113" s="8" t="s">
        <v>1165</v>
      </c>
      <c r="P113" s="6" t="s">
        <v>172</v>
      </c>
      <c r="Q113" s="6" t="s">
        <v>1115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1129</v>
      </c>
      <c r="V113" s="8"/>
      <c r="W113" s="8"/>
      <c r="X113" s="8"/>
      <c r="Y113" s="8"/>
      <c r="AD113" s="6" t="s">
        <v>322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462</v>
      </c>
      <c r="D114" s="6" t="s">
        <v>137</v>
      </c>
      <c r="E114" s="6" t="s">
        <v>555</v>
      </c>
      <c r="F114" s="6" t="str">
        <f>IF(ISBLANK(E114), "", Table2[[#This Row],[unique_id]])</f>
        <v>edwin_night_light</v>
      </c>
      <c r="G114" s="6" t="s">
        <v>554</v>
      </c>
      <c r="H114" s="6" t="s">
        <v>139</v>
      </c>
      <c r="I114" s="6" t="s">
        <v>132</v>
      </c>
      <c r="J114" s="6" t="s">
        <v>731</v>
      </c>
      <c r="K114" s="6" t="s">
        <v>990</v>
      </c>
      <c r="M114" s="6" t="s">
        <v>136</v>
      </c>
      <c r="T114" s="6"/>
      <c r="V114" s="8"/>
      <c r="W114" s="8" t="s">
        <v>686</v>
      </c>
      <c r="X114" s="53">
        <v>300</v>
      </c>
      <c r="Y114" s="14" t="s">
        <v>1113</v>
      </c>
      <c r="Z114" s="14" t="s">
        <v>763</v>
      </c>
      <c r="AD114" s="6" t="s">
        <v>322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682</v>
      </c>
      <c r="AO114" s="6" t="s">
        <v>699</v>
      </c>
      <c r="AP114" s="6" t="s">
        <v>681</v>
      </c>
      <c r="AQ114" s="6" t="s">
        <v>462</v>
      </c>
      <c r="AS114" s="6" t="s">
        <v>127</v>
      </c>
      <c r="AT114" s="6" t="s">
        <v>1009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462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1165</v>
      </c>
      <c r="P115" s="6" t="s">
        <v>172</v>
      </c>
      <c r="Q115" s="6" t="s">
        <v>1115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685</v>
      </c>
      <c r="X115" s="53">
        <v>300</v>
      </c>
      <c r="Y115" s="14" t="s">
        <v>1111</v>
      </c>
      <c r="Z115" s="14" t="s">
        <v>763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682</v>
      </c>
      <c r="AO115" s="6" t="s">
        <v>700</v>
      </c>
      <c r="AP115" s="6" t="s">
        <v>681</v>
      </c>
      <c r="AQ115" s="6" t="s">
        <v>462</v>
      </c>
      <c r="AS115" s="6" t="s">
        <v>127</v>
      </c>
      <c r="AT115" s="6" t="s">
        <v>1009</v>
      </c>
      <c r="AV115" s="6" t="s">
        <v>702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462</v>
      </c>
      <c r="D116" s="6" t="s">
        <v>137</v>
      </c>
      <c r="E116" s="6" t="s">
        <v>337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1076</v>
      </c>
      <c r="K116" s="6" t="s">
        <v>992</v>
      </c>
      <c r="M116" s="6" t="s">
        <v>136</v>
      </c>
      <c r="T116" s="6"/>
      <c r="V116" s="8"/>
      <c r="W116" s="8" t="s">
        <v>686</v>
      </c>
      <c r="X116" s="53">
        <v>400</v>
      </c>
      <c r="Y116" s="14" t="s">
        <v>1113</v>
      </c>
      <c r="Z116" s="14" t="s">
        <v>762</v>
      </c>
      <c r="AD116" s="6" t="s">
        <v>322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682</v>
      </c>
      <c r="AO116" s="6" t="s">
        <v>683</v>
      </c>
      <c r="AP116" s="6" t="s">
        <v>681</v>
      </c>
      <c r="AQ116" s="6" t="s">
        <v>462</v>
      </c>
      <c r="AS116" s="6" t="s">
        <v>517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462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1165</v>
      </c>
      <c r="P117" s="6" t="s">
        <v>172</v>
      </c>
      <c r="Q117" s="6" t="s">
        <v>1115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685</v>
      </c>
      <c r="X117" s="53">
        <v>400</v>
      </c>
      <c r="Y117" s="14" t="s">
        <v>1111</v>
      </c>
      <c r="Z117" s="14" t="s">
        <v>762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682</v>
      </c>
      <c r="AO117" s="6" t="s">
        <v>684</v>
      </c>
      <c r="AP117" s="6" t="s">
        <v>681</v>
      </c>
      <c r="AQ117" s="6" t="s">
        <v>462</v>
      </c>
      <c r="AS117" s="6" t="s">
        <v>517</v>
      </c>
      <c r="AV117" s="6" t="s">
        <v>705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462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1165</v>
      </c>
      <c r="P118" s="6" t="s">
        <v>172</v>
      </c>
      <c r="Q118" s="6" t="s">
        <v>1115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685</v>
      </c>
      <c r="X118" s="53">
        <v>400</v>
      </c>
      <c r="Y118" s="14" t="s">
        <v>1111</v>
      </c>
      <c r="Z118" s="14" t="s">
        <v>762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682</v>
      </c>
      <c r="AO118" s="6" t="s">
        <v>691</v>
      </c>
      <c r="AP118" s="6" t="s">
        <v>681</v>
      </c>
      <c r="AQ118" s="6" t="s">
        <v>462</v>
      </c>
      <c r="AS118" s="6" t="s">
        <v>517</v>
      </c>
      <c r="AV118" s="6" t="s">
        <v>706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462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1165</v>
      </c>
      <c r="P119" s="6" t="s">
        <v>172</v>
      </c>
      <c r="Q119" s="6" t="s">
        <v>1115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685</v>
      </c>
      <c r="X119" s="53">
        <v>400</v>
      </c>
      <c r="Y119" s="14" t="s">
        <v>1111</v>
      </c>
      <c r="Z119" s="14" t="s">
        <v>762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682</v>
      </c>
      <c r="AO119" s="6" t="s">
        <v>692</v>
      </c>
      <c r="AP119" s="6" t="s">
        <v>681</v>
      </c>
      <c r="AQ119" s="6" t="s">
        <v>462</v>
      </c>
      <c r="AS119" s="6" t="s">
        <v>517</v>
      </c>
      <c r="AV119" s="6" t="s">
        <v>707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462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1165</v>
      </c>
      <c r="P120" s="6" t="s">
        <v>172</v>
      </c>
      <c r="Q120" s="6" t="s">
        <v>1115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685</v>
      </c>
      <c r="X120" s="53">
        <v>400</v>
      </c>
      <c r="Y120" s="14" t="s">
        <v>1111</v>
      </c>
      <c r="Z120" s="14" t="s">
        <v>762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682</v>
      </c>
      <c r="AO120" s="6" t="s">
        <v>696</v>
      </c>
      <c r="AP120" s="6" t="s">
        <v>681</v>
      </c>
      <c r="AQ120" s="6" t="s">
        <v>462</v>
      </c>
      <c r="AS120" s="6" t="s">
        <v>517</v>
      </c>
      <c r="AV120" s="6" t="s">
        <v>708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462</v>
      </c>
      <c r="D121" s="6" t="s">
        <v>137</v>
      </c>
      <c r="E121" s="6" t="s">
        <v>338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1076</v>
      </c>
      <c r="K121" s="6" t="s">
        <v>991</v>
      </c>
      <c r="M121" s="6" t="s">
        <v>136</v>
      </c>
      <c r="T121" s="6"/>
      <c r="V121" s="8"/>
      <c r="W121" s="8" t="s">
        <v>686</v>
      </c>
      <c r="X121" s="53">
        <v>500</v>
      </c>
      <c r="Y121" s="14" t="s">
        <v>1113</v>
      </c>
      <c r="Z121" s="14" t="s">
        <v>764</v>
      </c>
      <c r="AD121" s="6" t="s">
        <v>322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682</v>
      </c>
      <c r="AO121" s="6" t="s">
        <v>683</v>
      </c>
      <c r="AP121" s="6" t="s">
        <v>681</v>
      </c>
      <c r="AQ121" s="6" t="s">
        <v>462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462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1165</v>
      </c>
      <c r="P122" s="6" t="s">
        <v>172</v>
      </c>
      <c r="Q122" s="6" t="s">
        <v>1115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685</v>
      </c>
      <c r="X122" s="53">
        <v>500</v>
      </c>
      <c r="Y122" s="14" t="s">
        <v>1111</v>
      </c>
      <c r="Z122" s="14" t="s">
        <v>764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682</v>
      </c>
      <c r="AO122" s="6" t="s">
        <v>684</v>
      </c>
      <c r="AP122" s="6" t="s">
        <v>681</v>
      </c>
      <c r="AQ122" s="6" t="s">
        <v>462</v>
      </c>
      <c r="AS122" s="6" t="s">
        <v>202</v>
      </c>
      <c r="AV122" s="6" t="s">
        <v>709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462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1165</v>
      </c>
      <c r="P123" s="6" t="s">
        <v>172</v>
      </c>
      <c r="Q123" s="64" t="s">
        <v>1115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685</v>
      </c>
      <c r="X123" s="53">
        <v>500</v>
      </c>
      <c r="Y123" s="14" t="s">
        <v>1111</v>
      </c>
      <c r="Z123" s="14" t="s">
        <v>764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682</v>
      </c>
      <c r="AO123" s="6" t="s">
        <v>691</v>
      </c>
      <c r="AP123" s="6" t="s">
        <v>681</v>
      </c>
      <c r="AQ123" s="6" t="s">
        <v>462</v>
      </c>
      <c r="AS123" s="6" t="s">
        <v>202</v>
      </c>
      <c r="AV123" s="6" t="s">
        <v>710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462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1165</v>
      </c>
      <c r="P124" s="6" t="s">
        <v>172</v>
      </c>
      <c r="Q124" s="64" t="s">
        <v>1115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685</v>
      </c>
      <c r="X124" s="53">
        <v>500</v>
      </c>
      <c r="Y124" s="14" t="s">
        <v>1111</v>
      </c>
      <c r="Z124" s="14" t="s">
        <v>764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682</v>
      </c>
      <c r="AO124" s="6" t="s">
        <v>692</v>
      </c>
      <c r="AP124" s="6" t="s">
        <v>681</v>
      </c>
      <c r="AQ124" s="6" t="s">
        <v>462</v>
      </c>
      <c r="AS124" s="6" t="s">
        <v>202</v>
      </c>
      <c r="AV124" s="6" t="s">
        <v>711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462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1165</v>
      </c>
      <c r="P125" s="6" t="s">
        <v>172</v>
      </c>
      <c r="Q125" s="6" t="s">
        <v>1115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685</v>
      </c>
      <c r="X125" s="53">
        <v>500</v>
      </c>
      <c r="Y125" s="14" t="s">
        <v>1111</v>
      </c>
      <c r="Z125" s="14" t="s">
        <v>764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682</v>
      </c>
      <c r="AO125" s="6" t="s">
        <v>696</v>
      </c>
      <c r="AP125" s="6" t="s">
        <v>681</v>
      </c>
      <c r="AQ125" s="6" t="s">
        <v>462</v>
      </c>
      <c r="AS125" s="6" t="s">
        <v>202</v>
      </c>
      <c r="AV125" s="6" t="s">
        <v>712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462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1165</v>
      </c>
      <c r="P126" s="6" t="s">
        <v>172</v>
      </c>
      <c r="Q126" s="6" t="s">
        <v>1115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685</v>
      </c>
      <c r="X126" s="53">
        <v>500</v>
      </c>
      <c r="Y126" s="14" t="s">
        <v>1111</v>
      </c>
      <c r="Z126" s="14" t="s">
        <v>764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682</v>
      </c>
      <c r="AO126" s="6" t="s">
        <v>697</v>
      </c>
      <c r="AP126" s="6" t="s">
        <v>681</v>
      </c>
      <c r="AQ126" s="6" t="s">
        <v>462</v>
      </c>
      <c r="AS126" s="6" t="s">
        <v>202</v>
      </c>
      <c r="AV126" s="6" t="s">
        <v>713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462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1165</v>
      </c>
      <c r="P127" s="6" t="s">
        <v>172</v>
      </c>
      <c r="Q127" s="6" t="s">
        <v>1115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685</v>
      </c>
      <c r="X127" s="53">
        <v>500</v>
      </c>
      <c r="Y127" s="14" t="s">
        <v>1111</v>
      </c>
      <c r="Z127" s="14" t="s">
        <v>764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682</v>
      </c>
      <c r="AO127" s="6" t="s">
        <v>698</v>
      </c>
      <c r="AP127" s="6" t="s">
        <v>681</v>
      </c>
      <c r="AQ127" s="6" t="s">
        <v>462</v>
      </c>
      <c r="AS127" s="6" t="s">
        <v>202</v>
      </c>
      <c r="AV127" s="6" t="s">
        <v>714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462</v>
      </c>
      <c r="D128" s="6" t="s">
        <v>137</v>
      </c>
      <c r="E128" s="6" t="s">
        <v>339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1076</v>
      </c>
      <c r="K128" s="6" t="s">
        <v>991</v>
      </c>
      <c r="M128" s="6" t="s">
        <v>136</v>
      </c>
      <c r="T128" s="6"/>
      <c r="V128" s="8"/>
      <c r="W128" s="8" t="s">
        <v>686</v>
      </c>
      <c r="X128" s="53">
        <v>600</v>
      </c>
      <c r="Y128" s="14" t="s">
        <v>1113</v>
      </c>
      <c r="Z128" s="14" t="s">
        <v>764</v>
      </c>
      <c r="AD128" s="6" t="s">
        <v>322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682</v>
      </c>
      <c r="AO128" s="6" t="s">
        <v>683</v>
      </c>
      <c r="AP128" s="6" t="s">
        <v>681</v>
      </c>
      <c r="AQ128" s="6" t="s">
        <v>462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462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1165</v>
      </c>
      <c r="P129" s="6" t="s">
        <v>172</v>
      </c>
      <c r="Q129" s="6" t="s">
        <v>1115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685</v>
      </c>
      <c r="X129" s="53">
        <v>600</v>
      </c>
      <c r="Y129" s="14" t="s">
        <v>1111</v>
      </c>
      <c r="Z129" s="14" t="s">
        <v>764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682</v>
      </c>
      <c r="AO129" s="6" t="s">
        <v>684</v>
      </c>
      <c r="AP129" s="6" t="s">
        <v>681</v>
      </c>
      <c r="AQ129" s="6" t="s">
        <v>462</v>
      </c>
      <c r="AS129" s="6" t="s">
        <v>203</v>
      </c>
      <c r="AV129" s="6" t="s">
        <v>715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462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1165</v>
      </c>
      <c r="P130" s="6" t="s">
        <v>172</v>
      </c>
      <c r="Q130" s="6" t="s">
        <v>1115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685</v>
      </c>
      <c r="X130" s="53">
        <v>600</v>
      </c>
      <c r="Y130" s="14" t="s">
        <v>1111</v>
      </c>
      <c r="Z130" s="14" t="s">
        <v>764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682</v>
      </c>
      <c r="AO130" s="6" t="s">
        <v>691</v>
      </c>
      <c r="AP130" s="6" t="s">
        <v>681</v>
      </c>
      <c r="AQ130" s="6" t="s">
        <v>462</v>
      </c>
      <c r="AS130" s="6" t="s">
        <v>203</v>
      </c>
      <c r="AV130" s="6" t="s">
        <v>716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462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1165</v>
      </c>
      <c r="P131" s="6" t="s">
        <v>172</v>
      </c>
      <c r="Q131" s="6" t="s">
        <v>1115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685</v>
      </c>
      <c r="X131" s="53">
        <v>600</v>
      </c>
      <c r="Y131" s="14" t="s">
        <v>1111</v>
      </c>
      <c r="Z131" s="14" t="s">
        <v>764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682</v>
      </c>
      <c r="AO131" s="6" t="s">
        <v>692</v>
      </c>
      <c r="AP131" s="6" t="s">
        <v>681</v>
      </c>
      <c r="AQ131" s="6" t="s">
        <v>462</v>
      </c>
      <c r="AS131" s="6" t="s">
        <v>203</v>
      </c>
      <c r="AV131" s="6" t="s">
        <v>717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566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1077</v>
      </c>
      <c r="M132" s="6" t="s">
        <v>136</v>
      </c>
      <c r="O132" s="8" t="s">
        <v>1165</v>
      </c>
      <c r="P132" s="6" t="s">
        <v>172</v>
      </c>
      <c r="Q132" s="6" t="s">
        <v>1115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1130</v>
      </c>
      <c r="V132" s="8"/>
      <c r="W132" s="8"/>
      <c r="X132" s="8"/>
      <c r="Y132" s="8"/>
      <c r="AD132" s="6" t="s">
        <v>322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1009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462</v>
      </c>
      <c r="D133" s="6" t="s">
        <v>137</v>
      </c>
      <c r="E133" s="6" t="s">
        <v>773</v>
      </c>
      <c r="F133" s="6" t="str">
        <f>IF(ISBLANK(E133), "", Table2[[#This Row],[unique_id]])</f>
        <v>lounge_lamp</v>
      </c>
      <c r="G133" s="6" t="s">
        <v>774</v>
      </c>
      <c r="H133" s="6" t="s">
        <v>139</v>
      </c>
      <c r="I133" s="6" t="s">
        <v>132</v>
      </c>
      <c r="J133" s="6" t="s">
        <v>730</v>
      </c>
      <c r="K133" s="6" t="s">
        <v>991</v>
      </c>
      <c r="M133" s="6" t="s">
        <v>136</v>
      </c>
      <c r="T133" s="6"/>
      <c r="V133" s="8"/>
      <c r="W133" s="8" t="s">
        <v>686</v>
      </c>
      <c r="X133" s="53" t="s">
        <v>776</v>
      </c>
      <c r="Y133" s="14" t="s">
        <v>1113</v>
      </c>
      <c r="Z133" s="14" t="s">
        <v>764</v>
      </c>
      <c r="AD133" s="6" t="s">
        <v>322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682</v>
      </c>
      <c r="AO133" s="6" t="s">
        <v>694</v>
      </c>
      <c r="AP133" s="6" t="s">
        <v>681</v>
      </c>
      <c r="AQ133" s="6" t="s">
        <v>462</v>
      </c>
      <c r="AS133" s="6" t="s">
        <v>203</v>
      </c>
      <c r="AT133" s="6" t="s">
        <v>1009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462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1165</v>
      </c>
      <c r="P134" s="6" t="s">
        <v>172</v>
      </c>
      <c r="Q134" s="6" t="s">
        <v>1115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685</v>
      </c>
      <c r="X134" s="53" t="s">
        <v>776</v>
      </c>
      <c r="Y134" s="14" t="s">
        <v>1111</v>
      </c>
      <c r="Z134" s="14" t="s">
        <v>763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682</v>
      </c>
      <c r="AO134" s="6" t="s">
        <v>695</v>
      </c>
      <c r="AP134" s="6" t="s">
        <v>681</v>
      </c>
      <c r="AQ134" s="6" t="s">
        <v>462</v>
      </c>
      <c r="AS134" s="6" t="s">
        <v>203</v>
      </c>
      <c r="AT134" s="6" t="s">
        <v>1009</v>
      </c>
      <c r="AV134" s="6" t="s">
        <v>775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462</v>
      </c>
      <c r="D135" s="6" t="s">
        <v>137</v>
      </c>
      <c r="E135" s="6" t="s">
        <v>340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1076</v>
      </c>
      <c r="K135" s="6" t="s">
        <v>992</v>
      </c>
      <c r="M135" s="6" t="s">
        <v>136</v>
      </c>
      <c r="T135" s="6"/>
      <c r="V135" s="8"/>
      <c r="W135" s="8" t="s">
        <v>686</v>
      </c>
      <c r="X135" s="8">
        <v>700</v>
      </c>
      <c r="Y135" s="14" t="s">
        <v>1113</v>
      </c>
      <c r="Z135" s="14" t="s">
        <v>762</v>
      </c>
      <c r="AD135" s="6" t="s">
        <v>322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682</v>
      </c>
      <c r="AO135" s="6" t="s">
        <v>683</v>
      </c>
      <c r="AP135" s="6" t="s">
        <v>681</v>
      </c>
      <c r="AQ135" s="6" t="s">
        <v>462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4" t="s">
        <v>26</v>
      </c>
      <c r="C136" s="6" t="s">
        <v>462</v>
      </c>
      <c r="D136" s="64" t="s">
        <v>137</v>
      </c>
      <c r="E136" s="64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4"/>
      <c r="H136" s="64" t="s">
        <v>139</v>
      </c>
      <c r="I136" s="64"/>
      <c r="K136" s="64"/>
      <c r="L136" s="64"/>
      <c r="M136" s="64"/>
      <c r="O136" s="8" t="s">
        <v>1165</v>
      </c>
      <c r="P136" s="6" t="s">
        <v>172</v>
      </c>
      <c r="Q136" s="6" t="s">
        <v>1115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685</v>
      </c>
      <c r="X136" s="8">
        <v>700</v>
      </c>
      <c r="Y136" s="14" t="s">
        <v>1111</v>
      </c>
      <c r="Z136" s="14" t="s">
        <v>762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682</v>
      </c>
      <c r="AO136" s="6" t="s">
        <v>684</v>
      </c>
      <c r="AP136" s="6" t="s">
        <v>681</v>
      </c>
      <c r="AQ136" s="6" t="s">
        <v>462</v>
      </c>
      <c r="AS136" s="6" t="s">
        <v>201</v>
      </c>
      <c r="AV136" s="6" t="s">
        <v>680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4" t="s">
        <v>26</v>
      </c>
      <c r="C137" s="6" t="s">
        <v>462</v>
      </c>
      <c r="D137" s="64" t="s">
        <v>137</v>
      </c>
      <c r="E137" s="64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4"/>
      <c r="H137" s="64" t="s">
        <v>139</v>
      </c>
      <c r="I137" s="64"/>
      <c r="K137" s="64"/>
      <c r="L137" s="64"/>
      <c r="M137" s="64"/>
      <c r="O137" s="8" t="s">
        <v>1165</v>
      </c>
      <c r="P137" s="6" t="s">
        <v>172</v>
      </c>
      <c r="Q137" s="6" t="s">
        <v>1115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685</v>
      </c>
      <c r="X137" s="8">
        <v>700</v>
      </c>
      <c r="Y137" s="14" t="s">
        <v>1111</v>
      </c>
      <c r="Z137" s="14" t="s">
        <v>762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682</v>
      </c>
      <c r="AO137" s="6" t="s">
        <v>691</v>
      </c>
      <c r="AP137" s="6" t="s">
        <v>681</v>
      </c>
      <c r="AQ137" s="6" t="s">
        <v>462</v>
      </c>
      <c r="AS137" s="6" t="s">
        <v>201</v>
      </c>
      <c r="AV137" s="6" t="s">
        <v>689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462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1165</v>
      </c>
      <c r="P138" s="6" t="s">
        <v>172</v>
      </c>
      <c r="Q138" s="6" t="s">
        <v>1115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685</v>
      </c>
      <c r="X138" s="8">
        <v>700</v>
      </c>
      <c r="Y138" s="14" t="s">
        <v>1111</v>
      </c>
      <c r="Z138" s="14" t="s">
        <v>762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682</v>
      </c>
      <c r="AO138" s="6" t="s">
        <v>692</v>
      </c>
      <c r="AP138" s="6" t="s">
        <v>681</v>
      </c>
      <c r="AQ138" s="6" t="s">
        <v>462</v>
      </c>
      <c r="AS138" s="6" t="s">
        <v>201</v>
      </c>
      <c r="AV138" s="6" t="s">
        <v>690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462</v>
      </c>
      <c r="D139" s="6" t="s">
        <v>137</v>
      </c>
      <c r="E139" s="6" t="s">
        <v>1095</v>
      </c>
      <c r="F139" s="6" t="str">
        <f>IF(ISBLANK(E139), "", Table2[[#This Row],[unique_id]])</f>
        <v>study_lamp</v>
      </c>
      <c r="G139" s="6" t="s">
        <v>1096</v>
      </c>
      <c r="H139" s="6" t="s">
        <v>139</v>
      </c>
      <c r="I139" s="6" t="s">
        <v>132</v>
      </c>
      <c r="J139" s="6" t="s">
        <v>730</v>
      </c>
      <c r="K139" s="6" t="s">
        <v>991</v>
      </c>
      <c r="M139" s="6" t="s">
        <v>136</v>
      </c>
      <c r="T139" s="6"/>
      <c r="V139" s="8"/>
      <c r="W139" s="8" t="s">
        <v>686</v>
      </c>
      <c r="X139" s="53" t="s">
        <v>1097</v>
      </c>
      <c r="Y139" s="14" t="s">
        <v>1113</v>
      </c>
      <c r="Z139" s="14" t="s">
        <v>764</v>
      </c>
      <c r="AD139" s="6" t="s">
        <v>322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682</v>
      </c>
      <c r="AO139" s="6" t="s">
        <v>694</v>
      </c>
      <c r="AP139" s="6" t="s">
        <v>681</v>
      </c>
      <c r="AQ139" s="6" t="s">
        <v>462</v>
      </c>
      <c r="AS139" s="6" t="s">
        <v>421</v>
      </c>
      <c r="AT139" s="6" t="s">
        <v>1009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462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1165</v>
      </c>
      <c r="P140" s="6" t="s">
        <v>172</v>
      </c>
      <c r="Q140" s="6" t="s">
        <v>1115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685</v>
      </c>
      <c r="X140" s="53" t="s">
        <v>1097</v>
      </c>
      <c r="Y140" s="14" t="s">
        <v>1111</v>
      </c>
      <c r="Z140" s="14" t="s">
        <v>763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682</v>
      </c>
      <c r="AO140" s="6" t="s">
        <v>695</v>
      </c>
      <c r="AP140" s="6" t="s">
        <v>681</v>
      </c>
      <c r="AQ140" s="6" t="s">
        <v>462</v>
      </c>
      <c r="AS140" s="6" t="s">
        <v>421</v>
      </c>
      <c r="AT140" s="6" t="s">
        <v>1009</v>
      </c>
      <c r="AV140" s="6" t="s">
        <v>1098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4" t="s">
        <v>26</v>
      </c>
      <c r="C141" s="6" t="s">
        <v>462</v>
      </c>
      <c r="D141" s="64" t="s">
        <v>137</v>
      </c>
      <c r="E141" s="64" t="s">
        <v>341</v>
      </c>
      <c r="F141" s="6" t="str">
        <f>IF(ISBLANK(E141), "", Table2[[#This Row],[unique_id]])</f>
        <v>kitchen_main</v>
      </c>
      <c r="G141" s="64" t="s">
        <v>211</v>
      </c>
      <c r="H141" s="64" t="s">
        <v>139</v>
      </c>
      <c r="I141" s="64" t="s">
        <v>132</v>
      </c>
      <c r="J141" s="11" t="s">
        <v>1076</v>
      </c>
      <c r="K141" s="64" t="s">
        <v>991</v>
      </c>
      <c r="L141" s="64"/>
      <c r="M141" s="64" t="s">
        <v>136</v>
      </c>
      <c r="T141" s="6"/>
      <c r="V141" s="8"/>
      <c r="W141" s="8" t="s">
        <v>686</v>
      </c>
      <c r="X141" s="8">
        <v>800</v>
      </c>
      <c r="Y141" s="14" t="s">
        <v>1113</v>
      </c>
      <c r="Z141" s="14" t="s">
        <v>764</v>
      </c>
      <c r="AD141" s="6" t="s">
        <v>322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783</v>
      </c>
      <c r="AO141" s="6" t="s">
        <v>683</v>
      </c>
      <c r="AP141" s="6" t="s">
        <v>786</v>
      </c>
      <c r="AQ141" s="6" t="s">
        <v>462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462</v>
      </c>
      <c r="D142" s="64" t="s">
        <v>137</v>
      </c>
      <c r="E142" s="64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4"/>
      <c r="H142" s="64" t="s">
        <v>139</v>
      </c>
      <c r="I142" s="64"/>
      <c r="K142" s="64"/>
      <c r="L142" s="64"/>
      <c r="M142" s="64"/>
      <c r="O142" s="8" t="s">
        <v>1165</v>
      </c>
      <c r="P142" s="6" t="s">
        <v>172</v>
      </c>
      <c r="Q142" s="6" t="s">
        <v>1115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685</v>
      </c>
      <c r="X142" s="8">
        <v>800</v>
      </c>
      <c r="Y142" s="14" t="s">
        <v>1111</v>
      </c>
      <c r="Z142" s="14" t="s">
        <v>764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783</v>
      </c>
      <c r="AO142" s="6" t="s">
        <v>684</v>
      </c>
      <c r="AP142" s="6" t="s">
        <v>786</v>
      </c>
      <c r="AQ142" s="6" t="s">
        <v>462</v>
      </c>
      <c r="AS142" s="6" t="s">
        <v>215</v>
      </c>
      <c r="AV142" s="6" t="s">
        <v>718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462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1165</v>
      </c>
      <c r="P143" s="6" t="s">
        <v>172</v>
      </c>
      <c r="Q143" s="6" t="s">
        <v>1115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685</v>
      </c>
      <c r="X143" s="8">
        <v>800</v>
      </c>
      <c r="Y143" s="14" t="s">
        <v>1111</v>
      </c>
      <c r="Z143" s="14" t="s">
        <v>764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783</v>
      </c>
      <c r="AO143" s="6" t="s">
        <v>691</v>
      </c>
      <c r="AP143" s="6" t="s">
        <v>786</v>
      </c>
      <c r="AQ143" s="6" t="s">
        <v>462</v>
      </c>
      <c r="AS143" s="6" t="s">
        <v>215</v>
      </c>
      <c r="AV143" s="6" t="s">
        <v>719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462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1165</v>
      </c>
      <c r="P144" s="6" t="s">
        <v>172</v>
      </c>
      <c r="Q144" s="6" t="s">
        <v>1115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685</v>
      </c>
      <c r="X144" s="8">
        <v>800</v>
      </c>
      <c r="Y144" s="14" t="s">
        <v>1111</v>
      </c>
      <c r="Z144" s="14" t="s">
        <v>764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783</v>
      </c>
      <c r="AO144" s="6" t="s">
        <v>692</v>
      </c>
      <c r="AP144" s="6" t="s">
        <v>786</v>
      </c>
      <c r="AQ144" s="6" t="s">
        <v>462</v>
      </c>
      <c r="AS144" s="6" t="s">
        <v>215</v>
      </c>
      <c r="AV144" s="6" t="s">
        <v>720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462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1165</v>
      </c>
      <c r="P145" s="6" t="s">
        <v>172</v>
      </c>
      <c r="Q145" s="6" t="s">
        <v>1115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685</v>
      </c>
      <c r="X145" s="8">
        <v>800</v>
      </c>
      <c r="Y145" s="14" t="s">
        <v>1111</v>
      </c>
      <c r="Z145" s="14" t="s">
        <v>764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783</v>
      </c>
      <c r="AO145" s="6" t="s">
        <v>696</v>
      </c>
      <c r="AP145" s="6" t="s">
        <v>786</v>
      </c>
      <c r="AQ145" s="6" t="s">
        <v>462</v>
      </c>
      <c r="AS145" s="6" t="s">
        <v>215</v>
      </c>
      <c r="AV145" s="6" t="s">
        <v>721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1195</v>
      </c>
      <c r="D146" s="6" t="s">
        <v>149</v>
      </c>
      <c r="E146" s="9" t="str">
        <f>_xlfn.CONCAT("template_", E147, "_proxy")</f>
        <v>template_kitchen_downlights_plug_proxy</v>
      </c>
      <c r="F146" s="6" t="str">
        <f>IF(ISBLANK(E146), "", Table2[[#This Row],[unique_id]])</f>
        <v>template_kitchen_downlights_plug_proxy</v>
      </c>
      <c r="G146" s="6" t="s">
        <v>809</v>
      </c>
      <c r="H146" s="6" t="s">
        <v>139</v>
      </c>
      <c r="I146" s="6" t="s">
        <v>132</v>
      </c>
      <c r="O146" s="8" t="s">
        <v>1165</v>
      </c>
      <c r="P146" s="6" t="s">
        <v>172</v>
      </c>
      <c r="Q146" s="6" t="s">
        <v>1115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424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1229</v>
      </c>
      <c r="F147" s="6" t="str">
        <f>IF(ISBLANK(E147), "", Table2[[#This Row],[unique_id]])</f>
        <v>kitchen_downlights_plug</v>
      </c>
      <c r="G147" s="6" t="s">
        <v>809</v>
      </c>
      <c r="H147" s="6" t="s">
        <v>139</v>
      </c>
      <c r="I147" s="6" t="s">
        <v>132</v>
      </c>
      <c r="J147" s="6" t="s">
        <v>1078</v>
      </c>
      <c r="M147" s="6" t="s">
        <v>136</v>
      </c>
      <c r="O147" s="8" t="s">
        <v>1165</v>
      </c>
      <c r="P147" s="6" t="s">
        <v>172</v>
      </c>
      <c r="Q147" s="6" t="s">
        <v>1115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47" s="8"/>
      <c r="W147" s="8"/>
      <c r="X147" s="8"/>
      <c r="Y147" s="8"/>
      <c r="AD147" s="6" t="s">
        <v>322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427</v>
      </c>
      <c r="AO147" s="6" t="s">
        <v>810</v>
      </c>
      <c r="AP147" s="6" t="s">
        <v>424</v>
      </c>
      <c r="AQ147" s="6" t="str">
        <f>IF(OR(ISBLANK(AV147), ISBLANK(AW147)), "", Table2[[#This Row],[device_via_device]])</f>
        <v>TPLink</v>
      </c>
      <c r="AR147" s="6" t="s">
        <v>1180</v>
      </c>
      <c r="AS147" s="6" t="s">
        <v>215</v>
      </c>
      <c r="AU147" s="6" t="s">
        <v>553</v>
      </c>
      <c r="AV147" s="6" t="s">
        <v>413</v>
      </c>
      <c r="AW147" s="6" t="s">
        <v>544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462</v>
      </c>
      <c r="D148" s="6" t="s">
        <v>137</v>
      </c>
      <c r="E148" s="6" t="s">
        <v>342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1075</v>
      </c>
      <c r="K148" s="6" t="s">
        <v>991</v>
      </c>
      <c r="M148" s="6" t="s">
        <v>136</v>
      </c>
      <c r="T148" s="6"/>
      <c r="V148" s="8"/>
      <c r="W148" s="8" t="s">
        <v>686</v>
      </c>
      <c r="X148" s="8">
        <v>900</v>
      </c>
      <c r="Y148" s="14" t="s">
        <v>1113</v>
      </c>
      <c r="Z148" s="14" t="s">
        <v>764</v>
      </c>
      <c r="AD148" s="6" t="s">
        <v>322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682</v>
      </c>
      <c r="AO148" s="6" t="s">
        <v>683</v>
      </c>
      <c r="AP148" s="6" t="s">
        <v>681</v>
      </c>
      <c r="AQ148" s="6" t="s">
        <v>462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462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1165</v>
      </c>
      <c r="P149" s="6" t="s">
        <v>172</v>
      </c>
      <c r="Q149" s="6" t="s">
        <v>1115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685</v>
      </c>
      <c r="X149" s="8">
        <v>900</v>
      </c>
      <c r="Y149" s="14" t="s">
        <v>1111</v>
      </c>
      <c r="Z149" s="14" t="s">
        <v>764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682</v>
      </c>
      <c r="AO149" s="6" t="s">
        <v>684</v>
      </c>
      <c r="AP149" s="6" t="s">
        <v>681</v>
      </c>
      <c r="AQ149" s="6" t="s">
        <v>462</v>
      </c>
      <c r="AS149" s="6" t="s">
        <v>223</v>
      </c>
      <c r="AV149" s="6" t="s">
        <v>722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462</v>
      </c>
      <c r="D150" s="6" t="s">
        <v>137</v>
      </c>
      <c r="E150" s="6" t="s">
        <v>343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1075</v>
      </c>
      <c r="K150" s="6" t="s">
        <v>991</v>
      </c>
      <c r="M150" s="6" t="s">
        <v>136</v>
      </c>
      <c r="T150" s="6"/>
      <c r="V150" s="8"/>
      <c r="W150" s="8" t="s">
        <v>686</v>
      </c>
      <c r="X150" s="8">
        <v>1000</v>
      </c>
      <c r="Y150" s="14" t="s">
        <v>1113</v>
      </c>
      <c r="Z150" s="14" t="s">
        <v>764</v>
      </c>
      <c r="AD150" s="6" t="s">
        <v>322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682</v>
      </c>
      <c r="AO150" s="6" t="s">
        <v>683</v>
      </c>
      <c r="AP150" s="6" t="s">
        <v>681</v>
      </c>
      <c r="AQ150" s="6" t="s">
        <v>462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462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1165</v>
      </c>
      <c r="P151" s="6" t="s">
        <v>172</v>
      </c>
      <c r="Q151" s="6" t="s">
        <v>1115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685</v>
      </c>
      <c r="X151" s="8">
        <v>1000</v>
      </c>
      <c r="Y151" s="14" t="s">
        <v>1111</v>
      </c>
      <c r="Z151" s="14" t="s">
        <v>764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682</v>
      </c>
      <c r="AO151" s="6" t="s">
        <v>684</v>
      </c>
      <c r="AP151" s="6" t="s">
        <v>681</v>
      </c>
      <c r="AQ151" s="6" t="s">
        <v>462</v>
      </c>
      <c r="AS151" s="6" t="s">
        <v>221</v>
      </c>
      <c r="AV151" s="6" t="s">
        <v>723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462</v>
      </c>
      <c r="D152" s="6" t="s">
        <v>137</v>
      </c>
      <c r="E152" s="6" t="s">
        <v>344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1075</v>
      </c>
      <c r="M152" s="6" t="s">
        <v>136</v>
      </c>
      <c r="T152" s="6"/>
      <c r="V152" s="8"/>
      <c r="W152" s="8" t="s">
        <v>686</v>
      </c>
      <c r="X152" s="8">
        <v>1100</v>
      </c>
      <c r="Y152" s="14" t="s">
        <v>1113</v>
      </c>
      <c r="Z152" s="14" t="s">
        <v>765</v>
      </c>
      <c r="AD152" s="6" t="s">
        <v>322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783</v>
      </c>
      <c r="AO152" s="6" t="s">
        <v>683</v>
      </c>
      <c r="AP152" s="6" t="s">
        <v>786</v>
      </c>
      <c r="AQ152" s="6" t="s">
        <v>462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462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1165</v>
      </c>
      <c r="P153" s="6" t="s">
        <v>172</v>
      </c>
      <c r="Q153" s="6" t="s">
        <v>1115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685</v>
      </c>
      <c r="X153" s="8">
        <v>1100</v>
      </c>
      <c r="Y153" s="14" t="s">
        <v>1111</v>
      </c>
      <c r="Z153" s="14" t="s">
        <v>765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783</v>
      </c>
      <c r="AO153" s="6" t="s">
        <v>684</v>
      </c>
      <c r="AP153" s="6" t="s">
        <v>786</v>
      </c>
      <c r="AQ153" s="6" t="s">
        <v>462</v>
      </c>
      <c r="AS153" s="6" t="s">
        <v>222</v>
      </c>
      <c r="AV153" s="6" t="s">
        <v>724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462</v>
      </c>
      <c r="D154" s="6" t="s">
        <v>137</v>
      </c>
      <c r="E154" s="6" t="s">
        <v>345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1075</v>
      </c>
      <c r="K154" s="6" t="s">
        <v>992</v>
      </c>
      <c r="M154" s="6" t="s">
        <v>136</v>
      </c>
      <c r="T154" s="6"/>
      <c r="V154" s="8"/>
      <c r="W154" s="8" t="s">
        <v>686</v>
      </c>
      <c r="X154" s="8">
        <v>1200</v>
      </c>
      <c r="Y154" s="14" t="s">
        <v>1113</v>
      </c>
      <c r="Z154" s="14" t="s">
        <v>762</v>
      </c>
      <c r="AD154" s="6" t="s">
        <v>322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682</v>
      </c>
      <c r="AO154" s="6" t="s">
        <v>683</v>
      </c>
      <c r="AP154" s="6" t="s">
        <v>681</v>
      </c>
      <c r="AQ154" s="6" t="s">
        <v>462</v>
      </c>
      <c r="AS154" s="6" t="s">
        <v>423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462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1165</v>
      </c>
      <c r="P155" s="6" t="s">
        <v>172</v>
      </c>
      <c r="Q155" s="6" t="s">
        <v>1115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685</v>
      </c>
      <c r="X155" s="8">
        <v>1200</v>
      </c>
      <c r="Y155" s="14" t="s">
        <v>1111</v>
      </c>
      <c r="Z155" s="14" t="s">
        <v>762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682</v>
      </c>
      <c r="AO155" s="6" t="s">
        <v>684</v>
      </c>
      <c r="AP155" s="6" t="s">
        <v>681</v>
      </c>
      <c r="AQ155" s="6" t="s">
        <v>462</v>
      </c>
      <c r="AS155" s="6" t="s">
        <v>423</v>
      </c>
      <c r="AV155" s="6" t="s">
        <v>725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462</v>
      </c>
      <c r="D156" s="6" t="s">
        <v>137</v>
      </c>
      <c r="E156" s="6" t="s">
        <v>346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1075</v>
      </c>
      <c r="K156" s="6" t="s">
        <v>992</v>
      </c>
      <c r="M156" s="6" t="s">
        <v>136</v>
      </c>
      <c r="T156" s="6"/>
      <c r="V156" s="8"/>
      <c r="W156" s="8" t="s">
        <v>686</v>
      </c>
      <c r="X156" s="8">
        <v>1300</v>
      </c>
      <c r="Y156" s="14" t="s">
        <v>1113</v>
      </c>
      <c r="Z156" s="14" t="s">
        <v>762</v>
      </c>
      <c r="AD156" s="6" t="s">
        <v>322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783</v>
      </c>
      <c r="AO156" s="6" t="s">
        <v>683</v>
      </c>
      <c r="AP156" s="6" t="s">
        <v>786</v>
      </c>
      <c r="AQ156" s="6" t="s">
        <v>462</v>
      </c>
      <c r="AS156" s="6" t="s">
        <v>496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462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1165</v>
      </c>
      <c r="P157" s="6" t="s">
        <v>172</v>
      </c>
      <c r="Q157" s="6" t="s">
        <v>1115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685</v>
      </c>
      <c r="X157" s="8">
        <v>1300</v>
      </c>
      <c r="Y157" s="14" t="s">
        <v>1111</v>
      </c>
      <c r="Z157" s="14" t="s">
        <v>762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783</v>
      </c>
      <c r="AO157" s="6" t="s">
        <v>684</v>
      </c>
      <c r="AP157" s="6" t="s">
        <v>786</v>
      </c>
      <c r="AQ157" s="6" t="s">
        <v>462</v>
      </c>
      <c r="AS157" s="6" t="s">
        <v>496</v>
      </c>
      <c r="AV157" s="6" t="s">
        <v>726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462</v>
      </c>
      <c r="D158" s="6" t="s">
        <v>137</v>
      </c>
      <c r="E158" s="6" t="s">
        <v>347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1075</v>
      </c>
      <c r="K158" s="6" t="s">
        <v>992</v>
      </c>
      <c r="M158" s="6" t="s">
        <v>136</v>
      </c>
      <c r="T158" s="6"/>
      <c r="V158" s="8"/>
      <c r="W158" s="8" t="s">
        <v>686</v>
      </c>
      <c r="X158" s="8">
        <v>1400</v>
      </c>
      <c r="Y158" s="14" t="s">
        <v>1113</v>
      </c>
      <c r="Z158" s="14" t="s">
        <v>762</v>
      </c>
      <c r="AD158" s="6" t="s">
        <v>322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783</v>
      </c>
      <c r="AO158" s="6" t="s">
        <v>683</v>
      </c>
      <c r="AP158" s="6" t="s">
        <v>786</v>
      </c>
      <c r="AQ158" s="6" t="s">
        <v>462</v>
      </c>
      <c r="AS158" s="6" t="s">
        <v>693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4">
        <v>1651</v>
      </c>
      <c r="B159" s="6" t="s">
        <v>26</v>
      </c>
      <c r="C159" s="6" t="s">
        <v>462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1165</v>
      </c>
      <c r="P159" s="6" t="s">
        <v>172</v>
      </c>
      <c r="Q159" s="6" t="s">
        <v>1115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685</v>
      </c>
      <c r="X159" s="8">
        <v>1400</v>
      </c>
      <c r="Y159" s="14" t="s">
        <v>1111</v>
      </c>
      <c r="Z159" s="14" t="s">
        <v>762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783</v>
      </c>
      <c r="AO159" s="6" t="s">
        <v>684</v>
      </c>
      <c r="AP159" s="6" t="s">
        <v>786</v>
      </c>
      <c r="AQ159" s="6" t="s">
        <v>462</v>
      </c>
      <c r="AS159" s="6" t="s">
        <v>693</v>
      </c>
      <c r="AV159" s="6" t="s">
        <v>727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1195</v>
      </c>
      <c r="D160" s="6" t="s">
        <v>149</v>
      </c>
      <c r="E160" s="9" t="str">
        <f>_xlfn.CONCAT("template_", E161, "_proxy")</f>
        <v>template_deck_festoons_plug_proxy</v>
      </c>
      <c r="F160" s="6" t="str">
        <f>IF(ISBLANK(E160), "", Table2[[#This Row],[unique_id]])</f>
        <v>template_deck_festoons_plug_proxy</v>
      </c>
      <c r="G160" s="6" t="s">
        <v>335</v>
      </c>
      <c r="H160" s="6" t="s">
        <v>139</v>
      </c>
      <c r="I160" s="6" t="s">
        <v>132</v>
      </c>
      <c r="O160" s="8" t="s">
        <v>1165</v>
      </c>
      <c r="P160" s="6" t="s">
        <v>172</v>
      </c>
      <c r="Q160" s="6" t="s">
        <v>1115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425</v>
      </c>
      <c r="AQ160" s="6" t="s">
        <v>244</v>
      </c>
      <c r="AS160" s="6" t="s">
        <v>422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1230</v>
      </c>
      <c r="F161" s="6" t="str">
        <f>IF(ISBLANK(E161), "", Table2[[#This Row],[unique_id]])</f>
        <v>deck_festoons_plug</v>
      </c>
      <c r="G161" s="6" t="s">
        <v>335</v>
      </c>
      <c r="H161" s="6" t="s">
        <v>139</v>
      </c>
      <c r="I161" s="6" t="s">
        <v>132</v>
      </c>
      <c r="J161" s="6" t="s">
        <v>1080</v>
      </c>
      <c r="M161" s="6" t="s">
        <v>136</v>
      </c>
      <c r="O161" s="8" t="s">
        <v>1165</v>
      </c>
      <c r="P161" s="6" t="s">
        <v>172</v>
      </c>
      <c r="Q161" s="6" t="s">
        <v>1115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61" s="8"/>
      <c r="W161" s="8"/>
      <c r="X161" s="8"/>
      <c r="Y161" s="8"/>
      <c r="AD161" s="6" t="s">
        <v>322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426</v>
      </c>
      <c r="AO161" s="6" t="s">
        <v>433</v>
      </c>
      <c r="AP161" s="6" t="s">
        <v>425</v>
      </c>
      <c r="AQ161" s="6" t="str">
        <f>IF(OR(ISBLANK(AV161), ISBLANK(AW161)), "", Table2[[#This Row],[device_via_device]])</f>
        <v>TPLink</v>
      </c>
      <c r="AR161" s="6" t="s">
        <v>1180</v>
      </c>
      <c r="AS161" s="6" t="s">
        <v>422</v>
      </c>
      <c r="AU161" s="6" t="s">
        <v>553</v>
      </c>
      <c r="AV161" s="6" t="s">
        <v>782</v>
      </c>
      <c r="AW161" s="6" t="s">
        <v>781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1195</v>
      </c>
      <c r="D162" s="6" t="s">
        <v>149</v>
      </c>
      <c r="E162" s="9" t="str">
        <f>_xlfn.CONCAT("template_", E163, "_proxy")</f>
        <v>template_landing_festoons_plug_proxy</v>
      </c>
      <c r="F162" s="6" t="str">
        <f>IF(ISBLANK(E162), "", Table2[[#This Row],[unique_id]])</f>
        <v>template_landing_festoons_plug_proxy</v>
      </c>
      <c r="G162" s="6" t="s">
        <v>777</v>
      </c>
      <c r="H162" s="6" t="s">
        <v>139</v>
      </c>
      <c r="I162" s="6" t="s">
        <v>132</v>
      </c>
      <c r="O162" s="8" t="s">
        <v>1165</v>
      </c>
      <c r="P162" s="6" t="s">
        <v>172</v>
      </c>
      <c r="Q162" s="6" t="s">
        <v>1115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425</v>
      </c>
      <c r="AQ162" s="6" t="s">
        <v>244</v>
      </c>
      <c r="AS162" s="6" t="s">
        <v>778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1231</v>
      </c>
      <c r="F163" s="6" t="str">
        <f>IF(ISBLANK(E163), "", Table2[[#This Row],[unique_id]])</f>
        <v>landing_festoons_plug</v>
      </c>
      <c r="G163" s="6" t="s">
        <v>777</v>
      </c>
      <c r="H163" s="6" t="s">
        <v>139</v>
      </c>
      <c r="I163" s="6" t="s">
        <v>132</v>
      </c>
      <c r="J163" s="6" t="s">
        <v>1080</v>
      </c>
      <c r="M163" s="6" t="s">
        <v>136</v>
      </c>
      <c r="O163" s="8" t="s">
        <v>1165</v>
      </c>
      <c r="P163" s="6" t="s">
        <v>172</v>
      </c>
      <c r="Q163" s="6" t="s">
        <v>1115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63" s="8"/>
      <c r="W163" s="8"/>
      <c r="X163" s="8"/>
      <c r="Y163" s="8"/>
      <c r="AD163" s="6" t="s">
        <v>322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426</v>
      </c>
      <c r="AO163" s="6" t="s">
        <v>433</v>
      </c>
      <c r="AP163" s="6" t="s">
        <v>425</v>
      </c>
      <c r="AQ163" s="6" t="str">
        <f>IF(OR(ISBLANK(AV163), ISBLANK(AW163)), "", Table2[[#This Row],[device_via_device]])</f>
        <v>TPLink</v>
      </c>
      <c r="AR163" s="6" t="s">
        <v>1180</v>
      </c>
      <c r="AS163" s="6" t="s">
        <v>778</v>
      </c>
      <c r="AU163" s="6" t="s">
        <v>553</v>
      </c>
      <c r="AV163" s="6" t="s">
        <v>779</v>
      </c>
      <c r="AW163" s="6" t="s">
        <v>780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813</v>
      </c>
      <c r="C164" s="6" t="s">
        <v>462</v>
      </c>
      <c r="D164" s="6" t="s">
        <v>137</v>
      </c>
      <c r="E164" s="6" t="s">
        <v>798</v>
      </c>
      <c r="F164" s="6" t="str">
        <f>IF(ISBLANK(E164), "", Table2[[#This Row],[unique_id]])</f>
        <v>garden_pedestals</v>
      </c>
      <c r="G164" s="6" t="s">
        <v>799</v>
      </c>
      <c r="H164" s="6" t="s">
        <v>139</v>
      </c>
      <c r="I164" s="6" t="s">
        <v>132</v>
      </c>
      <c r="J164" s="6" t="s">
        <v>1079</v>
      </c>
      <c r="M164" s="6" t="s">
        <v>136</v>
      </c>
      <c r="T164" s="6"/>
      <c r="V164" s="8"/>
      <c r="W164" s="8" t="s">
        <v>686</v>
      </c>
      <c r="X164" s="8" t="s">
        <v>789</v>
      </c>
      <c r="Y164" s="14" t="s">
        <v>1114</v>
      </c>
      <c r="Z164" s="14" t="s">
        <v>788</v>
      </c>
      <c r="AD164" s="6" t="s">
        <v>322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785</v>
      </c>
      <c r="AO164" s="6" t="s">
        <v>801</v>
      </c>
      <c r="AP164" s="6" t="s">
        <v>787</v>
      </c>
      <c r="AQ164" s="6" t="s">
        <v>462</v>
      </c>
      <c r="AS164" s="6" t="s">
        <v>800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813</v>
      </c>
      <c r="C165" s="6" t="s">
        <v>462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1165</v>
      </c>
      <c r="P165" s="6" t="s">
        <v>172</v>
      </c>
      <c r="Q165" s="6" t="s">
        <v>1115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685</v>
      </c>
      <c r="X165" s="8" t="s">
        <v>789</v>
      </c>
      <c r="Y165" s="14" t="s">
        <v>1111</v>
      </c>
      <c r="Z165" s="14" t="s">
        <v>788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785</v>
      </c>
      <c r="AO165" s="6" t="s">
        <v>802</v>
      </c>
      <c r="AP165" s="6" t="s">
        <v>787</v>
      </c>
      <c r="AQ165" s="6" t="s">
        <v>462</v>
      </c>
      <c r="AS165" s="6" t="s">
        <v>800</v>
      </c>
      <c r="AV165" s="6" t="s">
        <v>784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813</v>
      </c>
      <c r="C166" s="6" t="s">
        <v>462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4"/>
      <c r="H166" s="6" t="s">
        <v>139</v>
      </c>
      <c r="O166" s="8" t="s">
        <v>1165</v>
      </c>
      <c r="P166" s="6" t="s">
        <v>172</v>
      </c>
      <c r="Q166" s="6" t="s">
        <v>1115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685</v>
      </c>
      <c r="X166" s="8" t="s">
        <v>789</v>
      </c>
      <c r="Y166" s="14" t="s">
        <v>1111</v>
      </c>
      <c r="Z166" s="14" t="s">
        <v>788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785</v>
      </c>
      <c r="AO166" s="6" t="s">
        <v>803</v>
      </c>
      <c r="AP166" s="6" t="s">
        <v>787</v>
      </c>
      <c r="AQ166" s="6" t="s">
        <v>462</v>
      </c>
      <c r="AS166" s="6" t="s">
        <v>800</v>
      </c>
      <c r="AV166" s="6" t="s">
        <v>790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813</v>
      </c>
      <c r="C167" s="6" t="s">
        <v>462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G167" s="64"/>
      <c r="H167" s="6" t="s">
        <v>139</v>
      </c>
      <c r="O167" s="8" t="s">
        <v>1165</v>
      </c>
      <c r="P167" s="6" t="s">
        <v>172</v>
      </c>
      <c r="Q167" s="6" t="s">
        <v>1115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685</v>
      </c>
      <c r="X167" s="8" t="s">
        <v>789</v>
      </c>
      <c r="Y167" s="14" t="s">
        <v>1111</v>
      </c>
      <c r="Z167" s="14" t="s">
        <v>788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785</v>
      </c>
      <c r="AO167" s="6" t="s">
        <v>804</v>
      </c>
      <c r="AP167" s="6" t="s">
        <v>787</v>
      </c>
      <c r="AQ167" s="6" t="s">
        <v>462</v>
      </c>
      <c r="AS167" s="6" t="s">
        <v>800</v>
      </c>
      <c r="AV167" s="6" t="s">
        <v>791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813</v>
      </c>
      <c r="C168" s="6" t="s">
        <v>462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1165</v>
      </c>
      <c r="P168" s="6" t="s">
        <v>172</v>
      </c>
      <c r="Q168" s="6" t="s">
        <v>1115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685</v>
      </c>
      <c r="X168" s="8" t="s">
        <v>789</v>
      </c>
      <c r="Y168" s="14" t="s">
        <v>1111</v>
      </c>
      <c r="Z168" s="14" t="s">
        <v>788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785</v>
      </c>
      <c r="AO168" s="6" t="s">
        <v>805</v>
      </c>
      <c r="AP168" s="6" t="s">
        <v>787</v>
      </c>
      <c r="AQ168" s="6" t="s">
        <v>462</v>
      </c>
      <c r="AS168" s="6" t="s">
        <v>800</v>
      </c>
      <c r="AV168" s="6" t="s">
        <v>792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813</v>
      </c>
      <c r="C169" s="28" t="s">
        <v>462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685</v>
      </c>
      <c r="X169" s="29" t="s">
        <v>789</v>
      </c>
      <c r="Y169" s="30" t="s">
        <v>1111</v>
      </c>
      <c r="Z169" s="30" t="s">
        <v>788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785</v>
      </c>
      <c r="AO169" s="6" t="s">
        <v>921</v>
      </c>
      <c r="AP169" s="28" t="s">
        <v>787</v>
      </c>
      <c r="AQ169" s="28" t="s">
        <v>462</v>
      </c>
      <c r="AR169" s="28"/>
      <c r="AS169" s="28" t="s">
        <v>800</v>
      </c>
      <c r="AT169" s="28"/>
      <c r="AU169" s="28"/>
      <c r="AV169" s="28" t="s">
        <v>920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813</v>
      </c>
      <c r="C170" s="28" t="s">
        <v>462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685</v>
      </c>
      <c r="X170" s="29" t="s">
        <v>789</v>
      </c>
      <c r="Y170" s="30" t="s">
        <v>1111</v>
      </c>
      <c r="Z170" s="30" t="s">
        <v>788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785</v>
      </c>
      <c r="AO170" s="6" t="s">
        <v>922</v>
      </c>
      <c r="AP170" s="28" t="s">
        <v>787</v>
      </c>
      <c r="AQ170" s="28" t="s">
        <v>462</v>
      </c>
      <c r="AR170" s="28"/>
      <c r="AS170" s="28" t="s">
        <v>800</v>
      </c>
      <c r="AT170" s="28"/>
      <c r="AU170" s="28"/>
      <c r="AV170" s="28" t="s">
        <v>920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813</v>
      </c>
      <c r="C171" s="28" t="s">
        <v>462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685</v>
      </c>
      <c r="X171" s="29" t="s">
        <v>789</v>
      </c>
      <c r="Y171" s="30" t="s">
        <v>1111</v>
      </c>
      <c r="Z171" s="30" t="s">
        <v>788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785</v>
      </c>
      <c r="AO171" s="6" t="s">
        <v>923</v>
      </c>
      <c r="AP171" s="28" t="s">
        <v>787</v>
      </c>
      <c r="AQ171" s="28" t="s">
        <v>462</v>
      </c>
      <c r="AR171" s="28"/>
      <c r="AS171" s="28" t="s">
        <v>800</v>
      </c>
      <c r="AT171" s="28"/>
      <c r="AU171" s="28"/>
      <c r="AV171" s="28" t="s">
        <v>920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813</v>
      </c>
      <c r="C172" s="28" t="s">
        <v>462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685</v>
      </c>
      <c r="X172" s="29" t="s">
        <v>789</v>
      </c>
      <c r="Y172" s="30" t="s">
        <v>1111</v>
      </c>
      <c r="Z172" s="30" t="s">
        <v>788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785</v>
      </c>
      <c r="AO172" s="6" t="s">
        <v>924</v>
      </c>
      <c r="AP172" s="28" t="s">
        <v>787</v>
      </c>
      <c r="AQ172" s="28" t="s">
        <v>462</v>
      </c>
      <c r="AR172" s="28"/>
      <c r="AS172" s="28" t="s">
        <v>800</v>
      </c>
      <c r="AT172" s="28"/>
      <c r="AU172" s="28"/>
      <c r="AV172" s="28" t="s">
        <v>920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813</v>
      </c>
      <c r="C173" s="6" t="s">
        <v>462</v>
      </c>
      <c r="D173" s="6" t="s">
        <v>137</v>
      </c>
      <c r="E173" s="6" t="s">
        <v>808</v>
      </c>
      <c r="F173" s="6" t="str">
        <f>IF(ISBLANK(E173), "", Table2[[#This Row],[unique_id]])</f>
        <v>tree_spotlights</v>
      </c>
      <c r="G173" s="6" t="s">
        <v>797</v>
      </c>
      <c r="H173" s="6" t="s">
        <v>139</v>
      </c>
      <c r="I173" s="6" t="s">
        <v>132</v>
      </c>
      <c r="J173" s="6" t="s">
        <v>1081</v>
      </c>
      <c r="M173" s="6" t="s">
        <v>136</v>
      </c>
      <c r="T173" s="6"/>
      <c r="V173" s="8"/>
      <c r="W173" s="8" t="s">
        <v>686</v>
      </c>
      <c r="X173" s="8" t="s">
        <v>796</v>
      </c>
      <c r="Y173" s="14" t="s">
        <v>1114</v>
      </c>
      <c r="Z173" s="14" t="s">
        <v>788</v>
      </c>
      <c r="AD173" s="6" t="s">
        <v>322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785</v>
      </c>
      <c r="AO173" s="6" t="s">
        <v>806</v>
      </c>
      <c r="AP173" s="6" t="s">
        <v>795</v>
      </c>
      <c r="AQ173" s="6" t="s">
        <v>462</v>
      </c>
      <c r="AS173" s="6" t="s">
        <v>794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813</v>
      </c>
      <c r="C174" s="6" t="s">
        <v>462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1165</v>
      </c>
      <c r="P174" s="6" t="s">
        <v>172</v>
      </c>
      <c r="Q174" s="6" t="s">
        <v>1115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685</v>
      </c>
      <c r="X174" s="8" t="s">
        <v>796</v>
      </c>
      <c r="Y174" s="14" t="s">
        <v>1111</v>
      </c>
      <c r="Z174" s="14" t="s">
        <v>788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785</v>
      </c>
      <c r="AO174" s="6" t="s">
        <v>807</v>
      </c>
      <c r="AP174" s="6" t="s">
        <v>795</v>
      </c>
      <c r="AQ174" s="6" t="s">
        <v>462</v>
      </c>
      <c r="AS174" s="6" t="s">
        <v>794</v>
      </c>
      <c r="AV174" s="6" t="s">
        <v>793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813</v>
      </c>
      <c r="C175" s="6" t="s">
        <v>462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1165</v>
      </c>
      <c r="P175" s="6" t="s">
        <v>172</v>
      </c>
      <c r="Q175" s="6" t="s">
        <v>1115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685</v>
      </c>
      <c r="X175" s="8" t="s">
        <v>796</v>
      </c>
      <c r="Y175" s="14" t="s">
        <v>1111</v>
      </c>
      <c r="Z175" s="14" t="s">
        <v>788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785</v>
      </c>
      <c r="AO175" s="6" t="s">
        <v>811</v>
      </c>
      <c r="AP175" s="6" t="s">
        <v>795</v>
      </c>
      <c r="AQ175" s="6" t="s">
        <v>462</v>
      </c>
      <c r="AS175" s="6" t="s">
        <v>794</v>
      </c>
      <c r="AV175" s="6" t="s">
        <v>812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813</v>
      </c>
      <c r="C176" s="28" t="s">
        <v>462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685</v>
      </c>
      <c r="X176" s="29" t="s">
        <v>796</v>
      </c>
      <c r="Y176" s="30" t="s">
        <v>1111</v>
      </c>
      <c r="Z176" s="30" t="s">
        <v>788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785</v>
      </c>
      <c r="AO176" s="6" t="s">
        <v>925</v>
      </c>
      <c r="AP176" s="28" t="s">
        <v>795</v>
      </c>
      <c r="AQ176" s="28" t="s">
        <v>462</v>
      </c>
      <c r="AR176" s="28"/>
      <c r="AS176" s="28" t="s">
        <v>794</v>
      </c>
      <c r="AT176" s="28"/>
      <c r="AU176" s="28"/>
      <c r="AV176" s="28" t="s">
        <v>920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969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1195</v>
      </c>
      <c r="D178" s="6" t="s">
        <v>149</v>
      </c>
      <c r="E178" s="9" t="str">
        <f>_xlfn.CONCAT("template_", E179, "_proxy")</f>
        <v>template_bathroom_rails_plug_proxy</v>
      </c>
      <c r="F178" s="6" t="str">
        <f>IF(ISBLANK(E178), "", Table2[[#This Row],[unique_id]])</f>
        <v>template_bathroom_rails_plug_proxy</v>
      </c>
      <c r="G178" s="6" t="s">
        <v>629</v>
      </c>
      <c r="H178" s="6" t="s">
        <v>969</v>
      </c>
      <c r="I178" s="6" t="s">
        <v>132</v>
      </c>
      <c r="O178" s="8" t="s">
        <v>1165</v>
      </c>
      <c r="P178" s="6" t="s">
        <v>172</v>
      </c>
      <c r="Q178" s="11" t="s">
        <v>1116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424</v>
      </c>
      <c r="AQ178" s="6" t="s">
        <v>244</v>
      </c>
      <c r="AS178" s="6" t="s">
        <v>423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1232</v>
      </c>
      <c r="F179" s="6" t="str">
        <f>IF(ISBLANK(E179), "", Table2[[#This Row],[unique_id]])</f>
        <v>bathroom_rails_plug</v>
      </c>
      <c r="G179" s="6" t="s">
        <v>629</v>
      </c>
      <c r="H179" s="6" t="s">
        <v>969</v>
      </c>
      <c r="I179" s="6" t="s">
        <v>132</v>
      </c>
      <c r="J179" s="6" t="s">
        <v>629</v>
      </c>
      <c r="M179" s="6" t="s">
        <v>275</v>
      </c>
      <c r="O179" s="8" t="s">
        <v>1165</v>
      </c>
      <c r="P179" s="6" t="s">
        <v>172</v>
      </c>
      <c r="Q179" s="11" t="s">
        <v>1116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79" s="8"/>
      <c r="W179" s="8"/>
      <c r="X179" s="8"/>
      <c r="Y179" s="8"/>
      <c r="AD179" s="6" t="s">
        <v>274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427</v>
      </c>
      <c r="AO179" s="6" t="s">
        <v>435</v>
      </c>
      <c r="AP179" s="6" t="s">
        <v>424</v>
      </c>
      <c r="AQ179" s="6" t="str">
        <f>IF(OR(ISBLANK(AV179), ISBLANK(AW179)), "", Table2[[#This Row],[device_via_device]])</f>
        <v>TPLink</v>
      </c>
      <c r="AR179" s="6" t="s">
        <v>1180</v>
      </c>
      <c r="AS179" s="6" t="s">
        <v>423</v>
      </c>
      <c r="AU179" s="6" t="s">
        <v>553</v>
      </c>
      <c r="AV179" s="6" t="s">
        <v>415</v>
      </c>
      <c r="AW179" s="6" t="s">
        <v>546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813</v>
      </c>
      <c r="C180" s="6" t="s">
        <v>1027</v>
      </c>
      <c r="D180" s="6" t="s">
        <v>134</v>
      </c>
      <c r="E180" s="6" t="s">
        <v>397</v>
      </c>
      <c r="F180" s="6" t="str">
        <f>IF(ISBLANK(E180), "", Table2[[#This Row],[unique_id]])</f>
        <v>roof_water_heater_booster</v>
      </c>
      <c r="G180" s="6" t="s">
        <v>626</v>
      </c>
      <c r="H180" s="6" t="s">
        <v>969</v>
      </c>
      <c r="I180" s="6" t="s">
        <v>132</v>
      </c>
      <c r="J180" s="6" t="str">
        <f>Table2[[#This Row],[friendly_name]]</f>
        <v>Water Booster</v>
      </c>
      <c r="M180" s="6" t="s">
        <v>275</v>
      </c>
      <c r="T180" s="6"/>
      <c r="V180" s="8"/>
      <c r="W180" s="8"/>
      <c r="X180" s="8"/>
      <c r="Y180" s="8"/>
      <c r="AD180" s="6" t="s">
        <v>619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617</v>
      </c>
      <c r="AO180" s="6" t="s">
        <v>616</v>
      </c>
      <c r="AP180" s="6" t="s">
        <v>618</v>
      </c>
      <c r="AQ180" s="6" t="s">
        <v>396</v>
      </c>
      <c r="AS180" s="6" t="s">
        <v>38</v>
      </c>
      <c r="AU180" s="6" t="s">
        <v>553</v>
      </c>
      <c r="AV180" s="6" t="s">
        <v>615</v>
      </c>
      <c r="AW180" s="6" t="s">
        <v>1190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1027</v>
      </c>
      <c r="D181" s="6" t="s">
        <v>134</v>
      </c>
      <c r="E181" s="6" t="s">
        <v>620</v>
      </c>
      <c r="F181" s="6" t="str">
        <f>IF(ISBLANK(E181), "", Table2[[#This Row],[unique_id]])</f>
        <v>outdoor_pool_filter</v>
      </c>
      <c r="G181" s="6" t="s">
        <v>375</v>
      </c>
      <c r="H181" s="6" t="s">
        <v>969</v>
      </c>
      <c r="I181" s="6" t="s">
        <v>132</v>
      </c>
      <c r="J181" s="6" t="str">
        <f>Table2[[#This Row],[friendly_name]]</f>
        <v>Pool Filter</v>
      </c>
      <c r="M181" s="6" t="s">
        <v>275</v>
      </c>
      <c r="O181" s="8" t="s">
        <v>1165</v>
      </c>
      <c r="P181" s="6" t="s">
        <v>172</v>
      </c>
      <c r="Q181" s="6" t="s">
        <v>1116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621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631</v>
      </c>
      <c r="D182" s="6" t="s">
        <v>129</v>
      </c>
      <c r="E182" s="55" t="s">
        <v>636</v>
      </c>
      <c r="F182" s="6" t="str">
        <f>IF(ISBLANK(E182), "", Table2[[#This Row],[unique_id]])</f>
        <v>lounge_air_purifier</v>
      </c>
      <c r="G182" s="6" t="s">
        <v>203</v>
      </c>
      <c r="H182" s="6" t="s">
        <v>632</v>
      </c>
      <c r="I182" s="6" t="s">
        <v>132</v>
      </c>
      <c r="J182" s="6" t="s">
        <v>659</v>
      </c>
      <c r="M182" s="6" t="s">
        <v>136</v>
      </c>
      <c r="T182" s="9"/>
      <c r="V182" s="8"/>
      <c r="W182" s="8" t="s">
        <v>685</v>
      </c>
      <c r="X182" s="8"/>
      <c r="Y182" s="14" t="s">
        <v>1111</v>
      </c>
      <c r="Z182" s="14"/>
      <c r="AD182" s="6" t="s">
        <v>633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648</v>
      </c>
      <c r="AN182" s="8" t="s">
        <v>649</v>
      </c>
      <c r="AO182" s="6" t="s">
        <v>647</v>
      </c>
      <c r="AP182" s="6" t="s">
        <v>650</v>
      </c>
      <c r="AQ182" s="6" t="s">
        <v>631</v>
      </c>
      <c r="AS182" s="6" t="s">
        <v>203</v>
      </c>
      <c r="AV182" s="6" t="s">
        <v>671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1195</v>
      </c>
      <c r="D183" s="6" t="s">
        <v>149</v>
      </c>
      <c r="E183" s="55" t="s">
        <v>1193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632</v>
      </c>
      <c r="I183" s="6" t="s">
        <v>132</v>
      </c>
      <c r="O183" s="8" t="s">
        <v>1165</v>
      </c>
      <c r="P183" s="6" t="s">
        <v>172</v>
      </c>
      <c r="Q183" s="6" t="s">
        <v>1115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1196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650</v>
      </c>
      <c r="AQ183" s="6" t="s">
        <v>631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631</v>
      </c>
      <c r="D184" s="6" t="s">
        <v>129</v>
      </c>
      <c r="E184" s="55" t="s">
        <v>735</v>
      </c>
      <c r="F184" s="6" t="str">
        <f>IF(ISBLANK(E184), "", Table2[[#This Row],[unique_id]])</f>
        <v>dining_air_purifier</v>
      </c>
      <c r="G184" s="6" t="s">
        <v>202</v>
      </c>
      <c r="H184" s="6" t="s">
        <v>632</v>
      </c>
      <c r="I184" s="6" t="s">
        <v>132</v>
      </c>
      <c r="J184" s="6" t="s">
        <v>659</v>
      </c>
      <c r="M184" s="6" t="s">
        <v>136</v>
      </c>
      <c r="T184" s="9"/>
      <c r="V184" s="8"/>
      <c r="W184" s="8" t="s">
        <v>685</v>
      </c>
      <c r="X184" s="8"/>
      <c r="Y184" s="14" t="s">
        <v>1111</v>
      </c>
      <c r="Z184" s="14"/>
      <c r="AD184" s="6" t="s">
        <v>633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737</v>
      </c>
      <c r="AN184" s="8" t="s">
        <v>649</v>
      </c>
      <c r="AO184" s="6" t="s">
        <v>647</v>
      </c>
      <c r="AP184" s="6" t="s">
        <v>650</v>
      </c>
      <c r="AQ184" s="6" t="s">
        <v>631</v>
      </c>
      <c r="AS184" s="6" t="s">
        <v>202</v>
      </c>
      <c r="AV184" s="6" t="s">
        <v>736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1195</v>
      </c>
      <c r="D185" s="6" t="s">
        <v>149</v>
      </c>
      <c r="E185" s="55" t="s">
        <v>1194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632</v>
      </c>
      <c r="I185" s="6" t="s">
        <v>132</v>
      </c>
      <c r="O185" s="8" t="s">
        <v>1165</v>
      </c>
      <c r="P185" s="6" t="s">
        <v>172</v>
      </c>
      <c r="Q185" s="6" t="s">
        <v>1115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1196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650</v>
      </c>
      <c r="AQ185" s="6" t="s">
        <v>631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1136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380</v>
      </c>
      <c r="H186" s="6" t="s">
        <v>257</v>
      </c>
      <c r="I186" s="6" t="s">
        <v>141</v>
      </c>
      <c r="M186" s="6" t="s">
        <v>90</v>
      </c>
      <c r="T186" s="6"/>
      <c r="U186" s="6" t="s">
        <v>610</v>
      </c>
      <c r="V186" s="8"/>
      <c r="W186" s="8"/>
      <c r="X186" s="8"/>
      <c r="Y186" s="8"/>
      <c r="AB186" s="6" t="s">
        <v>389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1136</v>
      </c>
      <c r="D187" s="6" t="s">
        <v>27</v>
      </c>
      <c r="E187" s="6" t="s">
        <v>376</v>
      </c>
      <c r="F187" s="6" t="str">
        <f>IF(ISBLANK(E187), "", Table2[[#This Row],[unique_id]])</f>
        <v>home_peak_power</v>
      </c>
      <c r="G187" s="6" t="s">
        <v>379</v>
      </c>
      <c r="H187" s="6" t="s">
        <v>257</v>
      </c>
      <c r="I187" s="6" t="s">
        <v>141</v>
      </c>
      <c r="M187" s="6" t="s">
        <v>90</v>
      </c>
      <c r="T187" s="6"/>
      <c r="U187" s="6" t="s">
        <v>610</v>
      </c>
      <c r="V187" s="8"/>
      <c r="W187" s="8"/>
      <c r="X187" s="8"/>
      <c r="Y187" s="8"/>
      <c r="AB187" s="6" t="s">
        <v>389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1136</v>
      </c>
      <c r="D188" s="6" t="s">
        <v>27</v>
      </c>
      <c r="E188" s="6" t="s">
        <v>377</v>
      </c>
      <c r="F188" s="6" t="str">
        <f>IF(ISBLANK(E188), "", Table2[[#This Row],[unique_id]])</f>
        <v>home_base_power</v>
      </c>
      <c r="G188" s="6" t="s">
        <v>378</v>
      </c>
      <c r="H188" s="6" t="s">
        <v>257</v>
      </c>
      <c r="I188" s="6" t="s">
        <v>141</v>
      </c>
      <c r="M188" s="6" t="s">
        <v>90</v>
      </c>
      <c r="T188" s="6"/>
      <c r="U188" s="6" t="s">
        <v>610</v>
      </c>
      <c r="V188" s="8"/>
      <c r="W188" s="8"/>
      <c r="X188" s="8"/>
      <c r="Y188" s="8"/>
      <c r="AB188" s="6" t="s">
        <v>389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613</v>
      </c>
      <c r="D189" s="6" t="s">
        <v>395</v>
      </c>
      <c r="E189" s="6" t="s">
        <v>611</v>
      </c>
      <c r="F189" s="6" t="str">
        <f>IF(ISBLANK(E189), "", Table2[[#This Row],[unique_id]])</f>
        <v>graph_break</v>
      </c>
      <c r="G189" s="6" t="s">
        <v>612</v>
      </c>
      <c r="H189" s="6" t="s">
        <v>257</v>
      </c>
      <c r="I189" s="6" t="s">
        <v>141</v>
      </c>
      <c r="T189" s="6"/>
      <c r="U189" s="6" t="s">
        <v>610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64" t="s">
        <v>26</v>
      </c>
      <c r="C190" s="6" t="s">
        <v>1136</v>
      </c>
      <c r="D190" s="64" t="s">
        <v>27</v>
      </c>
      <c r="E190" s="64" t="s">
        <v>1118</v>
      </c>
      <c r="F190" s="6" t="str">
        <f>IF(ISBLANK(E190), "", Table2[[#This Row],[unique_id]])</f>
        <v>lights_power</v>
      </c>
      <c r="G190" s="64" t="s">
        <v>1169</v>
      </c>
      <c r="H190" s="64" t="s">
        <v>257</v>
      </c>
      <c r="I190" s="64" t="s">
        <v>141</v>
      </c>
      <c r="K190" s="64"/>
      <c r="L190" s="64"/>
      <c r="M190" s="64" t="s">
        <v>136</v>
      </c>
      <c r="T190" s="6"/>
      <c r="U190" s="6" t="s">
        <v>610</v>
      </c>
      <c r="V190" s="8"/>
      <c r="W190" s="8"/>
      <c r="X190" s="8"/>
      <c r="Y190" s="8"/>
      <c r="AB190" s="6" t="s">
        <v>389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1136</v>
      </c>
      <c r="D191" s="10" t="s">
        <v>27</v>
      </c>
      <c r="E191" s="10" t="s">
        <v>1119</v>
      </c>
      <c r="F191" s="6" t="str">
        <f>IF(ISBLANK(E191), "", Table2[[#This Row],[unique_id]])</f>
        <v>fans_power</v>
      </c>
      <c r="G191" s="10" t="s">
        <v>1168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610</v>
      </c>
      <c r="V191" s="8"/>
      <c r="W191" s="8"/>
      <c r="X191" s="8"/>
      <c r="Y191" s="8"/>
      <c r="AB191" s="6" t="s">
        <v>389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10" t="s">
        <v>26</v>
      </c>
      <c r="C192" s="6" t="s">
        <v>1136</v>
      </c>
      <c r="D192" s="10" t="s">
        <v>27</v>
      </c>
      <c r="E192" s="10" t="s">
        <v>1222</v>
      </c>
      <c r="F192" s="6" t="str">
        <f>IF(ISBLANK(E192), "", Table2[[#This Row],[unique_id]])</f>
        <v>all_standby_power</v>
      </c>
      <c r="G192" s="10" t="s">
        <v>1251</v>
      </c>
      <c r="H192" s="10" t="s">
        <v>257</v>
      </c>
      <c r="I192" s="10" t="s">
        <v>141</v>
      </c>
      <c r="K192" s="10"/>
      <c r="L192" s="10"/>
      <c r="M192" s="6" t="s">
        <v>136</v>
      </c>
      <c r="T192" s="6"/>
      <c r="U192" s="6" t="s">
        <v>610</v>
      </c>
      <c r="V192" s="8"/>
      <c r="W192" s="8"/>
      <c r="X192" s="8"/>
      <c r="Y192" s="8"/>
      <c r="AB192" s="6" t="s">
        <v>389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1136</v>
      </c>
      <c r="D193" s="6" t="s">
        <v>27</v>
      </c>
      <c r="E193" s="6" t="s">
        <v>1166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610</v>
      </c>
      <c r="V193" s="8"/>
      <c r="W193" s="8"/>
      <c r="X193" s="8"/>
      <c r="Y193" s="8"/>
      <c r="AB193" s="6" t="s">
        <v>389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1136</v>
      </c>
      <c r="D194" s="6" t="s">
        <v>27</v>
      </c>
      <c r="E194" s="6" t="s">
        <v>1137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610</v>
      </c>
      <c r="V194" s="8"/>
      <c r="W194" s="8"/>
      <c r="X194" s="8"/>
      <c r="Y194" s="8"/>
      <c r="AB194" s="6" t="s">
        <v>389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6" t="s">
        <v>26</v>
      </c>
      <c r="C195" s="6" t="s">
        <v>1136</v>
      </c>
      <c r="D195" s="6" t="s">
        <v>27</v>
      </c>
      <c r="E195" s="6" t="s">
        <v>1138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610</v>
      </c>
      <c r="V195" s="8"/>
      <c r="W195" s="8"/>
      <c r="X195" s="8"/>
      <c r="Y195" s="8"/>
      <c r="AB195" s="6" t="s">
        <v>389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10" t="s">
        <v>228</v>
      </c>
      <c r="C196" s="6" t="s">
        <v>1027</v>
      </c>
      <c r="D196" s="10" t="s">
        <v>27</v>
      </c>
      <c r="E196" s="10" t="s">
        <v>622</v>
      </c>
      <c r="F196" s="6" t="str">
        <f>IF(ISBLANK(E196), "", Table2[[#This Row],[unique_id]])</f>
        <v>outdoor_pool_filter_power</v>
      </c>
      <c r="G196" s="10" t="s">
        <v>375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813</v>
      </c>
      <c r="C197" s="6" t="s">
        <v>1027</v>
      </c>
      <c r="D197" s="10" t="s">
        <v>27</v>
      </c>
      <c r="E197" s="10" t="s">
        <v>624</v>
      </c>
      <c r="F197" s="6" t="str">
        <f>IF(ISBLANK(E197), "", Table2[[#This Row],[unique_id]])</f>
        <v>roof_water_heater_booster_energy_power</v>
      </c>
      <c r="G197" s="10" t="s">
        <v>626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1136</v>
      </c>
      <c r="D198" s="6" t="s">
        <v>27</v>
      </c>
      <c r="E198" s="6" t="s">
        <v>1139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1136</v>
      </c>
      <c r="D199" s="6" t="s">
        <v>27</v>
      </c>
      <c r="E199" s="6" t="s">
        <v>1140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610</v>
      </c>
      <c r="V199" s="8"/>
      <c r="W199" s="8"/>
      <c r="X199" s="8"/>
      <c r="Y199" s="8"/>
      <c r="AB199" s="6" t="s">
        <v>389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1136</v>
      </c>
      <c r="D200" s="6" t="s">
        <v>27</v>
      </c>
      <c r="E200" s="6" t="s">
        <v>1134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1136</v>
      </c>
      <c r="D201" s="6" t="s">
        <v>27</v>
      </c>
      <c r="E201" s="6" t="s">
        <v>1141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1136</v>
      </c>
      <c r="D202" s="6" t="s">
        <v>27</v>
      </c>
      <c r="E202" s="6" t="s">
        <v>1142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1136</v>
      </c>
      <c r="D203" s="6" t="s">
        <v>27</v>
      </c>
      <c r="E203" s="6" t="s">
        <v>1162</v>
      </c>
      <c r="F203" s="6" t="str">
        <f>IF(ISBLANK(E203), "", Table2[[#This Row],[unique_id]])</f>
        <v>bathroom_towel_rails_power</v>
      </c>
      <c r="G203" s="6" t="s">
        <v>629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1136</v>
      </c>
      <c r="D204" s="6" t="s">
        <v>27</v>
      </c>
      <c r="E204" s="6" t="s">
        <v>1143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1136</v>
      </c>
      <c r="D205" s="6" t="s">
        <v>27</v>
      </c>
      <c r="E205" s="6" t="s">
        <v>1144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1136</v>
      </c>
      <c r="D206" s="6" t="s">
        <v>27</v>
      </c>
      <c r="E206" s="6" t="s">
        <v>1174</v>
      </c>
      <c r="F206" s="6" t="str">
        <f>IF(ISBLANK(E206), "", Table2[[#This Row],[unique_id]])</f>
        <v>audio_visual_devices_power</v>
      </c>
      <c r="G206" s="6" t="s">
        <v>1175</v>
      </c>
      <c r="H206" s="6" t="s">
        <v>257</v>
      </c>
      <c r="I206" s="6" t="s">
        <v>141</v>
      </c>
      <c r="M206" s="6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1136</v>
      </c>
      <c r="D207" s="6" t="s">
        <v>27</v>
      </c>
      <c r="E207" s="6" t="s">
        <v>1123</v>
      </c>
      <c r="F207" s="6" t="str">
        <f>IF(ISBLANK(E207), "", Table2[[#This Row],[unique_id]])</f>
        <v>servers_network_power</v>
      </c>
      <c r="G207" s="6" t="s">
        <v>1117</v>
      </c>
      <c r="H207" s="6" t="s">
        <v>257</v>
      </c>
      <c r="I207" s="6" t="s">
        <v>141</v>
      </c>
      <c r="M207" s="6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613</v>
      </c>
      <c r="D208" s="6" t="s">
        <v>395</v>
      </c>
      <c r="E208" s="6" t="s">
        <v>394</v>
      </c>
      <c r="F208" s="6" t="str">
        <f>IF(ISBLANK(E208), "", Table2[[#This Row],[unique_id]])</f>
        <v>column_break</v>
      </c>
      <c r="G208" s="6" t="s">
        <v>391</v>
      </c>
      <c r="H208" s="6" t="s">
        <v>257</v>
      </c>
      <c r="I208" s="6" t="s">
        <v>141</v>
      </c>
      <c r="M208" s="6" t="s">
        <v>392</v>
      </c>
      <c r="N208" s="6" t="s">
        <v>393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1136</v>
      </c>
      <c r="D209" s="6" t="s">
        <v>27</v>
      </c>
      <c r="E209" s="6" t="s">
        <v>1145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610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1136</v>
      </c>
      <c r="D210" s="6" t="s">
        <v>27</v>
      </c>
      <c r="E210" s="6" t="s">
        <v>1146</v>
      </c>
      <c r="F210" s="6" t="str">
        <f>IF(ISBLANK(E210), "", Table2[[#This Row],[unique_id]])</f>
        <v>rack_outlet_power</v>
      </c>
      <c r="G210" s="6" t="s">
        <v>403</v>
      </c>
      <c r="H210" s="6" t="s">
        <v>257</v>
      </c>
      <c r="I210" s="6" t="s">
        <v>141</v>
      </c>
      <c r="T210" s="6"/>
      <c r="U210" s="6" t="s">
        <v>610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1136</v>
      </c>
      <c r="D211" s="6" t="s">
        <v>27</v>
      </c>
      <c r="E211" s="6" t="s">
        <v>1147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610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1136</v>
      </c>
      <c r="D212" s="6" t="s">
        <v>27</v>
      </c>
      <c r="E212" s="6" t="s">
        <v>1148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610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1136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380</v>
      </c>
      <c r="H213" s="6" t="s">
        <v>229</v>
      </c>
      <c r="I213" s="6" t="s">
        <v>141</v>
      </c>
      <c r="M213" s="6" t="s">
        <v>90</v>
      </c>
      <c r="T213" s="6"/>
      <c r="U213" s="6" t="s">
        <v>609</v>
      </c>
      <c r="V213" s="8"/>
      <c r="W213" s="8"/>
      <c r="X213" s="8"/>
      <c r="Y213" s="8"/>
      <c r="AB213" s="6" t="s">
        <v>390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1136</v>
      </c>
      <c r="D214" s="6" t="s">
        <v>27</v>
      </c>
      <c r="E214" s="6" t="s">
        <v>381</v>
      </c>
      <c r="F214" s="6" t="str">
        <f>IF(ISBLANK(E214), "", Table2[[#This Row],[unique_id]])</f>
        <v>home_peak_energy_daily</v>
      </c>
      <c r="G214" s="6" t="s">
        <v>379</v>
      </c>
      <c r="H214" s="6" t="s">
        <v>229</v>
      </c>
      <c r="I214" s="6" t="s">
        <v>141</v>
      </c>
      <c r="M214" s="6" t="s">
        <v>90</v>
      </c>
      <c r="T214" s="6"/>
      <c r="U214" s="6" t="s">
        <v>609</v>
      </c>
      <c r="V214" s="8"/>
      <c r="W214" s="8"/>
      <c r="X214" s="8"/>
      <c r="Y214" s="8"/>
      <c r="AB214" s="6" t="s">
        <v>390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P214" s="64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57" customFormat="1" ht="16" customHeight="1">
      <c r="A215" s="6">
        <v>2129</v>
      </c>
      <c r="B215" s="57" t="s">
        <v>26</v>
      </c>
      <c r="C215" s="57" t="s">
        <v>1136</v>
      </c>
      <c r="D215" s="57" t="s">
        <v>27</v>
      </c>
      <c r="E215" s="57" t="s">
        <v>382</v>
      </c>
      <c r="F215" s="57" t="str">
        <f>IF(ISBLANK(E215), "", Table2[[#This Row],[unique_id]])</f>
        <v>home_base_energy_daily</v>
      </c>
      <c r="G215" s="57" t="s">
        <v>378</v>
      </c>
      <c r="H215" s="57" t="s">
        <v>229</v>
      </c>
      <c r="I215" s="57" t="s">
        <v>141</v>
      </c>
      <c r="M215" s="57" t="s">
        <v>90</v>
      </c>
      <c r="O215" s="58"/>
      <c r="U215" s="57" t="s">
        <v>609</v>
      </c>
      <c r="V215" s="58"/>
      <c r="W215" s="58"/>
      <c r="X215" s="58"/>
      <c r="Y215" s="58"/>
      <c r="Z215" s="58"/>
      <c r="AB215" s="57" t="s">
        <v>390</v>
      </c>
      <c r="AD215" s="57" t="s">
        <v>259</v>
      </c>
      <c r="AF215" s="58"/>
      <c r="AH215" s="57" t="str">
        <f>IF(ISBLANK(AG215),  "", _xlfn.CONCAT("haas/entity/sensor/", LOWER(C215), "/", E215, "/config"))</f>
        <v/>
      </c>
      <c r="AI215" s="57" t="str">
        <f>IF(ISBLANK(AG215),  "", _xlfn.CONCAT(LOWER(C215), "/", E215))</f>
        <v/>
      </c>
      <c r="AL215" s="59"/>
      <c r="AN215" s="58"/>
      <c r="AP215" s="67"/>
      <c r="AZ215" s="57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613</v>
      </c>
      <c r="D216" s="6" t="s">
        <v>395</v>
      </c>
      <c r="E216" s="6" t="s">
        <v>611</v>
      </c>
      <c r="F216" s="6" t="str">
        <f>IF(ISBLANK(E216), "", Table2[[#This Row],[unique_id]])</f>
        <v>graph_break</v>
      </c>
      <c r="G216" s="6" t="s">
        <v>612</v>
      </c>
      <c r="H216" s="6" t="s">
        <v>229</v>
      </c>
      <c r="I216" s="6" t="s">
        <v>141</v>
      </c>
      <c r="T216" s="6"/>
      <c r="U216" s="6" t="s">
        <v>609</v>
      </c>
      <c r="V216" s="8"/>
      <c r="W216" s="8"/>
      <c r="X216" s="8"/>
      <c r="Y216" s="8"/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4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1136</v>
      </c>
      <c r="D217" s="6" t="s">
        <v>27</v>
      </c>
      <c r="E217" s="6" t="s">
        <v>1120</v>
      </c>
      <c r="F217" s="6" t="str">
        <f>IF(ISBLANK(E217), "", Table2[[#This Row],[unique_id]])</f>
        <v>lights_energy_daily</v>
      </c>
      <c r="G217" s="64" t="s">
        <v>1169</v>
      </c>
      <c r="H217" s="6" t="s">
        <v>229</v>
      </c>
      <c r="I217" s="6" t="s">
        <v>141</v>
      </c>
      <c r="M217" s="6" t="s">
        <v>136</v>
      </c>
      <c r="T217" s="6"/>
      <c r="U217" s="6" t="s">
        <v>609</v>
      </c>
      <c r="V217" s="8"/>
      <c r="W217" s="8"/>
      <c r="X217" s="8"/>
      <c r="Y217" s="8"/>
      <c r="AB217" s="6" t="s">
        <v>390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4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1136</v>
      </c>
      <c r="D218" s="6" t="s">
        <v>27</v>
      </c>
      <c r="E218" s="6" t="s">
        <v>1121</v>
      </c>
      <c r="F218" s="6" t="str">
        <f>IF(ISBLANK(E218), "", Table2[[#This Row],[unique_id]])</f>
        <v>fans_energy_daily</v>
      </c>
      <c r="G218" s="10" t="s">
        <v>1168</v>
      </c>
      <c r="H218" s="6" t="s">
        <v>229</v>
      </c>
      <c r="I218" s="6" t="s">
        <v>141</v>
      </c>
      <c r="M218" s="6" t="s">
        <v>136</v>
      </c>
      <c r="T218" s="6"/>
      <c r="U218" s="6" t="s">
        <v>609</v>
      </c>
      <c r="V218" s="8"/>
      <c r="W218" s="8"/>
      <c r="X218" s="8"/>
      <c r="Y218" s="8"/>
      <c r="AB218" s="6" t="s">
        <v>390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4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1136</v>
      </c>
      <c r="D219" s="6" t="s">
        <v>27</v>
      </c>
      <c r="E219" s="6" t="s">
        <v>1226</v>
      </c>
      <c r="F219" s="6" t="str">
        <f>IF(ISBLANK(E219), "", Table2[[#This Row],[unique_id]])</f>
        <v>all_standby_energy_daily</v>
      </c>
      <c r="G219" s="10" t="s">
        <v>1251</v>
      </c>
      <c r="H219" s="6" t="s">
        <v>229</v>
      </c>
      <c r="I219" s="6" t="s">
        <v>141</v>
      </c>
      <c r="M219" s="6" t="s">
        <v>136</v>
      </c>
      <c r="T219" s="6"/>
      <c r="U219" s="6" t="s">
        <v>609</v>
      </c>
      <c r="V219" s="8"/>
      <c r="W219" s="8"/>
      <c r="X219" s="8"/>
      <c r="Y219" s="8"/>
      <c r="AB219" s="6" t="s">
        <v>390</v>
      </c>
      <c r="AD219" s="6" t="s">
        <v>259</v>
      </c>
      <c r="AF219" s="8"/>
      <c r="AI219" s="6" t="str">
        <f>IF(ISBLANK(AG219),  "", _xlfn.CONCAT(LOWER(C219), "/", E219))</f>
        <v/>
      </c>
      <c r="AK219" s="6"/>
      <c r="AL219" s="34"/>
      <c r="AM219" s="6"/>
      <c r="AN219" s="8"/>
      <c r="AP219" s="64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1136</v>
      </c>
      <c r="D220" s="6" t="s">
        <v>27</v>
      </c>
      <c r="E220" s="6" t="s">
        <v>1167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609</v>
      </c>
      <c r="V220" s="8"/>
      <c r="W220" s="8"/>
      <c r="X220" s="8"/>
      <c r="Y220" s="8"/>
      <c r="AB220" s="6" t="s">
        <v>390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26</v>
      </c>
      <c r="C221" s="6" t="s">
        <v>1136</v>
      </c>
      <c r="D221" s="6" t="s">
        <v>27</v>
      </c>
      <c r="E221" s="6" t="s">
        <v>1149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609</v>
      </c>
      <c r="V221" s="8"/>
      <c r="W221" s="8"/>
      <c r="X221" s="8"/>
      <c r="Y221" s="8"/>
      <c r="AB221" s="6" t="s">
        <v>390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26</v>
      </c>
      <c r="C222" s="6" t="s">
        <v>1136</v>
      </c>
      <c r="D222" s="6" t="s">
        <v>27</v>
      </c>
      <c r="E222" s="6" t="s">
        <v>1150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609</v>
      </c>
      <c r="V222" s="8"/>
      <c r="W222" s="8"/>
      <c r="X222" s="8"/>
      <c r="Y222" s="8"/>
      <c r="AB222" s="6" t="s">
        <v>390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228</v>
      </c>
      <c r="C223" s="6" t="s">
        <v>1027</v>
      </c>
      <c r="D223" s="6" t="s">
        <v>27</v>
      </c>
      <c r="E223" s="6" t="s">
        <v>623</v>
      </c>
      <c r="F223" s="6" t="str">
        <f>IF(ISBLANK(E223), "", Table2[[#This Row],[unique_id]])</f>
        <v>outdoor_pool_filter_energy_daily</v>
      </c>
      <c r="G223" s="6" t="s">
        <v>375</v>
      </c>
      <c r="H223" s="6" t="s">
        <v>229</v>
      </c>
      <c r="I223" s="6" t="s">
        <v>141</v>
      </c>
      <c r="M223" s="6" t="s">
        <v>136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813</v>
      </c>
      <c r="C224" s="6" t="s">
        <v>1027</v>
      </c>
      <c r="D224" s="6" t="s">
        <v>27</v>
      </c>
      <c r="E224" s="6" t="s">
        <v>625</v>
      </c>
      <c r="F224" s="6" t="str">
        <f>IF(ISBLANK(E224), "", Table2[[#This Row],[unique_id]])</f>
        <v>roof_water_heater_booster_energy_today</v>
      </c>
      <c r="G224" s="6" t="s">
        <v>626</v>
      </c>
      <c r="H224" s="6" t="s">
        <v>229</v>
      </c>
      <c r="I224" s="6" t="s">
        <v>141</v>
      </c>
      <c r="M224" s="6" t="s">
        <v>136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1136</v>
      </c>
      <c r="D225" s="6" t="s">
        <v>27</v>
      </c>
      <c r="E225" s="6" t="s">
        <v>1151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1136</v>
      </c>
      <c r="D226" s="6" t="s">
        <v>27</v>
      </c>
      <c r="E226" s="6" t="s">
        <v>1152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609</v>
      </c>
      <c r="V226" s="8"/>
      <c r="W226" s="8"/>
      <c r="X226" s="8"/>
      <c r="Y226" s="8"/>
      <c r="AB226" s="6" t="s">
        <v>390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1136</v>
      </c>
      <c r="D227" s="6" t="s">
        <v>27</v>
      </c>
      <c r="E227" s="6" t="s">
        <v>1135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1136</v>
      </c>
      <c r="D228" s="6" t="s">
        <v>27</v>
      </c>
      <c r="E228" s="6" t="s">
        <v>1153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1136</v>
      </c>
      <c r="D229" s="6" t="s">
        <v>27</v>
      </c>
      <c r="E229" s="6" t="s">
        <v>1154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1136</v>
      </c>
      <c r="D230" s="6" t="s">
        <v>27</v>
      </c>
      <c r="E230" s="6" t="s">
        <v>1161</v>
      </c>
      <c r="F230" s="6" t="str">
        <f>IF(ISBLANK(E230), "", Table2[[#This Row],[unique_id]])</f>
        <v>bathroom_towel_rails_energy_daily</v>
      </c>
      <c r="G230" s="6" t="s">
        <v>629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1136</v>
      </c>
      <c r="D231" s="6" t="s">
        <v>27</v>
      </c>
      <c r="E231" s="6" t="s">
        <v>1155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1136</v>
      </c>
      <c r="D232" s="6" t="s">
        <v>27</v>
      </c>
      <c r="E232" s="6" t="s">
        <v>1156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1136</v>
      </c>
      <c r="D233" s="6" t="s">
        <v>27</v>
      </c>
      <c r="E233" s="6" t="s">
        <v>1157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609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1136</v>
      </c>
      <c r="D234" s="6" t="s">
        <v>27</v>
      </c>
      <c r="E234" s="6" t="s">
        <v>1158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609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1136</v>
      </c>
      <c r="D235" s="6" t="s">
        <v>27</v>
      </c>
      <c r="E235" s="6" t="s">
        <v>1176</v>
      </c>
      <c r="F235" s="6" t="str">
        <f>IF(ISBLANK(E235), "", Table2[[#This Row],[unique_id]])</f>
        <v>audio_visual_devices_energy_daily</v>
      </c>
      <c r="G235" s="6" t="s">
        <v>1175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1136</v>
      </c>
      <c r="D236" s="6" t="s">
        <v>27</v>
      </c>
      <c r="E236" s="6" t="s">
        <v>1124</v>
      </c>
      <c r="F236" s="6" t="str">
        <f>IF(ISBLANK(E236), "", Table2[[#This Row],[unique_id]])</f>
        <v>servers_network_energy_daily</v>
      </c>
      <c r="G236" s="6" t="s">
        <v>1117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1136</v>
      </c>
      <c r="D237" s="6" t="s">
        <v>27</v>
      </c>
      <c r="E237" s="6" t="s">
        <v>1159</v>
      </c>
      <c r="F237" s="6" t="str">
        <f>IF(ISBLANK(E237), "", Table2[[#This Row],[unique_id]])</f>
        <v>rack_outlet_energy_daily</v>
      </c>
      <c r="G237" s="6" t="s">
        <v>403</v>
      </c>
      <c r="H237" s="6" t="s">
        <v>229</v>
      </c>
      <c r="I237" s="6" t="s">
        <v>141</v>
      </c>
      <c r="T237" s="6"/>
      <c r="U237" s="6" t="s">
        <v>609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26</v>
      </c>
      <c r="C238" s="6" t="s">
        <v>1136</v>
      </c>
      <c r="D238" s="6" t="s">
        <v>27</v>
      </c>
      <c r="E238" s="6" t="s">
        <v>1160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609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26</v>
      </c>
      <c r="C239" s="6" t="s">
        <v>613</v>
      </c>
      <c r="D239" s="6" t="s">
        <v>395</v>
      </c>
      <c r="E239" s="6" t="s">
        <v>394</v>
      </c>
      <c r="F239" s="6" t="str">
        <f>IF(ISBLANK(E239), "", Table2[[#This Row],[unique_id]])</f>
        <v>column_break</v>
      </c>
      <c r="G239" s="6" t="s">
        <v>391</v>
      </c>
      <c r="H239" s="6" t="s">
        <v>229</v>
      </c>
      <c r="I239" s="6" t="s">
        <v>141</v>
      </c>
      <c r="M239" s="6" t="s">
        <v>392</v>
      </c>
      <c r="N239" s="6" t="s">
        <v>393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P239" s="64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1136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380</v>
      </c>
      <c r="H240" s="6" t="s">
        <v>251</v>
      </c>
      <c r="I240" s="6" t="s">
        <v>141</v>
      </c>
      <c r="M240" s="6" t="s">
        <v>90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1136</v>
      </c>
      <c r="D241" s="6" t="s">
        <v>27</v>
      </c>
      <c r="E241" s="6" t="s">
        <v>387</v>
      </c>
      <c r="F241" s="6" t="str">
        <f>IF(ISBLANK(E241), "", Table2[[#This Row],[unique_id]])</f>
        <v>home_base_energy_weekly</v>
      </c>
      <c r="G241" s="6" t="s">
        <v>378</v>
      </c>
      <c r="H241" s="6" t="s">
        <v>251</v>
      </c>
      <c r="I241" s="6" t="s">
        <v>141</v>
      </c>
      <c r="M241" s="6" t="s">
        <v>90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1136</v>
      </c>
      <c r="D242" s="6" t="s">
        <v>27</v>
      </c>
      <c r="E242" s="6" t="s">
        <v>388</v>
      </c>
      <c r="F242" s="6" t="str">
        <f>IF(ISBLANK(E242), "", Table2[[#This Row],[unique_id]])</f>
        <v>home_peak_energy_weekly</v>
      </c>
      <c r="G242" s="6" t="s">
        <v>379</v>
      </c>
      <c r="H242" s="6" t="s">
        <v>251</v>
      </c>
      <c r="I242" s="6" t="s">
        <v>141</v>
      </c>
      <c r="M242" s="6" t="s">
        <v>90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1136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380</v>
      </c>
      <c r="H243" s="6" t="s">
        <v>254</v>
      </c>
      <c r="I243" s="6" t="s">
        <v>141</v>
      </c>
      <c r="M243" s="6" t="s">
        <v>90</v>
      </c>
      <c r="T243" s="6"/>
      <c r="U243" s="6" t="s">
        <v>609</v>
      </c>
      <c r="V243" s="8"/>
      <c r="W243" s="8"/>
      <c r="X243" s="8"/>
      <c r="Y243" s="8"/>
      <c r="AB243" s="6" t="s">
        <v>390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1136</v>
      </c>
      <c r="D244" s="6" t="s">
        <v>27</v>
      </c>
      <c r="E244" s="6" t="s">
        <v>385</v>
      </c>
      <c r="F244" s="6" t="str">
        <f>IF(ISBLANK(E244), "", Table2[[#This Row],[unique_id]])</f>
        <v>home_base_energy_monthly</v>
      </c>
      <c r="G244" s="6" t="s">
        <v>378</v>
      </c>
      <c r="H244" s="6" t="s">
        <v>254</v>
      </c>
      <c r="I244" s="6" t="s">
        <v>141</v>
      </c>
      <c r="M244" s="6" t="s">
        <v>90</v>
      </c>
      <c r="T244" s="6"/>
      <c r="U244" s="6" t="s">
        <v>609</v>
      </c>
      <c r="V244" s="8"/>
      <c r="W244" s="8"/>
      <c r="X244" s="8"/>
      <c r="Y244" s="8"/>
      <c r="AB244" s="6" t="s">
        <v>390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1136</v>
      </c>
      <c r="D245" s="6" t="s">
        <v>27</v>
      </c>
      <c r="E245" s="6" t="s">
        <v>386</v>
      </c>
      <c r="F245" s="6" t="str">
        <f>IF(ISBLANK(E245), "", Table2[[#This Row],[unique_id]])</f>
        <v>home_peak_energy_monthly</v>
      </c>
      <c r="G245" s="6" t="s">
        <v>379</v>
      </c>
      <c r="H245" s="6" t="s">
        <v>254</v>
      </c>
      <c r="I245" s="6" t="s">
        <v>141</v>
      </c>
      <c r="M245" s="6" t="s">
        <v>90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1136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380</v>
      </c>
      <c r="H246" s="6" t="s">
        <v>256</v>
      </c>
      <c r="I246" s="6" t="s">
        <v>141</v>
      </c>
      <c r="M246" s="6" t="s">
        <v>90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2161</v>
      </c>
      <c r="B247" s="6" t="s">
        <v>228</v>
      </c>
      <c r="C247" s="6" t="s">
        <v>1136</v>
      </c>
      <c r="D247" s="6" t="s">
        <v>27</v>
      </c>
      <c r="E247" s="6" t="s">
        <v>383</v>
      </c>
      <c r="F247" s="6" t="str">
        <f>IF(ISBLANK(E247), "", Table2[[#This Row],[unique_id]])</f>
        <v>home_base_energy_yearly</v>
      </c>
      <c r="G247" s="6" t="s">
        <v>378</v>
      </c>
      <c r="H247" s="6" t="s">
        <v>256</v>
      </c>
      <c r="I247" s="6" t="s">
        <v>141</v>
      </c>
      <c r="M247" s="6" t="s">
        <v>90</v>
      </c>
      <c r="T247" s="6"/>
      <c r="U247" s="6" t="s">
        <v>609</v>
      </c>
      <c r="V247" s="8"/>
      <c r="W247" s="8"/>
      <c r="X247" s="8"/>
      <c r="Y247" s="8"/>
      <c r="AB247" s="6" t="s">
        <v>390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2162</v>
      </c>
      <c r="B248" s="6" t="s">
        <v>228</v>
      </c>
      <c r="C248" s="6" t="s">
        <v>1136</v>
      </c>
      <c r="D248" s="6" t="s">
        <v>27</v>
      </c>
      <c r="E248" s="6" t="s">
        <v>384</v>
      </c>
      <c r="F248" s="6" t="str">
        <f>IF(ISBLANK(E248), "", Table2[[#This Row],[unique_id]])</f>
        <v>home_peak_energy_yearly</v>
      </c>
      <c r="G248" s="6" t="s">
        <v>379</v>
      </c>
      <c r="H248" s="6" t="s">
        <v>256</v>
      </c>
      <c r="I248" s="6" t="s">
        <v>141</v>
      </c>
      <c r="M248" s="6" t="s">
        <v>90</v>
      </c>
      <c r="T248" s="6"/>
      <c r="U248" s="6" t="s">
        <v>609</v>
      </c>
      <c r="V248" s="8"/>
      <c r="W248" s="8"/>
      <c r="X248" s="8"/>
      <c r="Y248" s="8"/>
      <c r="AB248" s="6" t="s">
        <v>390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4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329</v>
      </c>
      <c r="H249" s="6" t="s">
        <v>330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495</v>
      </c>
      <c r="AN249" s="8" t="s">
        <v>498</v>
      </c>
      <c r="AO249" s="6" t="s">
        <v>497</v>
      </c>
      <c r="AP249" s="6" t="s">
        <v>499</v>
      </c>
      <c r="AQ249" s="6" t="s">
        <v>188</v>
      </c>
      <c r="AS249" s="6" t="s">
        <v>496</v>
      </c>
      <c r="AU249" s="6" t="s">
        <v>511</v>
      </c>
      <c r="AV249" s="13" t="s">
        <v>593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customHeight="1">
      <c r="A250" s="6">
        <v>2500</v>
      </c>
      <c r="B250" s="6" t="s">
        <v>813</v>
      </c>
      <c r="C250" s="6" t="s">
        <v>306</v>
      </c>
      <c r="D250" s="6" t="s">
        <v>27</v>
      </c>
      <c r="E250" s="6" t="s">
        <v>297</v>
      </c>
      <c r="F250" s="6" t="str">
        <f>IF(ISBLANK(E250), "", Table2[[#This Row],[unique_id]])</f>
        <v>network_internet_uptime</v>
      </c>
      <c r="G250" s="6" t="s">
        <v>316</v>
      </c>
      <c r="H250" s="6" t="s">
        <v>1071</v>
      </c>
      <c r="I250" s="6" t="s">
        <v>321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298</v>
      </c>
      <c r="AD250" s="6" t="s">
        <v>318</v>
      </c>
      <c r="AE250" s="6">
        <v>200</v>
      </c>
      <c r="AF250" s="8" t="s">
        <v>34</v>
      </c>
      <c r="AG250" s="6" t="s">
        <v>302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1059</v>
      </c>
      <c r="AK250" s="6">
        <v>1</v>
      </c>
      <c r="AL250" s="32" t="s">
        <v>1060</v>
      </c>
      <c r="AM250" s="6" t="s">
        <v>1063</v>
      </c>
      <c r="AN250" s="8" t="s">
        <v>1061</v>
      </c>
      <c r="AO250" s="6" t="s">
        <v>1062</v>
      </c>
      <c r="AP250" s="6" t="s">
        <v>1064</v>
      </c>
      <c r="AQ250" s="6" t="s">
        <v>301</v>
      </c>
      <c r="AS250" s="6" t="s">
        <v>172</v>
      </c>
      <c r="AV250" s="6"/>
      <c r="AW250" s="64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2501</v>
      </c>
      <c r="B251" s="6" t="s">
        <v>26</v>
      </c>
      <c r="C251" s="6" t="s">
        <v>306</v>
      </c>
      <c r="D251" s="6" t="s">
        <v>27</v>
      </c>
      <c r="E251" s="6" t="s">
        <v>293</v>
      </c>
      <c r="F251" s="6" t="str">
        <f>IF(ISBLANK(E251), "", Table2[[#This Row],[unique_id]])</f>
        <v>network_internet_ping</v>
      </c>
      <c r="G251" s="6" t="s">
        <v>294</v>
      </c>
      <c r="H251" s="6" t="s">
        <v>1071</v>
      </c>
      <c r="I251" s="6" t="s">
        <v>321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299</v>
      </c>
      <c r="AC251" s="6" t="s">
        <v>1065</v>
      </c>
      <c r="AD251" s="6" t="s">
        <v>317</v>
      </c>
      <c r="AE251" s="6">
        <v>200</v>
      </c>
      <c r="AF251" s="8" t="s">
        <v>34</v>
      </c>
      <c r="AG251" s="6" t="s">
        <v>303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1059</v>
      </c>
      <c r="AJ251" s="45" t="s">
        <v>1067</v>
      </c>
      <c r="AK251" s="6">
        <v>1</v>
      </c>
      <c r="AL251" s="32" t="s">
        <v>1060</v>
      </c>
      <c r="AM251" s="6" t="s">
        <v>1063</v>
      </c>
      <c r="AN251" s="8" t="s">
        <v>1061</v>
      </c>
      <c r="AO251" s="6" t="s">
        <v>1062</v>
      </c>
      <c r="AP251" s="6" t="s">
        <v>1064</v>
      </c>
      <c r="AQ251" s="6" t="s">
        <v>301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2502</v>
      </c>
      <c r="B252" s="6" t="s">
        <v>26</v>
      </c>
      <c r="C252" s="6" t="s">
        <v>306</v>
      </c>
      <c r="D252" s="6" t="s">
        <v>27</v>
      </c>
      <c r="E252" s="6" t="s">
        <v>291</v>
      </c>
      <c r="F252" s="6" t="str">
        <f>IF(ISBLANK(E252), "", Table2[[#This Row],[unique_id]])</f>
        <v>network_internet_upload</v>
      </c>
      <c r="G252" s="6" t="s">
        <v>295</v>
      </c>
      <c r="H252" s="6" t="s">
        <v>1071</v>
      </c>
      <c r="I252" s="6" t="s">
        <v>321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300</v>
      </c>
      <c r="AC252" s="6" t="s">
        <v>1066</v>
      </c>
      <c r="AD252" s="6" t="s">
        <v>319</v>
      </c>
      <c r="AE252" s="6">
        <v>200</v>
      </c>
      <c r="AF252" s="8" t="s">
        <v>34</v>
      </c>
      <c r="AG252" s="6" t="s">
        <v>304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1059</v>
      </c>
      <c r="AJ252" s="45" t="s">
        <v>1068</v>
      </c>
      <c r="AK252" s="6">
        <v>1</v>
      </c>
      <c r="AL252" s="32" t="s">
        <v>1060</v>
      </c>
      <c r="AM252" s="6" t="s">
        <v>1063</v>
      </c>
      <c r="AN252" s="8" t="s">
        <v>1061</v>
      </c>
      <c r="AO252" s="6" t="s">
        <v>1062</v>
      </c>
      <c r="AP252" s="6" t="s">
        <v>1064</v>
      </c>
      <c r="AQ252" s="6" t="s">
        <v>301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2503</v>
      </c>
      <c r="B253" s="6" t="s">
        <v>26</v>
      </c>
      <c r="C253" s="6" t="s">
        <v>306</v>
      </c>
      <c r="D253" s="6" t="s">
        <v>27</v>
      </c>
      <c r="E253" s="6" t="s">
        <v>292</v>
      </c>
      <c r="F253" s="6" t="str">
        <f>IF(ISBLANK(E253), "", Table2[[#This Row],[unique_id]])</f>
        <v>network_internet_download</v>
      </c>
      <c r="G253" s="6" t="s">
        <v>296</v>
      </c>
      <c r="H253" s="6" t="s">
        <v>1071</v>
      </c>
      <c r="I253" s="6" t="s">
        <v>321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300</v>
      </c>
      <c r="AC253" s="6" t="s">
        <v>1066</v>
      </c>
      <c r="AD253" s="6" t="s">
        <v>320</v>
      </c>
      <c r="AE253" s="6">
        <v>200</v>
      </c>
      <c r="AF253" s="8" t="s">
        <v>34</v>
      </c>
      <c r="AG253" s="6" t="s">
        <v>305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1059</v>
      </c>
      <c r="AJ253" s="45" t="s">
        <v>1069</v>
      </c>
      <c r="AK253" s="6">
        <v>1</v>
      </c>
      <c r="AL253" s="32" t="s">
        <v>1060</v>
      </c>
      <c r="AM253" s="6" t="s">
        <v>1063</v>
      </c>
      <c r="AN253" s="8" t="s">
        <v>1061</v>
      </c>
      <c r="AO253" s="6" t="s">
        <v>1062</v>
      </c>
      <c r="AP253" s="6" t="s">
        <v>1064</v>
      </c>
      <c r="AQ253" s="6" t="s">
        <v>301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2504</v>
      </c>
      <c r="B254" s="6" t="s">
        <v>26</v>
      </c>
      <c r="C254" s="6" t="s">
        <v>306</v>
      </c>
      <c r="D254" s="6" t="s">
        <v>27</v>
      </c>
      <c r="E254" s="6" t="s">
        <v>1055</v>
      </c>
      <c r="F254" s="6" t="str">
        <f>IF(ISBLANK(E254), "", Table2[[#This Row],[unique_id]])</f>
        <v>network_certifcate_expiry</v>
      </c>
      <c r="G254" s="6" t="s">
        <v>1056</v>
      </c>
      <c r="H254" s="6" t="s">
        <v>1071</v>
      </c>
      <c r="I254" s="6" t="s">
        <v>321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298</v>
      </c>
      <c r="AD254" s="6" t="s">
        <v>1057</v>
      </c>
      <c r="AE254" s="6">
        <v>200</v>
      </c>
      <c r="AF254" s="8" t="s">
        <v>34</v>
      </c>
      <c r="AG254" s="6" t="s">
        <v>1058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1059</v>
      </c>
      <c r="AJ254" s="45" t="s">
        <v>1070</v>
      </c>
      <c r="AK254" s="6">
        <v>1</v>
      </c>
      <c r="AL254" s="32" t="s">
        <v>1060</v>
      </c>
      <c r="AM254" s="6" t="s">
        <v>1063</v>
      </c>
      <c r="AN254" s="8" t="s">
        <v>1061</v>
      </c>
      <c r="AO254" s="6" t="s">
        <v>1062</v>
      </c>
      <c r="AP254" s="6" t="s">
        <v>1064</v>
      </c>
      <c r="AQ254" s="6" t="s">
        <v>301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2505</v>
      </c>
      <c r="B255" s="6" t="s">
        <v>813</v>
      </c>
      <c r="C255" s="6" t="s">
        <v>151</v>
      </c>
      <c r="D255" s="6" t="s">
        <v>355</v>
      </c>
      <c r="E255" s="6" t="s">
        <v>1052</v>
      </c>
      <c r="F255" s="6" t="str">
        <f>IF(ISBLANK(E255), "", Table2[[#This Row],[unique_id]])</f>
        <v>network_refresh_zigbee_router_lqi</v>
      </c>
      <c r="G255" s="6" t="s">
        <v>1053</v>
      </c>
      <c r="H255" s="6" t="s">
        <v>1050</v>
      </c>
      <c r="I255" s="6" t="s">
        <v>321</v>
      </c>
      <c r="M255" s="6" t="s">
        <v>275</v>
      </c>
      <c r="T255" s="6"/>
      <c r="V255" s="8"/>
      <c r="W255" s="8"/>
      <c r="X255" s="8"/>
      <c r="Y255" s="8"/>
      <c r="AD255" s="6" t="s">
        <v>1054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2506</v>
      </c>
      <c r="B256" s="6" t="s">
        <v>26</v>
      </c>
      <c r="C256" s="6" t="s">
        <v>631</v>
      </c>
      <c r="D256" s="6" t="s">
        <v>27</v>
      </c>
      <c r="E256" s="6" t="s">
        <v>1044</v>
      </c>
      <c r="F256" s="6" t="str">
        <f>IF(ISBLANK(E256), "", Table2[[#This Row],[unique_id]])</f>
        <v>template_driveway_repeater_linkquality_percentage</v>
      </c>
      <c r="G256" s="6" t="s">
        <v>1035</v>
      </c>
      <c r="H256" s="6" t="s">
        <v>1050</v>
      </c>
      <c r="I256" s="6" t="s">
        <v>321</v>
      </c>
      <c r="M256" s="6" t="s">
        <v>275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2507</v>
      </c>
      <c r="B257" s="6" t="s">
        <v>26</v>
      </c>
      <c r="C257" s="6" t="s">
        <v>631</v>
      </c>
      <c r="D257" s="6" t="s">
        <v>27</v>
      </c>
      <c r="E257" s="6" t="s">
        <v>1045</v>
      </c>
      <c r="F257" s="6" t="str">
        <f>IF(ISBLANK(E257), "", Table2[[#This Row],[unique_id]])</f>
        <v>template_landing_repeater_linkquality_percentage</v>
      </c>
      <c r="G257" s="6" t="s">
        <v>1036</v>
      </c>
      <c r="H257" s="6" t="s">
        <v>1050</v>
      </c>
      <c r="I257" s="6" t="s">
        <v>321</v>
      </c>
      <c r="M257" s="6" t="s">
        <v>275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2508</v>
      </c>
      <c r="B258" s="6" t="s">
        <v>26</v>
      </c>
      <c r="C258" s="6" t="s">
        <v>631</v>
      </c>
      <c r="D258" s="6" t="s">
        <v>27</v>
      </c>
      <c r="E258" s="6" t="s">
        <v>1046</v>
      </c>
      <c r="F258" s="6" t="str">
        <f>IF(ISBLANK(E258), "", Table2[[#This Row],[unique_id]])</f>
        <v>template_garden_repeater_linkquality_percentage</v>
      </c>
      <c r="G258" s="64" t="s">
        <v>1032</v>
      </c>
      <c r="H258" s="6" t="s">
        <v>1050</v>
      </c>
      <c r="I258" s="6" t="s">
        <v>321</v>
      </c>
      <c r="M258" s="6" t="s">
        <v>275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2509</v>
      </c>
      <c r="B259" s="6" t="s">
        <v>26</v>
      </c>
      <c r="C259" s="6" t="s">
        <v>462</v>
      </c>
      <c r="D259" s="6" t="s">
        <v>27</v>
      </c>
      <c r="E259" s="6" t="s">
        <v>1048</v>
      </c>
      <c r="F259" s="6" t="str">
        <f>IF(ISBLANK(E259), "", Table2[[#This Row],[unique_id]])</f>
        <v>template_kitchen_fan_outlet_linkquality_percentage</v>
      </c>
      <c r="G259" s="64" t="s">
        <v>909</v>
      </c>
      <c r="H259" s="6" t="s">
        <v>1050</v>
      </c>
      <c r="I259" s="6" t="s">
        <v>321</v>
      </c>
      <c r="M259" s="6" t="s">
        <v>275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2510</v>
      </c>
      <c r="B260" s="6" t="s">
        <v>26</v>
      </c>
      <c r="C260" s="6" t="s">
        <v>462</v>
      </c>
      <c r="D260" s="6" t="s">
        <v>27</v>
      </c>
      <c r="E260" s="6" t="s">
        <v>1047</v>
      </c>
      <c r="F260" s="6" t="str">
        <f>IF(ISBLANK(E260), "", Table2[[#This Row],[unique_id]])</f>
        <v>template_deck_fans_outlet_linkquality_percentage</v>
      </c>
      <c r="G260" s="6" t="s">
        <v>910</v>
      </c>
      <c r="H260" s="6" t="s">
        <v>1050</v>
      </c>
      <c r="I260" s="6" t="s">
        <v>321</v>
      </c>
      <c r="M260" s="6" t="s">
        <v>275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2511</v>
      </c>
      <c r="B261" s="6" t="s">
        <v>26</v>
      </c>
      <c r="C261" s="6" t="s">
        <v>462</v>
      </c>
      <c r="D261" s="6" t="s">
        <v>27</v>
      </c>
      <c r="E261" s="6" t="s">
        <v>1049</v>
      </c>
      <c r="F261" s="6" t="str">
        <f>IF(ISBLANK(E261), "", Table2[[#This Row],[unique_id]])</f>
        <v>template_edwin_wardrobe_outlet_linkquality_percentage</v>
      </c>
      <c r="G261" s="6" t="s">
        <v>1042</v>
      </c>
      <c r="H261" s="6" t="s">
        <v>1050</v>
      </c>
      <c r="I261" s="6" t="s">
        <v>321</v>
      </c>
      <c r="M261" s="6" t="s">
        <v>275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972</v>
      </c>
      <c r="H262" s="6" t="s">
        <v>1051</v>
      </c>
      <c r="I262" s="6" t="s">
        <v>321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332</v>
      </c>
      <c r="AK262" s="6">
        <v>1</v>
      </c>
      <c r="AL262" s="32" t="s">
        <v>1033</v>
      </c>
      <c r="AM262" s="6" t="s">
        <v>454</v>
      </c>
      <c r="AN262" s="8">
        <v>3.15</v>
      </c>
      <c r="AO262" s="6" t="s">
        <v>429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1043</v>
      </c>
      <c r="F263" s="6" t="str">
        <f>IF(ISBLANK(E263), "", Table2[[#This Row],[unique_id]])</f>
        <v>template_weatherstation_coms_signal_quality_percentage</v>
      </c>
      <c r="G263" s="6" t="s">
        <v>972</v>
      </c>
      <c r="H263" s="6" t="s">
        <v>1051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customHeight="1">
      <c r="A264" s="6">
        <v>2514</v>
      </c>
      <c r="B264" s="6" t="s">
        <v>26</v>
      </c>
      <c r="C264" s="6" t="s">
        <v>613</v>
      </c>
      <c r="D264" s="6" t="s">
        <v>395</v>
      </c>
      <c r="E264" s="6" t="s">
        <v>394</v>
      </c>
      <c r="F264" s="6" t="str">
        <f>IF(ISBLANK(E264), "", Table2[[#This Row],[unique_id]])</f>
        <v>column_break</v>
      </c>
      <c r="G264" s="6" t="s">
        <v>391</v>
      </c>
      <c r="H264" s="6" t="s">
        <v>1051</v>
      </c>
      <c r="I264" s="6" t="s">
        <v>321</v>
      </c>
      <c r="M264" s="6" t="s">
        <v>392</v>
      </c>
      <c r="N264" s="6" t="s">
        <v>393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2520</v>
      </c>
      <c r="B265" s="6" t="s">
        <v>26</v>
      </c>
      <c r="C265" s="6" t="s">
        <v>927</v>
      </c>
      <c r="D265" s="6" t="s">
        <v>27</v>
      </c>
      <c r="E265" s="6" t="s">
        <v>977</v>
      </c>
      <c r="F265" s="6" t="str">
        <f>IF(ISBLANK(E265), "", Table2[[#This Row],[unique_id]])</f>
        <v>back_door_lock_battery</v>
      </c>
      <c r="G265" s="6" t="s">
        <v>963</v>
      </c>
      <c r="H265" s="6" t="s">
        <v>733</v>
      </c>
      <c r="I265" s="6" t="s">
        <v>321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2521</v>
      </c>
      <c r="B266" s="6" t="s">
        <v>26</v>
      </c>
      <c r="C266" s="6" t="s">
        <v>927</v>
      </c>
      <c r="D266" s="6" t="s">
        <v>27</v>
      </c>
      <c r="E266" s="6" t="s">
        <v>978</v>
      </c>
      <c r="F266" s="6" t="str">
        <f>IF(ISBLANK(E266), "", Table2[[#This Row],[unique_id]])</f>
        <v>front_door_lock_battery</v>
      </c>
      <c r="G266" s="6" t="s">
        <v>962</v>
      </c>
      <c r="H266" s="6" t="s">
        <v>733</v>
      </c>
      <c r="I266" s="6" t="s">
        <v>321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2522</v>
      </c>
      <c r="B267" s="6" t="s">
        <v>26</v>
      </c>
      <c r="C267" s="6" t="s">
        <v>396</v>
      </c>
      <c r="D267" s="6" t="s">
        <v>27</v>
      </c>
      <c r="E267" s="6" t="s">
        <v>980</v>
      </c>
      <c r="F267" s="6" t="str">
        <f>IF(ISBLANK(E267), "", Table2[[#This Row],[unique_id]])</f>
        <v>template_back_door_sensor_battery_last</v>
      </c>
      <c r="G267" s="6" t="s">
        <v>965</v>
      </c>
      <c r="H267" s="6" t="s">
        <v>733</v>
      </c>
      <c r="I267" s="6" t="s">
        <v>321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2523</v>
      </c>
      <c r="B268" s="6" t="s">
        <v>26</v>
      </c>
      <c r="C268" s="6" t="s">
        <v>396</v>
      </c>
      <c r="D268" s="6" t="s">
        <v>27</v>
      </c>
      <c r="E268" s="6" t="s">
        <v>979</v>
      </c>
      <c r="F268" s="6" t="str">
        <f>IF(ISBLANK(E268), "", Table2[[#This Row],[unique_id]])</f>
        <v>template_front_door_sensor_battery_last</v>
      </c>
      <c r="G268" s="6" t="s">
        <v>964</v>
      </c>
      <c r="H268" s="6" t="s">
        <v>733</v>
      </c>
      <c r="I268" s="6" t="s">
        <v>321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2524</v>
      </c>
      <c r="B269" s="6" t="s">
        <v>26</v>
      </c>
      <c r="C269" s="6" t="s">
        <v>638</v>
      </c>
      <c r="D269" s="6" t="s">
        <v>27</v>
      </c>
      <c r="E269" s="6" t="s">
        <v>679</v>
      </c>
      <c r="F269" s="6" t="str">
        <f>IF(ISBLANK(E269), "", Table2[[#This Row],[unique_id]])</f>
        <v>home_cube_remote_battery</v>
      </c>
      <c r="G269" s="6" t="s">
        <v>646</v>
      </c>
      <c r="H269" s="6" t="s">
        <v>733</v>
      </c>
      <c r="I269" s="6" t="s">
        <v>321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974</v>
      </c>
      <c r="F270" s="6" t="str">
        <f>IF(ISBLANK(E270), "", Table2[[#This Row],[unique_id]])</f>
        <v>template_weatherstation_console_battery_percent_int</v>
      </c>
      <c r="G270" s="6" t="s">
        <v>972</v>
      </c>
      <c r="H270" s="6" t="s">
        <v>733</v>
      </c>
      <c r="I270" s="6" t="s">
        <v>321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973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645</v>
      </c>
      <c r="H271" s="6" t="s">
        <v>733</v>
      </c>
      <c r="I271" s="6" t="s">
        <v>321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290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331</v>
      </c>
      <c r="AK271" s="6">
        <v>1</v>
      </c>
      <c r="AL271" s="32" t="s">
        <v>1033</v>
      </c>
      <c r="AM271" s="6" t="s">
        <v>454</v>
      </c>
      <c r="AN271" s="8">
        <v>3.15</v>
      </c>
      <c r="AO271" s="6" t="s">
        <v>429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875</v>
      </c>
      <c r="F272" s="6" t="str">
        <f>IF(ISBLANK(E272), "", Table2[[#This Row],[unique_id]])</f>
        <v>bertram_2_office_pantry_battery_percent</v>
      </c>
      <c r="G272" s="6" t="s">
        <v>639</v>
      </c>
      <c r="H272" s="6" t="s">
        <v>733</v>
      </c>
      <c r="I272" s="6" t="s">
        <v>321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666</v>
      </c>
      <c r="AN272" s="8" t="s">
        <v>585</v>
      </c>
      <c r="AO272" s="6" t="s">
        <v>586</v>
      </c>
      <c r="AP272" s="6" t="s">
        <v>583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876</v>
      </c>
      <c r="F273" s="6" t="str">
        <f>IF(ISBLANK(E273), "", Table2[[#This Row],[unique_id]])</f>
        <v>bertram_2_office_lounge_battery_percent</v>
      </c>
      <c r="G273" s="6" t="s">
        <v>640</v>
      </c>
      <c r="H273" s="6" t="s">
        <v>733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665</v>
      </c>
      <c r="AN273" s="8" t="s">
        <v>585</v>
      </c>
      <c r="AO273" s="6" t="s">
        <v>586</v>
      </c>
      <c r="AP273" s="6" t="s">
        <v>583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877</v>
      </c>
      <c r="F274" s="6" t="str">
        <f>IF(ISBLANK(E274), "", Table2[[#This Row],[unique_id]])</f>
        <v>bertram_2_office_dining_battery_percent</v>
      </c>
      <c r="G274" s="6" t="s">
        <v>641</v>
      </c>
      <c r="H274" s="6" t="s">
        <v>733</v>
      </c>
      <c r="I274" s="6" t="s">
        <v>321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667</v>
      </c>
      <c r="AN274" s="8" t="s">
        <v>585</v>
      </c>
      <c r="AO274" s="6" t="s">
        <v>586</v>
      </c>
      <c r="AP274" s="6" t="s">
        <v>583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878</v>
      </c>
      <c r="F275" s="6" t="str">
        <f>IF(ISBLANK(E275), "", Table2[[#This Row],[unique_id]])</f>
        <v>bertram_2_office_basement_battery_percent</v>
      </c>
      <c r="G275" s="6" t="s">
        <v>642</v>
      </c>
      <c r="H275" s="6" t="s">
        <v>733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668</v>
      </c>
      <c r="AN275" s="8" t="s">
        <v>585</v>
      </c>
      <c r="AO275" s="6" t="s">
        <v>586</v>
      </c>
      <c r="AP275" s="6" t="s">
        <v>583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1090</v>
      </c>
      <c r="F276" s="6" t="str">
        <f>IF(ISBLANK(E276), "", Table2[[#This Row],[unique_id]])</f>
        <v>parents_move_battery</v>
      </c>
      <c r="G276" s="6" t="s">
        <v>643</v>
      </c>
      <c r="H276" s="6" t="s">
        <v>733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1089</v>
      </c>
      <c r="F277" s="6" t="str">
        <f>IF(ISBLANK(E277), "", Table2[[#This Row],[unique_id]])</f>
        <v>kitchen_move_battery</v>
      </c>
      <c r="G277" s="6" t="s">
        <v>644</v>
      </c>
      <c r="H277" s="6" t="s">
        <v>733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2533</v>
      </c>
      <c r="B278" s="6" t="s">
        <v>26</v>
      </c>
      <c r="C278" s="6" t="s">
        <v>613</v>
      </c>
      <c r="D278" s="6" t="s">
        <v>395</v>
      </c>
      <c r="E278" s="6" t="s">
        <v>394</v>
      </c>
      <c r="F278" s="6" t="str">
        <f>IF(ISBLANK(E278), "", Table2[[#This Row],[unique_id]])</f>
        <v>column_break</v>
      </c>
      <c r="G278" s="6" t="s">
        <v>391</v>
      </c>
      <c r="H278" s="6" t="s">
        <v>733</v>
      </c>
      <c r="I278" s="6" t="s">
        <v>321</v>
      </c>
      <c r="M278" s="6" t="s">
        <v>392</v>
      </c>
      <c r="N278" s="6" t="s">
        <v>393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2550</v>
      </c>
      <c r="B279" s="6" t="s">
        <v>26</v>
      </c>
      <c r="C279" s="6" t="s">
        <v>1136</v>
      </c>
      <c r="D279" s="6" t="s">
        <v>27</v>
      </c>
      <c r="E279" s="6" t="s">
        <v>1224</v>
      </c>
      <c r="F279" s="6" t="str">
        <f>IF(ISBLANK(E279), "", Table2[[#This Row],[unique_id]])</f>
        <v>all_standby</v>
      </c>
      <c r="G279" s="6" t="s">
        <v>1225</v>
      </c>
      <c r="H279" s="6" t="s">
        <v>734</v>
      </c>
      <c r="I279" s="6" t="s">
        <v>321</v>
      </c>
      <c r="O279" s="8" t="s">
        <v>1165</v>
      </c>
      <c r="R279" s="47"/>
      <c r="T279" s="9" t="s">
        <v>1223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2551</v>
      </c>
      <c r="B280" s="6" t="s">
        <v>26</v>
      </c>
      <c r="C280" s="6" t="s">
        <v>1195</v>
      </c>
      <c r="D280" s="6" t="s">
        <v>149</v>
      </c>
      <c r="E280" s="9" t="str">
        <f>_xlfn.CONCAT("template_", E281, "_proxy")</f>
        <v>template_lounge_tv_outlet_plug_proxy</v>
      </c>
      <c r="F280" s="6" t="str">
        <f>IF(ISBLANK(E280), "", Table2[[#This Row],[unique_id]])</f>
        <v>template_lounge_tv_outlet_plug_proxy</v>
      </c>
      <c r="G280" s="6" t="s">
        <v>187</v>
      </c>
      <c r="H280" s="6" t="s">
        <v>734</v>
      </c>
      <c r="I280" s="6" t="s">
        <v>321</v>
      </c>
      <c r="O280" s="8" t="s">
        <v>1165</v>
      </c>
      <c r="P280" s="6" t="s">
        <v>172</v>
      </c>
      <c r="Q280" s="6" t="s">
        <v>1115</v>
      </c>
      <c r="R280" s="47" t="s">
        <v>1100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424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1233</v>
      </c>
      <c r="F281" s="6" t="str">
        <f>IF(ISBLANK(E281), "", Table2[[#This Row],[unique_id]])</f>
        <v>lounge_tv_outlet_plug</v>
      </c>
      <c r="G281" s="6" t="s">
        <v>187</v>
      </c>
      <c r="H281" s="6" t="s">
        <v>734</v>
      </c>
      <c r="I281" s="6" t="s">
        <v>321</v>
      </c>
      <c r="M281" s="6" t="s">
        <v>275</v>
      </c>
      <c r="O281" s="8" t="s">
        <v>1165</v>
      </c>
      <c r="P281" s="6" t="s">
        <v>172</v>
      </c>
      <c r="Q281" s="6" t="s">
        <v>1115</v>
      </c>
      <c r="R281" s="47" t="s">
        <v>1100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1" s="8"/>
      <c r="W281" s="8"/>
      <c r="X281" s="8"/>
      <c r="Y281" s="8"/>
      <c r="AD281" s="6" t="s">
        <v>268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427</v>
      </c>
      <c r="AO281" s="6" t="s">
        <v>434</v>
      </c>
      <c r="AP281" s="6" t="s">
        <v>424</v>
      </c>
      <c r="AQ281" s="6" t="str">
        <f>IF(OR(ISBLANK(AV281), ISBLANK(AW281)), "", Table2[[#This Row],[device_via_device]])</f>
        <v>TPLink</v>
      </c>
      <c r="AR281" s="6" t="s">
        <v>1180</v>
      </c>
      <c r="AS281" s="6" t="s">
        <v>203</v>
      </c>
      <c r="AU281" s="6" t="s">
        <v>553</v>
      </c>
      <c r="AV281" s="6" t="s">
        <v>414</v>
      </c>
      <c r="AW281" s="6" t="s">
        <v>545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1195</v>
      </c>
      <c r="D282" s="6" t="s">
        <v>149</v>
      </c>
      <c r="E282" s="9" t="str">
        <f>_xlfn.CONCAT("template_", E283, "_proxy")</f>
        <v>template_lounge_sub_plug_proxy</v>
      </c>
      <c r="F282" s="6" t="str">
        <f>IF(ISBLANK(E282), "", Table2[[#This Row],[unique_id]])</f>
        <v>template_lounge_sub_plug_proxy</v>
      </c>
      <c r="G282" s="6" t="s">
        <v>1171</v>
      </c>
      <c r="H282" s="6" t="s">
        <v>734</v>
      </c>
      <c r="I282" s="6" t="s">
        <v>321</v>
      </c>
      <c r="O282" s="8" t="s">
        <v>1165</v>
      </c>
      <c r="P282" s="6" t="s">
        <v>172</v>
      </c>
      <c r="Q282" s="6" t="s">
        <v>1115</v>
      </c>
      <c r="R282" s="47" t="s">
        <v>1100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425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1234</v>
      </c>
      <c r="F283" s="6" t="str">
        <f>IF(ISBLANK(E283), "", Table2[[#This Row],[unique_id]])</f>
        <v>lounge_sub_plug</v>
      </c>
      <c r="G283" s="6" t="s">
        <v>1171</v>
      </c>
      <c r="H283" s="6" t="s">
        <v>734</v>
      </c>
      <c r="I283" s="6" t="s">
        <v>321</v>
      </c>
      <c r="M283" s="6" t="s">
        <v>275</v>
      </c>
      <c r="O283" s="8" t="s">
        <v>1165</v>
      </c>
      <c r="P283" s="6" t="s">
        <v>172</v>
      </c>
      <c r="Q283" s="6" t="s">
        <v>1115</v>
      </c>
      <c r="R283" s="47" t="s">
        <v>1100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3" s="8"/>
      <c r="W283" s="8"/>
      <c r="X283" s="8"/>
      <c r="Y283" s="8"/>
      <c r="AD283" s="6" t="s">
        <v>1172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426</v>
      </c>
      <c r="AO283" s="6" t="s">
        <v>1173</v>
      </c>
      <c r="AP283" s="12" t="s">
        <v>425</v>
      </c>
      <c r="AQ283" s="6" t="str">
        <f>IF(OR(ISBLANK(AV283), ISBLANK(AW283)), "", Table2[[#This Row],[device_via_device]])</f>
        <v>TPLink</v>
      </c>
      <c r="AR283" s="6" t="s">
        <v>1180</v>
      </c>
      <c r="AS283" s="6" t="s">
        <v>203</v>
      </c>
      <c r="AU283" s="6" t="s">
        <v>553</v>
      </c>
      <c r="AV283" s="6" t="s">
        <v>404</v>
      </c>
      <c r="AW283" s="6" t="s">
        <v>535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1195</v>
      </c>
      <c r="D284" s="6" t="s">
        <v>149</v>
      </c>
      <c r="E284" s="9" t="str">
        <f>_xlfn.CONCAT("template_", E285, "_proxy")</f>
        <v>template_study_outlet_plug_proxy</v>
      </c>
      <c r="F284" s="6" t="str">
        <f>IF(ISBLANK(E284), "", Table2[[#This Row],[unique_id]])</f>
        <v>template_study_outlet_plug_proxy</v>
      </c>
      <c r="G284" s="6" t="s">
        <v>237</v>
      </c>
      <c r="H284" s="6" t="s">
        <v>734</v>
      </c>
      <c r="I284" s="6" t="s">
        <v>321</v>
      </c>
      <c r="O284" s="8" t="s">
        <v>1165</v>
      </c>
      <c r="P284" s="6" t="s">
        <v>172</v>
      </c>
      <c r="Q284" s="6" t="s">
        <v>1115</v>
      </c>
      <c r="R284" s="6" t="s">
        <v>734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J284" s="64"/>
      <c r="AK284" s="6"/>
      <c r="AL284" s="34"/>
      <c r="AM284" s="6"/>
      <c r="AN284" s="8"/>
      <c r="AO284" s="6" t="s">
        <v>134</v>
      </c>
      <c r="AP284" s="12" t="s">
        <v>425</v>
      </c>
      <c r="AQ284" s="6" t="s">
        <v>244</v>
      </c>
      <c r="AS284" s="6" t="s">
        <v>421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1235</v>
      </c>
      <c r="F285" s="6" t="str">
        <f>IF(ISBLANK(E285), "", Table2[[#This Row],[unique_id]])</f>
        <v>study_outlet_plug</v>
      </c>
      <c r="G285" s="6" t="s">
        <v>237</v>
      </c>
      <c r="H285" s="6" t="s">
        <v>734</v>
      </c>
      <c r="I285" s="6" t="s">
        <v>321</v>
      </c>
      <c r="M285" s="6" t="s">
        <v>275</v>
      </c>
      <c r="O285" s="8" t="s">
        <v>1165</v>
      </c>
      <c r="P285" s="6" t="s">
        <v>172</v>
      </c>
      <c r="Q285" s="6" t="s">
        <v>1115</v>
      </c>
      <c r="R285" s="6" t="s">
        <v>734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85" s="8"/>
      <c r="W285" s="8"/>
      <c r="X285" s="8"/>
      <c r="Y285" s="8"/>
      <c r="AD285" s="6" t="s">
        <v>269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426</v>
      </c>
      <c r="AO285" s="6" t="s">
        <v>436</v>
      </c>
      <c r="AP285" s="12" t="s">
        <v>425</v>
      </c>
      <c r="AQ285" s="6" t="str">
        <f>IF(OR(ISBLANK(AV285), ISBLANK(AW285)), "", Table2[[#This Row],[device_via_device]])</f>
        <v>TPLink</v>
      </c>
      <c r="AR285" s="6" t="s">
        <v>1180</v>
      </c>
      <c r="AS285" s="6" t="s">
        <v>421</v>
      </c>
      <c r="AU285" s="6" t="s">
        <v>553</v>
      </c>
      <c r="AV285" s="6" t="s">
        <v>416</v>
      </c>
      <c r="AW285" s="6" t="s">
        <v>547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1195</v>
      </c>
      <c r="D286" s="6" t="s">
        <v>149</v>
      </c>
      <c r="E286" s="9" t="str">
        <f>_xlfn.CONCAT("template_", E287, "_proxy")</f>
        <v>template_office_outlet_plug_proxy</v>
      </c>
      <c r="F286" s="6" t="str">
        <f>IF(ISBLANK(E286), "", Table2[[#This Row],[unique_id]])</f>
        <v>template_office_outlet_plug_proxy</v>
      </c>
      <c r="G286" s="6" t="s">
        <v>236</v>
      </c>
      <c r="H286" s="6" t="s">
        <v>734</v>
      </c>
      <c r="I286" s="6" t="s">
        <v>321</v>
      </c>
      <c r="O286" s="8" t="s">
        <v>1165</v>
      </c>
      <c r="P286" s="6" t="s">
        <v>172</v>
      </c>
      <c r="Q286" s="6" t="s">
        <v>1115</v>
      </c>
      <c r="R286" s="6" t="s">
        <v>734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425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1236</v>
      </c>
      <c r="F287" s="6" t="str">
        <f>IF(ISBLANK(E287), "", Table2[[#This Row],[unique_id]])</f>
        <v>office_outlet_plug</v>
      </c>
      <c r="G287" s="6" t="s">
        <v>236</v>
      </c>
      <c r="H287" s="6" t="s">
        <v>734</v>
      </c>
      <c r="I287" s="6" t="s">
        <v>321</v>
      </c>
      <c r="M287" s="6" t="s">
        <v>275</v>
      </c>
      <c r="O287" s="8" t="s">
        <v>1165</v>
      </c>
      <c r="P287" s="6" t="s">
        <v>172</v>
      </c>
      <c r="Q287" s="6" t="s">
        <v>1115</v>
      </c>
      <c r="R287" s="6" t="s">
        <v>734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87" s="8"/>
      <c r="W287" s="8"/>
      <c r="X287" s="8"/>
      <c r="Y287" s="8"/>
      <c r="AD287" s="6" t="s">
        <v>269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426</v>
      </c>
      <c r="AO287" s="6" t="s">
        <v>436</v>
      </c>
      <c r="AP287" s="12" t="s">
        <v>425</v>
      </c>
      <c r="AQ287" s="6" t="str">
        <f>IF(OR(ISBLANK(AV287), ISBLANK(AW287)), "", Table2[[#This Row],[device_via_device]])</f>
        <v>TPLink</v>
      </c>
      <c r="AR287" s="6" t="s">
        <v>1181</v>
      </c>
      <c r="AS287" s="6" t="s">
        <v>222</v>
      </c>
      <c r="AU287" s="6" t="s">
        <v>553</v>
      </c>
      <c r="AV287" s="6" t="s">
        <v>417</v>
      </c>
      <c r="AW287" s="6" t="s">
        <v>548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1195</v>
      </c>
      <c r="D288" s="6" t="s">
        <v>149</v>
      </c>
      <c r="E288" s="9" t="str">
        <f>_xlfn.CONCAT("template_", E289, "_proxy")</f>
        <v>template_kitchen_dish_washer_plug_proxy</v>
      </c>
      <c r="F288" s="6" t="str">
        <f>IF(ISBLANK(E288), "", Table2[[#This Row],[unique_id]])</f>
        <v>template_kitchen_dish_washer_plug_proxy</v>
      </c>
      <c r="G288" s="6" t="s">
        <v>239</v>
      </c>
      <c r="H288" s="6" t="s">
        <v>734</v>
      </c>
      <c r="I288" s="6" t="s">
        <v>321</v>
      </c>
      <c r="O288" s="8" t="s">
        <v>1165</v>
      </c>
      <c r="P288" s="6" t="s">
        <v>172</v>
      </c>
      <c r="Q288" s="6" t="s">
        <v>1116</v>
      </c>
      <c r="R288" s="6" t="s">
        <v>1126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J288" s="64"/>
      <c r="AK288" s="6"/>
      <c r="AL288" s="34"/>
      <c r="AM288" s="6"/>
      <c r="AN288" s="8"/>
      <c r="AO288" s="6" t="s">
        <v>134</v>
      </c>
      <c r="AP288" s="12" t="s">
        <v>425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1237</v>
      </c>
      <c r="F289" s="6" t="str">
        <f>IF(ISBLANK(E289), "", Table2[[#This Row],[unique_id]])</f>
        <v>kitchen_dish_washer_plug</v>
      </c>
      <c r="G289" s="6" t="s">
        <v>239</v>
      </c>
      <c r="H289" s="6" t="s">
        <v>734</v>
      </c>
      <c r="I289" s="6" t="s">
        <v>321</v>
      </c>
      <c r="M289" s="6" t="s">
        <v>275</v>
      </c>
      <c r="O289" s="8" t="s">
        <v>1165</v>
      </c>
      <c r="P289" s="6" t="s">
        <v>172</v>
      </c>
      <c r="Q289" s="6" t="s">
        <v>1116</v>
      </c>
      <c r="R289" s="6" t="s">
        <v>1126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89" s="8"/>
      <c r="W289" s="8"/>
      <c r="X289" s="8"/>
      <c r="Y289" s="8"/>
      <c r="AD289" s="6" t="s">
        <v>262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426</v>
      </c>
      <c r="AO289" s="6" t="s">
        <v>438</v>
      </c>
      <c r="AP289" s="11" t="s">
        <v>425</v>
      </c>
      <c r="AQ289" s="6" t="str">
        <f>IF(OR(ISBLANK(AV289), ISBLANK(AW289)), "", Table2[[#This Row],[device_via_device]])</f>
        <v>TPLink</v>
      </c>
      <c r="AR289" s="6" t="s">
        <v>1180</v>
      </c>
      <c r="AS289" s="6" t="s">
        <v>215</v>
      </c>
      <c r="AU289" s="6" t="s">
        <v>553</v>
      </c>
      <c r="AV289" s="6" t="s">
        <v>407</v>
      </c>
      <c r="AW289" s="6" t="s">
        <v>538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1195</v>
      </c>
      <c r="D290" s="6" t="s">
        <v>149</v>
      </c>
      <c r="E290" s="9" t="str">
        <f>_xlfn.CONCAT("template_", E291, "_proxy")</f>
        <v>template_laundry_clothes_dryer_plug_proxy</v>
      </c>
      <c r="F290" s="6" t="str">
        <f>IF(ISBLANK(E290), "", Table2[[#This Row],[unique_id]])</f>
        <v>template_laundry_clothes_dryer_plug_proxy</v>
      </c>
      <c r="G290" s="6" t="s">
        <v>240</v>
      </c>
      <c r="H290" s="6" t="s">
        <v>734</v>
      </c>
      <c r="I290" s="6" t="s">
        <v>321</v>
      </c>
      <c r="O290" s="8" t="s">
        <v>1165</v>
      </c>
      <c r="P290" s="6" t="s">
        <v>172</v>
      </c>
      <c r="Q290" s="6" t="s">
        <v>1116</v>
      </c>
      <c r="R290" s="6" t="s">
        <v>1126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425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1238</v>
      </c>
      <c r="F291" s="6" t="str">
        <f>IF(ISBLANK(E291), "", Table2[[#This Row],[unique_id]])</f>
        <v>laundry_clothes_dryer_plug</v>
      </c>
      <c r="G291" s="6" t="s">
        <v>240</v>
      </c>
      <c r="H291" s="6" t="s">
        <v>734</v>
      </c>
      <c r="I291" s="6" t="s">
        <v>321</v>
      </c>
      <c r="M291" s="6" t="s">
        <v>275</v>
      </c>
      <c r="O291" s="8" t="s">
        <v>1165</v>
      </c>
      <c r="P291" s="6" t="s">
        <v>172</v>
      </c>
      <c r="Q291" s="6" t="s">
        <v>1116</v>
      </c>
      <c r="R291" s="6" t="s">
        <v>1126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1" s="8"/>
      <c r="W291" s="8"/>
      <c r="X291" s="8"/>
      <c r="Y291" s="8"/>
      <c r="AD291" s="6" t="s">
        <v>263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426</v>
      </c>
      <c r="AO291" s="6" t="s">
        <v>459</v>
      </c>
      <c r="AP291" s="12" t="s">
        <v>425</v>
      </c>
      <c r="AQ291" s="6" t="str">
        <f>IF(OR(ISBLANK(AV291), ISBLANK(AW291)), "", Table2[[#This Row],[device_via_device]])</f>
        <v>TPLink</v>
      </c>
      <c r="AR291" s="6" t="s">
        <v>1180</v>
      </c>
      <c r="AS291" s="6" t="s">
        <v>223</v>
      </c>
      <c r="AU291" s="6" t="s">
        <v>553</v>
      </c>
      <c r="AV291" s="6" t="s">
        <v>408</v>
      </c>
      <c r="AW291" s="6" t="s">
        <v>539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1195</v>
      </c>
      <c r="D292" s="6" t="s">
        <v>149</v>
      </c>
      <c r="E292" s="9" t="str">
        <f>_xlfn.CONCAT("template_", E293, "_proxy")</f>
        <v>template_laundry_washing_machine_plug_proxy</v>
      </c>
      <c r="F292" s="6" t="str">
        <f>IF(ISBLANK(E292), "", Table2[[#This Row],[unique_id]])</f>
        <v>template_laundry_washing_machine_plug_proxy</v>
      </c>
      <c r="G292" s="6" t="s">
        <v>238</v>
      </c>
      <c r="H292" s="6" t="s">
        <v>734</v>
      </c>
      <c r="I292" s="6" t="s">
        <v>321</v>
      </c>
      <c r="O292" s="8" t="s">
        <v>1165</v>
      </c>
      <c r="P292" s="6" t="s">
        <v>172</v>
      </c>
      <c r="Q292" s="6" t="s">
        <v>1116</v>
      </c>
      <c r="R292" s="6" t="s">
        <v>1126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1239</v>
      </c>
      <c r="F293" s="6" t="str">
        <f>IF(ISBLANK(E293), "", Table2[[#This Row],[unique_id]])</f>
        <v>laundry_washing_machine_plug</v>
      </c>
      <c r="G293" s="6" t="s">
        <v>238</v>
      </c>
      <c r="H293" s="6" t="s">
        <v>734</v>
      </c>
      <c r="I293" s="6" t="s">
        <v>321</v>
      </c>
      <c r="M293" s="6" t="s">
        <v>275</v>
      </c>
      <c r="O293" s="8" t="s">
        <v>1165</v>
      </c>
      <c r="P293" s="6" t="s">
        <v>172</v>
      </c>
      <c r="Q293" s="6" t="s">
        <v>1116</v>
      </c>
      <c r="R293" s="6" t="s">
        <v>1126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3" s="8"/>
      <c r="W293" s="8"/>
      <c r="X293" s="8"/>
      <c r="Y293" s="8"/>
      <c r="AD293" s="6" t="s">
        <v>264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426</v>
      </c>
      <c r="AO293" s="6" t="s">
        <v>460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1180</v>
      </c>
      <c r="AS293" s="6" t="s">
        <v>223</v>
      </c>
      <c r="AU293" s="6" t="s">
        <v>553</v>
      </c>
      <c r="AV293" s="6" t="s">
        <v>409</v>
      </c>
      <c r="AW293" s="6" t="s">
        <v>540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4">
        <v>2565</v>
      </c>
      <c r="B294" s="6" t="s">
        <v>26</v>
      </c>
      <c r="C294" s="6" t="s">
        <v>1195</v>
      </c>
      <c r="D294" s="6" t="s">
        <v>149</v>
      </c>
      <c r="E294" s="9" t="str">
        <f>_xlfn.CONCAT("template_", E295, "_proxy")</f>
        <v>template_kitchen_coffee_machine_plug_proxy</v>
      </c>
      <c r="F294" s="6" t="str">
        <f>IF(ISBLANK(E294), "", Table2[[#This Row],[unique_id]])</f>
        <v>template_kitchen_coffee_machine_plug_proxy</v>
      </c>
      <c r="G294" s="6" t="s">
        <v>135</v>
      </c>
      <c r="H294" s="6" t="s">
        <v>734</v>
      </c>
      <c r="I294" s="6" t="s">
        <v>321</v>
      </c>
      <c r="O294" s="8" t="s">
        <v>1165</v>
      </c>
      <c r="P294" s="6" t="s">
        <v>172</v>
      </c>
      <c r="Q294" s="6" t="s">
        <v>1116</v>
      </c>
      <c r="R294" s="6" t="s">
        <v>1126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1240</v>
      </c>
      <c r="F295" s="6" t="str">
        <f>IF(ISBLANK(E295), "", Table2[[#This Row],[unique_id]])</f>
        <v>kitchen_coffee_machine_plug</v>
      </c>
      <c r="G295" s="6" t="s">
        <v>135</v>
      </c>
      <c r="H295" s="6" t="s">
        <v>734</v>
      </c>
      <c r="I295" s="6" t="s">
        <v>321</v>
      </c>
      <c r="M295" s="6" t="s">
        <v>275</v>
      </c>
      <c r="O295" s="8" t="s">
        <v>1165</v>
      </c>
      <c r="P295" s="6" t="s">
        <v>172</v>
      </c>
      <c r="Q295" s="6" t="s">
        <v>1116</v>
      </c>
      <c r="R295" s="6" t="s">
        <v>1126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295" s="8"/>
      <c r="W295" s="8"/>
      <c r="X295" s="8"/>
      <c r="Y295" s="8"/>
      <c r="AD295" s="6" t="s">
        <v>265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426</v>
      </c>
      <c r="AO295" s="6" t="s">
        <v>461</v>
      </c>
      <c r="AP295" s="6" t="s">
        <v>425</v>
      </c>
      <c r="AQ295" s="6" t="str">
        <f>IF(OR(ISBLANK(AV295), ISBLANK(AW295)), "", Table2[[#This Row],[device_via_device]])</f>
        <v>TPLink</v>
      </c>
      <c r="AR295" s="6" t="s">
        <v>1180</v>
      </c>
      <c r="AS295" s="6" t="s">
        <v>215</v>
      </c>
      <c r="AU295" s="6" t="s">
        <v>553</v>
      </c>
      <c r="AV295" s="6" t="s">
        <v>410</v>
      </c>
      <c r="AW295" s="6" t="s">
        <v>541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customHeight="1">
      <c r="A296" s="64">
        <v>2567</v>
      </c>
      <c r="B296" s="6" t="s">
        <v>26</v>
      </c>
      <c r="C296" s="6" t="s">
        <v>1195</v>
      </c>
      <c r="D296" s="6" t="s">
        <v>149</v>
      </c>
      <c r="E296" s="9" t="str">
        <f>_xlfn.CONCAT("template_", E297, "_proxy")</f>
        <v>template_kitchen_fridge_plug_proxy</v>
      </c>
      <c r="F296" s="6" t="str">
        <f>IF(ISBLANK(E296), "", Table2[[#This Row],[unique_id]])</f>
        <v>template_kitchen_fridge_plug_proxy</v>
      </c>
      <c r="G296" s="6" t="s">
        <v>234</v>
      </c>
      <c r="H296" s="6" t="s">
        <v>734</v>
      </c>
      <c r="I296" s="6" t="s">
        <v>321</v>
      </c>
      <c r="O296" s="8" t="s">
        <v>1165</v>
      </c>
      <c r="P296" s="6" t="s">
        <v>172</v>
      </c>
      <c r="Q296" s="6" t="s">
        <v>1115</v>
      </c>
      <c r="R296" s="6" t="s">
        <v>1127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424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1241</v>
      </c>
      <c r="F297" s="6" t="str">
        <f>IF(ISBLANK(E297), "", Table2[[#This Row],[unique_id]])</f>
        <v>kitchen_fridge_plug</v>
      </c>
      <c r="G297" s="6" t="s">
        <v>234</v>
      </c>
      <c r="H297" s="6" t="s">
        <v>734</v>
      </c>
      <c r="I297" s="6" t="s">
        <v>321</v>
      </c>
      <c r="M297" s="6" t="s">
        <v>275</v>
      </c>
      <c r="O297" s="8" t="s">
        <v>1165</v>
      </c>
      <c r="P297" s="6" t="s">
        <v>172</v>
      </c>
      <c r="Q297" s="6" t="s">
        <v>1115</v>
      </c>
      <c r="R297" s="6" t="s">
        <v>1127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297" s="8"/>
      <c r="W297" s="8"/>
      <c r="X297" s="8"/>
      <c r="Y297" s="8"/>
      <c r="AD297" s="6" t="s">
        <v>266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427</v>
      </c>
      <c r="AO297" s="6" t="s">
        <v>431</v>
      </c>
      <c r="AP297" s="6" t="s">
        <v>424</v>
      </c>
      <c r="AQ297" s="6" t="str">
        <f>IF(OR(ISBLANK(AV297), ISBLANK(AW297)), "", Table2[[#This Row],[device_via_device]])</f>
        <v>TPLink</v>
      </c>
      <c r="AR297" s="6" t="s">
        <v>1180</v>
      </c>
      <c r="AS297" s="6" t="s">
        <v>215</v>
      </c>
      <c r="AU297" s="6" t="s">
        <v>553</v>
      </c>
      <c r="AV297" s="6" t="s">
        <v>411</v>
      </c>
      <c r="AW297" s="6" t="s">
        <v>542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customHeight="1">
      <c r="A298" s="64">
        <v>2569</v>
      </c>
      <c r="B298" s="6" t="s">
        <v>26</v>
      </c>
      <c r="C298" s="6" t="s">
        <v>1195</v>
      </c>
      <c r="D298" s="6" t="s">
        <v>149</v>
      </c>
      <c r="E298" s="9" t="str">
        <f>_xlfn.CONCAT("template_", E299, "_proxy")</f>
        <v>template_deck_freezer_plug_proxy</v>
      </c>
      <c r="F298" s="6" t="str">
        <f>IF(ISBLANK(E298), "", Table2[[#This Row],[unique_id]])</f>
        <v>template_deck_freezer_plug_proxy</v>
      </c>
      <c r="G298" s="6" t="s">
        <v>235</v>
      </c>
      <c r="H298" s="6" t="s">
        <v>734</v>
      </c>
      <c r="I298" s="6" t="s">
        <v>321</v>
      </c>
      <c r="O298" s="8" t="s">
        <v>1165</v>
      </c>
      <c r="P298" s="6" t="s">
        <v>172</v>
      </c>
      <c r="Q298" s="6" t="s">
        <v>1115</v>
      </c>
      <c r="R298" s="6" t="s">
        <v>1127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424</v>
      </c>
      <c r="AQ298" s="6" t="s">
        <v>244</v>
      </c>
      <c r="AS298" s="6" t="s">
        <v>422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1242</v>
      </c>
      <c r="F299" s="6" t="str">
        <f>IF(ISBLANK(E299), "", Table2[[#This Row],[unique_id]])</f>
        <v>deck_freezer_plug</v>
      </c>
      <c r="G299" s="6" t="s">
        <v>235</v>
      </c>
      <c r="H299" s="6" t="s">
        <v>734</v>
      </c>
      <c r="I299" s="6" t="s">
        <v>321</v>
      </c>
      <c r="M299" s="6" t="s">
        <v>275</v>
      </c>
      <c r="O299" s="8" t="s">
        <v>1165</v>
      </c>
      <c r="P299" s="6" t="s">
        <v>172</v>
      </c>
      <c r="Q299" s="6" t="s">
        <v>1115</v>
      </c>
      <c r="R299" s="6" t="s">
        <v>1127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299" s="8"/>
      <c r="W299" s="8"/>
      <c r="X299" s="8"/>
      <c r="Y299" s="8"/>
      <c r="AD299" s="6" t="s">
        <v>267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427</v>
      </c>
      <c r="AO299" s="6" t="s">
        <v>432</v>
      </c>
      <c r="AP299" s="6" t="s">
        <v>424</v>
      </c>
      <c r="AQ299" s="6" t="str">
        <f>IF(OR(ISBLANK(AV299), ISBLANK(AW299)), "", Table2[[#This Row],[device_via_device]])</f>
        <v>TPLink</v>
      </c>
      <c r="AR299" s="6" t="s">
        <v>1180</v>
      </c>
      <c r="AS299" s="6" t="s">
        <v>422</v>
      </c>
      <c r="AU299" s="6" t="s">
        <v>553</v>
      </c>
      <c r="AV299" s="6" t="s">
        <v>412</v>
      </c>
      <c r="AW299" s="6" t="s">
        <v>543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customHeight="1">
      <c r="A300" s="64">
        <v>2571</v>
      </c>
      <c r="B300" s="6" t="s">
        <v>26</v>
      </c>
      <c r="C300" s="6" t="s">
        <v>1195</v>
      </c>
      <c r="D300" s="6" t="s">
        <v>149</v>
      </c>
      <c r="E300" s="9" t="str">
        <f>_xlfn.CONCAT("template_", E301, "_proxy")</f>
        <v>template_study_battery_charger_plug_proxy</v>
      </c>
      <c r="F300" s="6" t="str">
        <f>IF(ISBLANK(E300), "", Table2[[#This Row],[unique_id]])</f>
        <v>template_study_battery_charger_plug_proxy</v>
      </c>
      <c r="G300" s="6" t="s">
        <v>242</v>
      </c>
      <c r="H300" s="6" t="s">
        <v>734</v>
      </c>
      <c r="I300" s="6" t="s">
        <v>321</v>
      </c>
      <c r="O300" s="8" t="s">
        <v>1165</v>
      </c>
      <c r="P300" s="6" t="s">
        <v>172</v>
      </c>
      <c r="Q300" s="6" t="s">
        <v>1115</v>
      </c>
      <c r="R300" s="6" t="s">
        <v>734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64"/>
      <c r="AK300" s="6"/>
      <c r="AL300" s="34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421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1243</v>
      </c>
      <c r="F301" s="6" t="str">
        <f>IF(ISBLANK(E301), "", Table2[[#This Row],[unique_id]])</f>
        <v>study_battery_charger_plug</v>
      </c>
      <c r="G301" s="6" t="s">
        <v>242</v>
      </c>
      <c r="H301" s="6" t="s">
        <v>734</v>
      </c>
      <c r="I301" s="6" t="s">
        <v>321</v>
      </c>
      <c r="M301" s="6" t="s">
        <v>275</v>
      </c>
      <c r="O301" s="8" t="s">
        <v>1165</v>
      </c>
      <c r="P301" s="6" t="s">
        <v>172</v>
      </c>
      <c r="Q301" s="6" t="s">
        <v>1115</v>
      </c>
      <c r="R301" s="6" t="s">
        <v>734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1" s="8"/>
      <c r="W301" s="8"/>
      <c r="X301" s="8"/>
      <c r="Y301" s="8"/>
      <c r="AD301" s="6" t="s">
        <v>273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426</v>
      </c>
      <c r="AO301" s="6" t="s">
        <v>457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1180</v>
      </c>
      <c r="AS301" s="6" t="s">
        <v>421</v>
      </c>
      <c r="AU301" s="6" t="s">
        <v>553</v>
      </c>
      <c r="AV301" s="6" t="s">
        <v>405</v>
      </c>
      <c r="AW301" s="6" t="s">
        <v>536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customHeight="1">
      <c r="A302" s="64">
        <v>2573</v>
      </c>
      <c r="B302" s="6" t="s">
        <v>26</v>
      </c>
      <c r="C302" s="6" t="s">
        <v>1195</v>
      </c>
      <c r="D302" s="6" t="s">
        <v>149</v>
      </c>
      <c r="E302" s="9" t="str">
        <f>_xlfn.CONCAT("template_", E303, "_proxy")</f>
        <v>template_laundry_vacuum_charger_plug_proxy</v>
      </c>
      <c r="F302" s="6" t="str">
        <f>IF(ISBLANK(E302), "", Table2[[#This Row],[unique_id]])</f>
        <v>template_laundry_vacuum_charger_plug_proxy</v>
      </c>
      <c r="G302" s="6" t="s">
        <v>241</v>
      </c>
      <c r="H302" s="6" t="s">
        <v>734</v>
      </c>
      <c r="I302" s="6" t="s">
        <v>321</v>
      </c>
      <c r="O302" s="8" t="s">
        <v>1165</v>
      </c>
      <c r="P302" s="6" t="s">
        <v>172</v>
      </c>
      <c r="Q302" s="6" t="s">
        <v>1115</v>
      </c>
      <c r="R302" s="6" t="s">
        <v>734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1244</v>
      </c>
      <c r="F303" s="6" t="str">
        <f>IF(ISBLANK(E303), "", Table2[[#This Row],[unique_id]])</f>
        <v>laundry_vacuum_charger_plug</v>
      </c>
      <c r="G303" s="6" t="s">
        <v>241</v>
      </c>
      <c r="H303" s="6" t="s">
        <v>734</v>
      </c>
      <c r="I303" s="6" t="s">
        <v>321</v>
      </c>
      <c r="M303" s="6" t="s">
        <v>275</v>
      </c>
      <c r="O303" s="8" t="s">
        <v>1165</v>
      </c>
      <c r="P303" s="6" t="s">
        <v>172</v>
      </c>
      <c r="Q303" s="6" t="s">
        <v>1115</v>
      </c>
      <c r="R303" s="6" t="s">
        <v>734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3" s="8"/>
      <c r="W303" s="8"/>
      <c r="X303" s="8"/>
      <c r="Y303" s="8"/>
      <c r="AD303" s="6" t="s">
        <v>273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426</v>
      </c>
      <c r="AO303" s="6" t="s">
        <v>458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1181</v>
      </c>
      <c r="AS303" s="6" t="s">
        <v>223</v>
      </c>
      <c r="AU303" s="6" t="s">
        <v>553</v>
      </c>
      <c r="AV303" s="6" t="s">
        <v>406</v>
      </c>
      <c r="AW303" s="6" t="s">
        <v>537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customHeight="1">
      <c r="A304" s="64">
        <v>2575</v>
      </c>
      <c r="B304" s="6" t="s">
        <v>26</v>
      </c>
      <c r="C304" s="6" t="s">
        <v>1195</v>
      </c>
      <c r="D304" s="6" t="s">
        <v>149</v>
      </c>
      <c r="E304" s="9" t="str">
        <f>_xlfn.CONCAT("template_", E305, "_proxy")</f>
        <v>template_ada_tablet_outlet_plug_proxy</v>
      </c>
      <c r="F304" s="6" t="str">
        <f>IF(ISBLANK(E304), "", Table2[[#This Row],[unique_id]])</f>
        <v>template_ada_tablet_outlet_plug_proxy</v>
      </c>
      <c r="G304" s="6" t="s">
        <v>1211</v>
      </c>
      <c r="H304" s="6" t="s">
        <v>734</v>
      </c>
      <c r="I304" s="6" t="s">
        <v>321</v>
      </c>
      <c r="O304" s="8" t="s">
        <v>1165</v>
      </c>
      <c r="P304" s="6" t="s">
        <v>172</v>
      </c>
      <c r="Q304" s="6" t="s">
        <v>1115</v>
      </c>
      <c r="R304" s="47" t="s">
        <v>1100</v>
      </c>
      <c r="S304" s="6" t="str">
        <f>_xlfn.CONCAT( "", "",Table2[[#This Row],[friendly_name]])</f>
        <v>Ada Tablet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203</v>
      </c>
      <c r="AV304" s="6"/>
      <c r="AW304" s="6"/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1245</v>
      </c>
      <c r="F305" s="6" t="str">
        <f>IF(ISBLANK(E305), "", Table2[[#This Row],[unique_id]])</f>
        <v>ada_tablet_outlet_plug</v>
      </c>
      <c r="G305" s="6" t="s">
        <v>1211</v>
      </c>
      <c r="H305" s="6" t="s">
        <v>734</v>
      </c>
      <c r="I305" s="6" t="s">
        <v>321</v>
      </c>
      <c r="M305" s="6" t="s">
        <v>275</v>
      </c>
      <c r="O305" s="8" t="s">
        <v>1165</v>
      </c>
      <c r="P305" s="6" t="s">
        <v>172</v>
      </c>
      <c r="Q305" s="6" t="s">
        <v>1115</v>
      </c>
      <c r="R305" s="47" t="s">
        <v>1100</v>
      </c>
      <c r="S305" s="6" t="str">
        <f>_xlfn.CONCAT( "", "",Table2[[#This Row],[friendly_name]])</f>
        <v>Ada Tablet</v>
      </c>
      <c r="T30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05" s="8"/>
      <c r="W305" s="8"/>
      <c r="X305" s="8"/>
      <c r="Y305" s="8"/>
      <c r="AD305" s="6" t="s">
        <v>1213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tplink-lounge-ada-tablet</v>
      </c>
      <c r="AN305" s="8" t="s">
        <v>426</v>
      </c>
      <c r="AO305" s="6" t="s">
        <v>1212</v>
      </c>
      <c r="AP305" s="12" t="s">
        <v>425</v>
      </c>
      <c r="AQ305" s="6" t="str">
        <f>IF(OR(ISBLANK(AV305), ISBLANK(AW305)), "", Table2[[#This Row],[device_via_device]])</f>
        <v>TPLink</v>
      </c>
      <c r="AR305" s="6" t="s">
        <v>1180</v>
      </c>
      <c r="AS305" s="6" t="s">
        <v>203</v>
      </c>
      <c r="AU305" s="6" t="s">
        <v>553</v>
      </c>
      <c r="AV305" s="6" t="s">
        <v>1182</v>
      </c>
      <c r="AW305" s="6" t="s">
        <v>836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"5c:a6:e6:25:59:03"], ["ip", "10.0.6.90"]]</v>
      </c>
    </row>
    <row r="306" spans="1:52" ht="16" customHeight="1">
      <c r="A306" s="64">
        <v>2577</v>
      </c>
      <c r="B306" s="6" t="s">
        <v>26</v>
      </c>
      <c r="C306" s="6" t="s">
        <v>1195</v>
      </c>
      <c r="D306" s="6" t="s">
        <v>149</v>
      </c>
      <c r="E306" s="9" t="str">
        <f>_xlfn.CONCAT("template_", E307, "_proxy")</f>
        <v>template_server_flo_outlet_plug_proxy</v>
      </c>
      <c r="F306" s="6" t="str">
        <f>IF(ISBLANK(E306), "", Table2[[#This Row],[unique_id]])</f>
        <v>template_server_flo_outlet_plug_proxy</v>
      </c>
      <c r="G306" s="6" t="s">
        <v>1192</v>
      </c>
      <c r="H306" s="6" t="s">
        <v>734</v>
      </c>
      <c r="I306" s="6" t="s">
        <v>321</v>
      </c>
      <c r="O306" s="8" t="s">
        <v>1165</v>
      </c>
      <c r="R306" s="6" t="s">
        <v>1186</v>
      </c>
      <c r="S306" s="6" t="str">
        <f>_xlfn.CONCAT( "", "",Table2[[#This Row],[friendly_name]])</f>
        <v>Server Flo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425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1246</v>
      </c>
      <c r="F307" s="6" t="str">
        <f>IF(ISBLANK(E307), "", Table2[[#This Row],[unique_id]])</f>
        <v>server_flo_outlet_plug</v>
      </c>
      <c r="G307" s="6" t="s">
        <v>1192</v>
      </c>
      <c r="H307" s="6" t="s">
        <v>734</v>
      </c>
      <c r="I307" s="6" t="s">
        <v>321</v>
      </c>
      <c r="M307" s="6" t="s">
        <v>275</v>
      </c>
      <c r="O307" s="8" t="s">
        <v>1165</v>
      </c>
      <c r="R307" s="6" t="s">
        <v>1186</v>
      </c>
      <c r="S307" s="6" t="str">
        <f>_xlfn.CONCAT( "", "",Table2[[#This Row],[friendly_name]])</f>
        <v>Server Flo</v>
      </c>
      <c r="T30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07" s="8"/>
      <c r="W307" s="8"/>
      <c r="X307" s="8"/>
      <c r="Y307" s="8"/>
      <c r="AD307" s="6" t="s">
        <v>270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tplink-rack-macbook-flo</v>
      </c>
      <c r="AN307" s="8" t="s">
        <v>426</v>
      </c>
      <c r="AO307" s="6" t="s">
        <v>463</v>
      </c>
      <c r="AP307" s="12" t="s">
        <v>425</v>
      </c>
      <c r="AQ307" s="6" t="str">
        <f>IF(OR(ISBLANK(AV307), ISBLANK(AW307)), "", Table2[[#This Row],[device_via_device]])</f>
        <v>TPLink</v>
      </c>
      <c r="AR307" s="6" t="s">
        <v>1181</v>
      </c>
      <c r="AS307" s="6" t="s">
        <v>28</v>
      </c>
      <c r="AU307" s="6" t="s">
        <v>553</v>
      </c>
      <c r="AV307" s="6" t="s">
        <v>1189</v>
      </c>
      <c r="AW307" s="6" t="s">
        <v>1183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"5c:a6:e6:25:56:a7"], ["ip", "10.0.6.91"]]</v>
      </c>
    </row>
    <row r="308" spans="1:52" ht="16" customHeight="1">
      <c r="A308" s="64">
        <v>2579</v>
      </c>
      <c r="B308" s="6" t="s">
        <v>26</v>
      </c>
      <c r="C308" s="6" t="s">
        <v>1195</v>
      </c>
      <c r="D308" s="6" t="s">
        <v>149</v>
      </c>
      <c r="E308" s="9" t="str">
        <f>_xlfn.CONCAT("template_", E309, "_proxy")</f>
        <v>template_server_meg_outlet_plug_proxy</v>
      </c>
      <c r="F308" s="6" t="str">
        <f>IF(ISBLANK(E308), "", Table2[[#This Row],[unique_id]])</f>
        <v>template_server_meg_outlet_plug_proxy</v>
      </c>
      <c r="G308" s="11" t="s">
        <v>1191</v>
      </c>
      <c r="H308" s="6" t="s">
        <v>734</v>
      </c>
      <c r="I308" s="6" t="s">
        <v>321</v>
      </c>
      <c r="O308" s="8" t="s">
        <v>1165</v>
      </c>
      <c r="R308" s="6" t="s">
        <v>1186</v>
      </c>
      <c r="S308" s="6" t="str">
        <f>_xlfn.CONCAT( "", "",Table2[[#This Row],[friendly_name]])</f>
        <v>Server Meg</v>
      </c>
      <c r="T30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O308" s="6" t="s">
        <v>134</v>
      </c>
      <c r="AP308" s="12" t="s">
        <v>425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1247</v>
      </c>
      <c r="F309" s="6" t="str">
        <f>IF(ISBLANK(E309), "", Table2[[#This Row],[unique_id]])</f>
        <v>server_meg_outlet_plug</v>
      </c>
      <c r="G309" s="11" t="s">
        <v>1191</v>
      </c>
      <c r="H309" s="6" t="s">
        <v>734</v>
      </c>
      <c r="I309" s="6" t="s">
        <v>321</v>
      </c>
      <c r="M309" s="6" t="s">
        <v>275</v>
      </c>
      <c r="O309" s="8" t="s">
        <v>1165</v>
      </c>
      <c r="R309" s="6" t="s">
        <v>1186</v>
      </c>
      <c r="S309" s="6" t="str">
        <f>_xlfn.CONCAT( "", "",Table2[[#This Row],[friendly_name]])</f>
        <v>Server Meg</v>
      </c>
      <c r="T30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09" s="8"/>
      <c r="W309" s="8"/>
      <c r="X309" s="8"/>
      <c r="Y309" s="8"/>
      <c r="AD309" s="6" t="s">
        <v>270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 t="str">
        <f>IF(OR(ISBLANK(AV309), ISBLANK(AW309)), "", LOWER(_xlfn.CONCAT(Table2[[#This Row],[device_manufacturer]], "-",Table2[[#This Row],[device_suggested_area]], "-", Table2[[#This Row],[device_identifiers]])))</f>
        <v>tplink-rack-macmini-meg</v>
      </c>
      <c r="AN309" s="8" t="s">
        <v>426</v>
      </c>
      <c r="AO309" s="6" t="s">
        <v>824</v>
      </c>
      <c r="AP309" s="12" t="s">
        <v>425</v>
      </c>
      <c r="AQ309" s="6" t="str">
        <f>IF(OR(ISBLANK(AV309), ISBLANK(AW309)), "", Table2[[#This Row],[device_via_device]])</f>
        <v>TPLink</v>
      </c>
      <c r="AR309" s="6" t="s">
        <v>1181</v>
      </c>
      <c r="AS309" s="6" t="s">
        <v>28</v>
      </c>
      <c r="AU309" s="6" t="s">
        <v>553</v>
      </c>
      <c r="AV309" s="6" t="s">
        <v>1188</v>
      </c>
      <c r="AW309" s="6" t="s">
        <v>1184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"5c:a6:e6:25:59:c0"], ["ip", "10.0.6.92"]]</v>
      </c>
    </row>
    <row r="310" spans="1:52" ht="16" customHeight="1">
      <c r="A310" s="64">
        <v>2581</v>
      </c>
      <c r="B310" s="6" t="s">
        <v>26</v>
      </c>
      <c r="C310" s="6" t="s">
        <v>1195</v>
      </c>
      <c r="D310" s="6" t="s">
        <v>149</v>
      </c>
      <c r="E310" s="9" t="str">
        <f>_xlfn.CONCAT("template_", E311, "_proxy")</f>
        <v>template_rack_outlet_plug_proxy</v>
      </c>
      <c r="F310" s="6" t="str">
        <f>IF(ISBLANK(E310), "", Table2[[#This Row],[unique_id]])</f>
        <v>template_rack_outlet_plug_proxy</v>
      </c>
      <c r="G310" s="6" t="s">
        <v>233</v>
      </c>
      <c r="H310" s="6" t="s">
        <v>734</v>
      </c>
      <c r="I310" s="6" t="s">
        <v>321</v>
      </c>
      <c r="O310" s="8" t="s">
        <v>1165</v>
      </c>
      <c r="P310" s="6" t="s">
        <v>172</v>
      </c>
      <c r="Q310" s="6" t="s">
        <v>1115</v>
      </c>
      <c r="R310" s="6" t="s">
        <v>1117</v>
      </c>
      <c r="S310" s="6" t="str">
        <f>S311</f>
        <v>Server Rack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424</v>
      </c>
      <c r="AQ310" s="6" t="s">
        <v>244</v>
      </c>
      <c r="AS310" s="6" t="s">
        <v>28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1248</v>
      </c>
      <c r="F311" s="6" t="str">
        <f>IF(ISBLANK(E311), "", Table2[[#This Row],[unique_id]])</f>
        <v>rack_outlet_plug</v>
      </c>
      <c r="G311" s="6" t="s">
        <v>233</v>
      </c>
      <c r="H311" s="6" t="s">
        <v>734</v>
      </c>
      <c r="I311" s="6" t="s">
        <v>321</v>
      </c>
      <c r="M311" s="6" t="s">
        <v>275</v>
      </c>
      <c r="O311" s="8" t="s">
        <v>1165</v>
      </c>
      <c r="P311" s="6" t="s">
        <v>172</v>
      </c>
      <c r="Q311" s="6" t="s">
        <v>1115</v>
      </c>
      <c r="R311" s="6" t="s">
        <v>1117</v>
      </c>
      <c r="S311" s="6" t="str">
        <f>_xlfn.CONCAT( "", "",Table2[[#This Row],[friendly_name]])</f>
        <v>Server Rack</v>
      </c>
      <c r="T31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11" s="8"/>
      <c r="W311" s="8"/>
      <c r="X311" s="8"/>
      <c r="Y311" s="8"/>
      <c r="AD311" s="6" t="s">
        <v>270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tplink-rack-outlet</v>
      </c>
      <c r="AN311" s="8" t="s">
        <v>427</v>
      </c>
      <c r="AO311" s="6" t="s">
        <v>436</v>
      </c>
      <c r="AP311" s="6" t="s">
        <v>424</v>
      </c>
      <c r="AQ311" s="6" t="str">
        <f>IF(OR(ISBLANK(AV311), ISBLANK(AW311)), "", Table2[[#This Row],[device_via_device]])</f>
        <v>TPLink</v>
      </c>
      <c r="AR311" s="6" t="s">
        <v>1180</v>
      </c>
      <c r="AS311" s="6" t="s">
        <v>28</v>
      </c>
      <c r="AU311" s="6" t="s">
        <v>553</v>
      </c>
      <c r="AV311" s="6" t="s">
        <v>420</v>
      </c>
      <c r="AW311" s="6" t="s">
        <v>551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"ac:84:c6:54:95:8b"], ["ip", "10.0.6.86"]]</v>
      </c>
    </row>
    <row r="312" spans="1:52" ht="16" customHeight="1">
      <c r="A312" s="64">
        <v>2583</v>
      </c>
      <c r="B312" s="6" t="s">
        <v>26</v>
      </c>
      <c r="C312" s="6" t="s">
        <v>1195</v>
      </c>
      <c r="D312" s="6" t="s">
        <v>149</v>
      </c>
      <c r="E312" s="9" t="str">
        <f>_xlfn.CONCAT("template_", E313, "_proxy")</f>
        <v>template_roof_network_switch_plug_proxy</v>
      </c>
      <c r="F312" s="6" t="str">
        <f>IF(ISBLANK(E312), "", Table2[[#This Row],[unique_id]])</f>
        <v>template_roof_network_switch_plug_proxy</v>
      </c>
      <c r="G312" s="6" t="s">
        <v>230</v>
      </c>
      <c r="H312" s="6" t="s">
        <v>734</v>
      </c>
      <c r="I312" s="6" t="s">
        <v>321</v>
      </c>
      <c r="O312" s="8" t="s">
        <v>1165</v>
      </c>
      <c r="P312" s="6" t="s">
        <v>172</v>
      </c>
      <c r="Q312" s="6" t="s">
        <v>1115</v>
      </c>
      <c r="R312" s="6" t="s">
        <v>1117</v>
      </c>
      <c r="S312" s="6" t="str">
        <f>S313</f>
        <v>Network Switch</v>
      </c>
      <c r="T31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6" t="s">
        <v>424</v>
      </c>
      <c r="AQ312" s="6" t="s">
        <v>244</v>
      </c>
      <c r="AS312" s="6" t="s">
        <v>38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1249</v>
      </c>
      <c r="F313" s="6" t="str">
        <f>IF(ISBLANK(E313), "", Table2[[#This Row],[unique_id]])</f>
        <v>roof_network_switch_plug</v>
      </c>
      <c r="G313" s="6" t="s">
        <v>230</v>
      </c>
      <c r="H313" s="6" t="s">
        <v>734</v>
      </c>
      <c r="I313" s="6" t="s">
        <v>321</v>
      </c>
      <c r="M313" s="6" t="s">
        <v>275</v>
      </c>
      <c r="O313" s="8" t="s">
        <v>1165</v>
      </c>
      <c r="P313" s="6" t="s">
        <v>172</v>
      </c>
      <c r="Q313" s="6" t="s">
        <v>1115</v>
      </c>
      <c r="R313" s="6" t="s">
        <v>1117</v>
      </c>
      <c r="S313" s="6" t="str">
        <f>_xlfn.CONCAT( "", "",Table2[[#This Row],[friendly_name]])</f>
        <v>Network Switch</v>
      </c>
      <c r="T31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13" s="8"/>
      <c r="W313" s="8"/>
      <c r="X313" s="8"/>
      <c r="Y313" s="8"/>
      <c r="AD313" s="6" t="s">
        <v>271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tplink-roof-network-switch</v>
      </c>
      <c r="AN313" s="8" t="s">
        <v>427</v>
      </c>
      <c r="AO313" s="6" t="s">
        <v>562</v>
      </c>
      <c r="AP313" s="6" t="s">
        <v>424</v>
      </c>
      <c r="AQ313" s="6" t="str">
        <f>IF(OR(ISBLANK(AV313), ISBLANK(AW313)), "", Table2[[#This Row],[device_via_device]])</f>
        <v>TPLink</v>
      </c>
      <c r="AR313" s="6" t="s">
        <v>1180</v>
      </c>
      <c r="AS313" s="6" t="s">
        <v>38</v>
      </c>
      <c r="AU313" s="6" t="s">
        <v>553</v>
      </c>
      <c r="AV313" s="6" t="s">
        <v>418</v>
      </c>
      <c r="AW313" s="6" t="s">
        <v>549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"ac:84:c6:0d:20:9e"], ["ip", "10.0.6.84"]]</v>
      </c>
    </row>
    <row r="314" spans="1:52" ht="16" customHeight="1">
      <c r="A314" s="64">
        <v>2585</v>
      </c>
      <c r="B314" s="6" t="s">
        <v>26</v>
      </c>
      <c r="C314" s="6" t="s">
        <v>1195</v>
      </c>
      <c r="D314" s="6" t="s">
        <v>149</v>
      </c>
      <c r="E314" s="9" t="str">
        <f>_xlfn.CONCAT("template_", E315, "_proxy")</f>
        <v>template_rack_internet_modem_plug_proxy</v>
      </c>
      <c r="F314" s="6" t="str">
        <f>IF(ISBLANK(E314), "", Table2[[#This Row],[unique_id]])</f>
        <v>template_rack_internet_modem_plug_proxy</v>
      </c>
      <c r="G314" s="6" t="s">
        <v>232</v>
      </c>
      <c r="H314" s="6" t="s">
        <v>734</v>
      </c>
      <c r="I314" s="6" t="s">
        <v>321</v>
      </c>
      <c r="O314" s="8" t="s">
        <v>1165</v>
      </c>
      <c r="R314" s="6" t="s">
        <v>1187</v>
      </c>
      <c r="S314" s="6" t="str">
        <f>_xlfn.CONCAT( "", "",Table2[[#This Row],[friendly_name]])</f>
        <v>Internet Modem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2586</v>
      </c>
      <c r="B315" s="6" t="s">
        <v>26</v>
      </c>
      <c r="C315" s="6" t="s">
        <v>244</v>
      </c>
      <c r="D315" s="6" t="s">
        <v>134</v>
      </c>
      <c r="E315" s="6" t="s">
        <v>1250</v>
      </c>
      <c r="F315" s="6" t="str">
        <f>IF(ISBLANK(E315), "", Table2[[#This Row],[unique_id]])</f>
        <v>rack_internet_modem_plug</v>
      </c>
      <c r="G315" s="6" t="s">
        <v>232</v>
      </c>
      <c r="H315" s="6" t="s">
        <v>734</v>
      </c>
      <c r="I315" s="6" t="s">
        <v>321</v>
      </c>
      <c r="M315" s="6" t="s">
        <v>275</v>
      </c>
      <c r="O315" s="8" t="s">
        <v>1165</v>
      </c>
      <c r="R315" s="6" t="s">
        <v>1187</v>
      </c>
      <c r="S315" s="6" t="str">
        <f>_xlfn.CONCAT( "", "",Table2[[#This Row],[friendly_name]])</f>
        <v>Internet Modem</v>
      </c>
      <c r="T31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15" s="8"/>
      <c r="W315" s="8"/>
      <c r="X315" s="8"/>
      <c r="Y315" s="8"/>
      <c r="AD315" s="6" t="s">
        <v>272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tplink-rack-modem</v>
      </c>
      <c r="AN315" s="8" t="s">
        <v>426</v>
      </c>
      <c r="AO315" s="6" t="s">
        <v>437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1180</v>
      </c>
      <c r="AS315" s="6" t="s">
        <v>28</v>
      </c>
      <c r="AU315" s="6" t="s">
        <v>553</v>
      </c>
      <c r="AV315" s="6" t="s">
        <v>419</v>
      </c>
      <c r="AW315" s="6" t="s">
        <v>550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"10:27:f5:31:f6:7e"], ["ip", "10.0.6.85"]]</v>
      </c>
    </row>
    <row r="316" spans="1:52" ht="16" customHeight="1">
      <c r="A316" s="64">
        <v>2587</v>
      </c>
      <c r="B316" s="6" t="s">
        <v>26</v>
      </c>
      <c r="C316" s="6" t="s">
        <v>462</v>
      </c>
      <c r="D316" s="6" t="s">
        <v>134</v>
      </c>
      <c r="E316" s="12" t="s">
        <v>907</v>
      </c>
      <c r="F316" s="6" t="str">
        <f>IF(ISBLANK(E316), "", Table2[[#This Row],[unique_id]])</f>
        <v>deck_fans_outlet</v>
      </c>
      <c r="G316" s="6" t="s">
        <v>910</v>
      </c>
      <c r="H316" s="6" t="s">
        <v>734</v>
      </c>
      <c r="I316" s="6" t="s">
        <v>321</v>
      </c>
      <c r="M316" s="6" t="s">
        <v>275</v>
      </c>
      <c r="O316" s="8" t="s">
        <v>1165</v>
      </c>
      <c r="P316" s="6" t="s">
        <v>172</v>
      </c>
      <c r="Q316" s="6" t="s">
        <v>1115</v>
      </c>
      <c r="R316" s="6" t="s">
        <v>1117</v>
      </c>
      <c r="S316" s="6" t="s">
        <v>1209</v>
      </c>
      <c r="T316" s="9" t="s">
        <v>1208</v>
      </c>
      <c r="V316" s="8"/>
      <c r="W316" s="8" t="s">
        <v>685</v>
      </c>
      <c r="X316" s="8"/>
      <c r="Y316" s="14" t="s">
        <v>1112</v>
      </c>
      <c r="AD316" s="6" t="s">
        <v>269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6" s="6" t="str">
        <f>LOWER(_xlfn.CONCAT(Table2[[#This Row],[device_suggested_area]], "-",Table2[[#This Row],[device_identifiers]]))</f>
        <v>deck-fans-outlet</v>
      </c>
      <c r="AN316" s="14" t="s">
        <v>914</v>
      </c>
      <c r="AO316" s="9" t="s">
        <v>916</v>
      </c>
      <c r="AP316" s="9" t="s">
        <v>912</v>
      </c>
      <c r="AQ316" s="6" t="s">
        <v>462</v>
      </c>
      <c r="AS316" s="6" t="s">
        <v>422</v>
      </c>
      <c r="AV316" s="6" t="s">
        <v>917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"0x00178801086168ac"]]</v>
      </c>
    </row>
    <row r="317" spans="1:52" ht="16" customHeight="1">
      <c r="A317" s="64">
        <v>2588</v>
      </c>
      <c r="B317" s="6" t="s">
        <v>26</v>
      </c>
      <c r="C317" s="6" t="s">
        <v>462</v>
      </c>
      <c r="D317" s="6" t="s">
        <v>134</v>
      </c>
      <c r="E317" s="12" t="s">
        <v>908</v>
      </c>
      <c r="F317" s="6" t="str">
        <f>IF(ISBLANK(E317), "", Table2[[#This Row],[unique_id]])</f>
        <v>kitchen_fan_outlet</v>
      </c>
      <c r="G317" s="6" t="s">
        <v>909</v>
      </c>
      <c r="H317" s="6" t="s">
        <v>734</v>
      </c>
      <c r="I317" s="6" t="s">
        <v>321</v>
      </c>
      <c r="M317" s="6" t="s">
        <v>275</v>
      </c>
      <c r="O317" s="8" t="s">
        <v>1165</v>
      </c>
      <c r="P317" s="6" t="s">
        <v>172</v>
      </c>
      <c r="Q317" s="6" t="s">
        <v>1115</v>
      </c>
      <c r="R317" s="6" t="s">
        <v>1117</v>
      </c>
      <c r="S317" s="6" t="s">
        <v>1209</v>
      </c>
      <c r="T317" s="9" t="s">
        <v>1208</v>
      </c>
      <c r="V317" s="8"/>
      <c r="W317" s="8" t="s">
        <v>685</v>
      </c>
      <c r="X317" s="8"/>
      <c r="Y317" s="14" t="s">
        <v>1112</v>
      </c>
      <c r="AD317" s="6" t="s">
        <v>269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7" s="6" t="str">
        <f>LOWER(_xlfn.CONCAT(Table2[[#This Row],[device_suggested_area]], "-",Table2[[#This Row],[device_identifiers]]))</f>
        <v>kitchen-fan-outlet</v>
      </c>
      <c r="AN317" s="14" t="s">
        <v>914</v>
      </c>
      <c r="AO317" s="9" t="s">
        <v>915</v>
      </c>
      <c r="AP317" s="9" t="s">
        <v>912</v>
      </c>
      <c r="AQ317" s="6" t="s">
        <v>462</v>
      </c>
      <c r="AS317" s="6" t="s">
        <v>215</v>
      </c>
      <c r="AV317" s="6" t="s">
        <v>918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"0x0017880109d4659c"]]</v>
      </c>
    </row>
    <row r="318" spans="1:52" ht="16" customHeight="1">
      <c r="A318" s="64">
        <v>2589</v>
      </c>
      <c r="B318" s="6" t="s">
        <v>26</v>
      </c>
      <c r="C318" s="6" t="s">
        <v>462</v>
      </c>
      <c r="D318" s="6" t="s">
        <v>134</v>
      </c>
      <c r="E318" s="12" t="s">
        <v>906</v>
      </c>
      <c r="F318" s="6" t="str">
        <f>IF(ISBLANK(E318), "", Table2[[#This Row],[unique_id]])</f>
        <v>edwin_wardrobe_outlet</v>
      </c>
      <c r="G318" s="6" t="s">
        <v>919</v>
      </c>
      <c r="H318" s="6" t="s">
        <v>734</v>
      </c>
      <c r="I318" s="6" t="s">
        <v>321</v>
      </c>
      <c r="M318" s="6" t="s">
        <v>275</v>
      </c>
      <c r="O318" s="8" t="s">
        <v>1165</v>
      </c>
      <c r="P318" s="6" t="s">
        <v>172</v>
      </c>
      <c r="Q318" s="6" t="s">
        <v>1115</v>
      </c>
      <c r="R318" s="6" t="s">
        <v>1117</v>
      </c>
      <c r="S318" s="6" t="s">
        <v>1209</v>
      </c>
      <c r="T318" s="9" t="s">
        <v>1208</v>
      </c>
      <c r="V318" s="8"/>
      <c r="W318" s="8" t="s">
        <v>685</v>
      </c>
      <c r="X318" s="8"/>
      <c r="Y318" s="14" t="s">
        <v>1112</v>
      </c>
      <c r="Z318" s="14"/>
      <c r="AD318" s="6" t="s">
        <v>269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8" s="6" t="str">
        <f>LOWER(_xlfn.CONCAT(Table2[[#This Row],[device_suggested_area]], "-",Table2[[#This Row],[device_identifiers]]))</f>
        <v>edwin-wardrobe-outlet</v>
      </c>
      <c r="AN318" s="14" t="s">
        <v>914</v>
      </c>
      <c r="AO318" s="9" t="s">
        <v>913</v>
      </c>
      <c r="AP318" s="9" t="s">
        <v>912</v>
      </c>
      <c r="AQ318" s="6" t="s">
        <v>462</v>
      </c>
      <c r="AS318" s="6" t="s">
        <v>127</v>
      </c>
      <c r="AV318" s="6" t="s">
        <v>911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"0x0017880108fd8633"]]</v>
      </c>
    </row>
    <row r="319" spans="1:52" ht="16" customHeight="1">
      <c r="A319" s="6">
        <v>2590</v>
      </c>
      <c r="B319" s="6" t="s">
        <v>26</v>
      </c>
      <c r="C319" s="6" t="s">
        <v>1027</v>
      </c>
      <c r="D319" s="6" t="s">
        <v>134</v>
      </c>
      <c r="E319" s="6" t="s">
        <v>830</v>
      </c>
      <c r="F319" s="6" t="str">
        <f>IF(ISBLANK(E319), "", Table2[[#This Row],[unique_id]])</f>
        <v>rack_fans</v>
      </c>
      <c r="G319" s="6" t="s">
        <v>831</v>
      </c>
      <c r="H319" s="6" t="s">
        <v>734</v>
      </c>
      <c r="I319" s="6" t="s">
        <v>321</v>
      </c>
      <c r="M319" s="6" t="s">
        <v>275</v>
      </c>
      <c r="T319" s="6"/>
      <c r="V319" s="8"/>
      <c r="W319" s="8"/>
      <c r="X319" s="8"/>
      <c r="Y319" s="8"/>
      <c r="AD319" s="6" t="s">
        <v>835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tr">
        <f>IF(OR(ISBLANK(AV319), ISBLANK(AW319)), "", LOWER(_xlfn.CONCAT(Table2[[#This Row],[device_manufacturer]], "-",Table2[[#This Row],[device_suggested_area]], "-", Table2[[#This Row],[device_identifiers]])))</f>
        <v>sonoff-rack-fans</v>
      </c>
      <c r="AN319" s="8" t="s">
        <v>834</v>
      </c>
      <c r="AO319" s="6" t="s">
        <v>833</v>
      </c>
      <c r="AP319" s="12" t="s">
        <v>1122</v>
      </c>
      <c r="AQ319" s="6" t="s">
        <v>396</v>
      </c>
      <c r="AS319" s="6" t="s">
        <v>28</v>
      </c>
      <c r="AU319" s="6" t="s">
        <v>553</v>
      </c>
      <c r="AV319" s="6" t="s">
        <v>832</v>
      </c>
      <c r="AW319" s="6" t="s">
        <v>1185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"4c:eb:d6:b5:a5:28"], ["ip", "10.0.6.93"]]</v>
      </c>
    </row>
    <row r="320" spans="1:52" ht="16" customHeight="1">
      <c r="A320" s="64">
        <v>2591</v>
      </c>
      <c r="B320" s="6" t="s">
        <v>26</v>
      </c>
      <c r="C320" s="6" t="s">
        <v>631</v>
      </c>
      <c r="D320" s="6" t="s">
        <v>27</v>
      </c>
      <c r="E320" s="6" t="s">
        <v>1204</v>
      </c>
      <c r="F320" s="6" t="str">
        <f>IF(ISBLANK(E320), "", Table2[[#This Row],[unique_id]])</f>
        <v>garden_repeater_linkquality</v>
      </c>
      <c r="G320" s="6" t="s">
        <v>1032</v>
      </c>
      <c r="H320" s="6" t="s">
        <v>734</v>
      </c>
      <c r="I320" s="6" t="s">
        <v>321</v>
      </c>
      <c r="O320" s="8" t="s">
        <v>1165</v>
      </c>
      <c r="P320" s="6" t="s">
        <v>172</v>
      </c>
      <c r="Q320" s="6" t="s">
        <v>1115</v>
      </c>
      <c r="R320" s="6" t="s">
        <v>1117</v>
      </c>
      <c r="S320" s="6" t="s">
        <v>1209</v>
      </c>
      <c r="T320" s="9" t="s">
        <v>1207</v>
      </c>
      <c r="V320" s="8"/>
      <c r="W320" s="8" t="s">
        <v>685</v>
      </c>
      <c r="X320" s="8"/>
      <c r="Y320" s="14" t="s">
        <v>1112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20" s="6" t="s">
        <v>1034</v>
      </c>
      <c r="AN320" s="8" t="s">
        <v>1028</v>
      </c>
      <c r="AO320" s="6" t="s">
        <v>1029</v>
      </c>
      <c r="AP320" s="12" t="s">
        <v>1030</v>
      </c>
      <c r="AQ320" s="6" t="s">
        <v>631</v>
      </c>
      <c r="AS320" s="6" t="s">
        <v>800</v>
      </c>
      <c r="AV320" s="6" t="s">
        <v>1031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"0x2c1165fffec5a3f6"]]</v>
      </c>
    </row>
    <row r="321" spans="1:52" ht="16" customHeight="1">
      <c r="A321" s="64">
        <v>2592</v>
      </c>
      <c r="B321" s="6" t="s">
        <v>26</v>
      </c>
      <c r="C321" s="6" t="s">
        <v>631</v>
      </c>
      <c r="D321" s="6" t="s">
        <v>27</v>
      </c>
      <c r="E321" s="6" t="s">
        <v>1205</v>
      </c>
      <c r="F321" s="6" t="str">
        <f>IF(ISBLANK(E321), "", Table2[[#This Row],[unique_id]])</f>
        <v>landing_repeater_linkquality</v>
      </c>
      <c r="G321" s="6" t="s">
        <v>1036</v>
      </c>
      <c r="H321" s="6" t="s">
        <v>734</v>
      </c>
      <c r="I321" s="6" t="s">
        <v>321</v>
      </c>
      <c r="O321" s="8" t="s">
        <v>1165</v>
      </c>
      <c r="P321" s="6" t="s">
        <v>172</v>
      </c>
      <c r="Q321" s="6" t="s">
        <v>1115</v>
      </c>
      <c r="R321" s="6" t="s">
        <v>1117</v>
      </c>
      <c r="S321" s="6" t="s">
        <v>1209</v>
      </c>
      <c r="T321" s="9" t="s">
        <v>1207</v>
      </c>
      <c r="V321" s="8"/>
      <c r="W321" s="8" t="s">
        <v>685</v>
      </c>
      <c r="X321" s="8"/>
      <c r="Y321" s="14" t="s">
        <v>1112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21" s="6" t="s">
        <v>1038</v>
      </c>
      <c r="AN321" s="8" t="s">
        <v>1028</v>
      </c>
      <c r="AO321" s="6" t="s">
        <v>1029</v>
      </c>
      <c r="AP321" s="12" t="s">
        <v>1030</v>
      </c>
      <c r="AQ321" s="6" t="s">
        <v>631</v>
      </c>
      <c r="AS321" s="6" t="s">
        <v>778</v>
      </c>
      <c r="AV321" s="6" t="s">
        <v>1040</v>
      </c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>[["mac", "0x2c1165fffebaa93c"]]</v>
      </c>
    </row>
    <row r="322" spans="1:52" ht="16" customHeight="1">
      <c r="A322" s="64">
        <v>2593</v>
      </c>
      <c r="B322" s="6" t="s">
        <v>26</v>
      </c>
      <c r="C322" s="6" t="s">
        <v>631</v>
      </c>
      <c r="D322" s="6" t="s">
        <v>27</v>
      </c>
      <c r="E322" s="6" t="s">
        <v>1206</v>
      </c>
      <c r="F322" s="6" t="str">
        <f>IF(ISBLANK(E322), "", Table2[[#This Row],[unique_id]])</f>
        <v>driveway_repeater_linkquality</v>
      </c>
      <c r="G322" s="6" t="s">
        <v>1035</v>
      </c>
      <c r="H322" s="6" t="s">
        <v>734</v>
      </c>
      <c r="I322" s="6" t="s">
        <v>321</v>
      </c>
      <c r="O322" s="8" t="s">
        <v>1165</v>
      </c>
      <c r="P322" s="6" t="s">
        <v>172</v>
      </c>
      <c r="Q322" s="6" t="s">
        <v>1115</v>
      </c>
      <c r="R322" s="6" t="s">
        <v>1117</v>
      </c>
      <c r="S322" s="6" t="s">
        <v>1209</v>
      </c>
      <c r="T322" s="9" t="s">
        <v>1207</v>
      </c>
      <c r="V322" s="8"/>
      <c r="W322" s="8" t="s">
        <v>685</v>
      </c>
      <c r="X322" s="8"/>
      <c r="Y322" s="14" t="s">
        <v>1112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2" s="6" t="s">
        <v>1039</v>
      </c>
      <c r="AN322" s="8" t="s">
        <v>1028</v>
      </c>
      <c r="AO322" s="6" t="s">
        <v>1029</v>
      </c>
      <c r="AP322" s="12" t="s">
        <v>1030</v>
      </c>
      <c r="AQ322" s="6" t="s">
        <v>631</v>
      </c>
      <c r="AS322" s="6" t="s">
        <v>1037</v>
      </c>
      <c r="AV322" s="6" t="s">
        <v>1041</v>
      </c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>[["mac", "0x50325ffffe47b8fa"]]</v>
      </c>
    </row>
    <row r="323" spans="1:52" ht="16" customHeight="1">
      <c r="A323" s="6">
        <v>2594</v>
      </c>
      <c r="B323" s="6" t="s">
        <v>26</v>
      </c>
      <c r="C323" s="6" t="s">
        <v>613</v>
      </c>
      <c r="D323" s="6" t="s">
        <v>395</v>
      </c>
      <c r="E323" s="6" t="s">
        <v>394</v>
      </c>
      <c r="F323" s="6" t="str">
        <f>IF(ISBLANK(E323), "", Table2[[#This Row],[unique_id]])</f>
        <v>column_break</v>
      </c>
      <c r="G323" s="6" t="s">
        <v>391</v>
      </c>
      <c r="H323" s="6" t="s">
        <v>734</v>
      </c>
      <c r="I323" s="6" t="s">
        <v>321</v>
      </c>
      <c r="M323" s="6" t="s">
        <v>392</v>
      </c>
      <c r="N323" s="6" t="s">
        <v>393</v>
      </c>
      <c r="T323" s="6"/>
      <c r="V323" s="8"/>
      <c r="W323" s="8"/>
      <c r="X323" s="8"/>
      <c r="Y323" s="8"/>
      <c r="AF323" s="8"/>
      <c r="AI323" s="6" t="str">
        <f>IF(ISBLANK(AG323),  "", _xlfn.CONCAT(LOWER(C323), "/", E323))</f>
        <v/>
      </c>
      <c r="AK323" s="6"/>
      <c r="AL323" s="34"/>
      <c r="AM323" s="6"/>
      <c r="AN323" s="8"/>
      <c r="AP323" s="64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2600</v>
      </c>
      <c r="B324" s="6" t="s">
        <v>26</v>
      </c>
      <c r="C324" s="6" t="s">
        <v>151</v>
      </c>
      <c r="D324" s="6" t="s">
        <v>355</v>
      </c>
      <c r="E324" t="s">
        <v>740</v>
      </c>
      <c r="F324" s="6" t="str">
        <f>IF(ISBLANK(E324), "", Table2[[#This Row],[unique_id]])</f>
        <v>lighting_reset_adaptive_lighting_ada_lamp</v>
      </c>
      <c r="G324" t="s">
        <v>204</v>
      </c>
      <c r="H324" s="6" t="s">
        <v>754</v>
      </c>
      <c r="I324" s="6" t="s">
        <v>321</v>
      </c>
      <c r="J324" s="6" t="s">
        <v>739</v>
      </c>
      <c r="M324" s="6" t="s">
        <v>275</v>
      </c>
      <c r="T324" s="6"/>
      <c r="V324" s="8"/>
      <c r="W324" s="8"/>
      <c r="X324" s="8"/>
      <c r="Y324" s="8"/>
      <c r="AD324" s="6" t="s">
        <v>322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3"/>
      <c r="AM324" s="6"/>
      <c r="AN324" s="8"/>
      <c r="AS324" s="6" t="s">
        <v>130</v>
      </c>
      <c r="AT324" s="6" t="s">
        <v>1009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2601</v>
      </c>
      <c r="B325" s="6" t="s">
        <v>26</v>
      </c>
      <c r="C325" s="6" t="s">
        <v>151</v>
      </c>
      <c r="D325" s="6" t="s">
        <v>355</v>
      </c>
      <c r="E325" t="s">
        <v>732</v>
      </c>
      <c r="F325" s="6" t="str">
        <f>IF(ISBLANK(E325), "", Table2[[#This Row],[unique_id]])</f>
        <v>lighting_reset_adaptive_lighting_edwin_lamp</v>
      </c>
      <c r="G325" t="s">
        <v>214</v>
      </c>
      <c r="H325" s="6" t="s">
        <v>754</v>
      </c>
      <c r="I325" s="6" t="s">
        <v>321</v>
      </c>
      <c r="J325" s="6" t="s">
        <v>739</v>
      </c>
      <c r="M325" s="6" t="s">
        <v>275</v>
      </c>
      <c r="T325" s="6"/>
      <c r="V325" s="8"/>
      <c r="W325" s="8"/>
      <c r="X325" s="8"/>
      <c r="Y325" s="8"/>
      <c r="AD325" s="6" t="s">
        <v>322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127</v>
      </c>
      <c r="AT325" s="6" t="s">
        <v>1009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2602</v>
      </c>
      <c r="B326" s="6" t="s">
        <v>26</v>
      </c>
      <c r="C326" s="6" t="s">
        <v>151</v>
      </c>
      <c r="D326" s="6" t="s">
        <v>355</v>
      </c>
      <c r="E326" t="s">
        <v>741</v>
      </c>
      <c r="F326" s="6" t="str">
        <f>IF(ISBLANK(E326), "", Table2[[#This Row],[unique_id]])</f>
        <v>lighting_reset_adaptive_lighting_edwin_night_light</v>
      </c>
      <c r="G326" t="s">
        <v>554</v>
      </c>
      <c r="H326" s="6" t="s">
        <v>754</v>
      </c>
      <c r="I326" s="6" t="s">
        <v>321</v>
      </c>
      <c r="J326" s="6" t="s">
        <v>752</v>
      </c>
      <c r="M326" s="6" t="s">
        <v>275</v>
      </c>
      <c r="T326" s="6"/>
      <c r="V326" s="8"/>
      <c r="W326" s="8"/>
      <c r="X326" s="8"/>
      <c r="Y326" s="8"/>
      <c r="AD326" s="6" t="s">
        <v>322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127</v>
      </c>
      <c r="AT326" s="6" t="s">
        <v>1009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2603</v>
      </c>
      <c r="B327" s="6" t="s">
        <v>26</v>
      </c>
      <c r="C327" s="6" t="s">
        <v>151</v>
      </c>
      <c r="D327" s="6" t="s">
        <v>355</v>
      </c>
      <c r="E327" t="s">
        <v>742</v>
      </c>
      <c r="F327" s="6" t="str">
        <f>IF(ISBLANK(E327), "", Table2[[#This Row],[unique_id]])</f>
        <v>lighting_reset_adaptive_lighting_hallway_main</v>
      </c>
      <c r="G327" t="s">
        <v>209</v>
      </c>
      <c r="H327" s="6" t="s">
        <v>754</v>
      </c>
      <c r="I327" s="6" t="s">
        <v>321</v>
      </c>
      <c r="J327" s="6" t="s">
        <v>761</v>
      </c>
      <c r="M327" s="6" t="s">
        <v>275</v>
      </c>
      <c r="T327" s="6"/>
      <c r="V327" s="8"/>
      <c r="W327" s="8"/>
      <c r="X327" s="8"/>
      <c r="Y327" s="8"/>
      <c r="AD327" s="6" t="s">
        <v>322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517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2604</v>
      </c>
      <c r="B328" s="6" t="s">
        <v>26</v>
      </c>
      <c r="C328" s="6" t="s">
        <v>151</v>
      </c>
      <c r="D328" s="6" t="s">
        <v>355</v>
      </c>
      <c r="E328" t="s">
        <v>743</v>
      </c>
      <c r="F328" s="6" t="str">
        <f>IF(ISBLANK(E328), "", Table2[[#This Row],[unique_id]])</f>
        <v>lighting_reset_adaptive_lighting_dining_main</v>
      </c>
      <c r="G328" t="s">
        <v>138</v>
      </c>
      <c r="H328" s="6" t="s">
        <v>754</v>
      </c>
      <c r="I328" s="6" t="s">
        <v>321</v>
      </c>
      <c r="J328" s="6" t="s">
        <v>761</v>
      </c>
      <c r="M328" s="6" t="s">
        <v>275</v>
      </c>
      <c r="T328" s="6"/>
      <c r="V328" s="8"/>
      <c r="W328" s="8"/>
      <c r="X328" s="8"/>
      <c r="Y328" s="8"/>
      <c r="AD328" s="6" t="s">
        <v>322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202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2605</v>
      </c>
      <c r="B329" s="6" t="s">
        <v>26</v>
      </c>
      <c r="C329" s="6" t="s">
        <v>151</v>
      </c>
      <c r="D329" s="6" t="s">
        <v>355</v>
      </c>
      <c r="E329" t="s">
        <v>744</v>
      </c>
      <c r="F329" s="6" t="str">
        <f>IF(ISBLANK(E329), "", Table2[[#This Row],[unique_id]])</f>
        <v>lighting_reset_adaptive_lighting_lounge_main</v>
      </c>
      <c r="G329" t="s">
        <v>216</v>
      </c>
      <c r="H329" s="6" t="s">
        <v>754</v>
      </c>
      <c r="I329" s="6" t="s">
        <v>321</v>
      </c>
      <c r="J329" s="6" t="s">
        <v>761</v>
      </c>
      <c r="M329" s="6" t="s">
        <v>275</v>
      </c>
      <c r="T329" s="6"/>
      <c r="V329" s="8"/>
      <c r="W329" s="8"/>
      <c r="X329" s="8"/>
      <c r="Y329" s="8"/>
      <c r="AD329" s="6" t="s">
        <v>322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2606</v>
      </c>
      <c r="B330" s="6" t="s">
        <v>26</v>
      </c>
      <c r="C330" s="6" t="s">
        <v>151</v>
      </c>
      <c r="D330" s="6" t="s">
        <v>355</v>
      </c>
      <c r="E330" t="s">
        <v>822</v>
      </c>
      <c r="F330" s="6" t="str">
        <f>IF(ISBLANK(E330), "", Table2[[#This Row],[unique_id]])</f>
        <v>lighting_reset_adaptive_lighting_lounge_lamp</v>
      </c>
      <c r="G330" t="s">
        <v>774</v>
      </c>
      <c r="H330" s="6" t="s">
        <v>754</v>
      </c>
      <c r="I330" s="6" t="s">
        <v>321</v>
      </c>
      <c r="J330" s="6" t="s">
        <v>739</v>
      </c>
      <c r="M330" s="6" t="s">
        <v>275</v>
      </c>
      <c r="T330" s="6"/>
      <c r="V330" s="8"/>
      <c r="W330" s="8"/>
      <c r="X330" s="8"/>
      <c r="Y330" s="8"/>
      <c r="AD330" s="6" t="s">
        <v>322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172</v>
      </c>
      <c r="AT330" s="6" t="s">
        <v>1009</v>
      </c>
      <c r="AV330" s="6"/>
      <c r="AW330" s="64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2607</v>
      </c>
      <c r="B331" s="6" t="s">
        <v>26</v>
      </c>
      <c r="C331" s="6" t="s">
        <v>151</v>
      </c>
      <c r="D331" s="6" t="s">
        <v>355</v>
      </c>
      <c r="E331" t="s">
        <v>745</v>
      </c>
      <c r="F331" s="6" t="str">
        <f>IF(ISBLANK(E331), "", Table2[[#This Row],[unique_id]])</f>
        <v>lighting_reset_adaptive_lighting_parents_main</v>
      </c>
      <c r="G331" t="s">
        <v>205</v>
      </c>
      <c r="H331" s="6" t="s">
        <v>754</v>
      </c>
      <c r="I331" s="6" t="s">
        <v>321</v>
      </c>
      <c r="J331" s="6" t="s">
        <v>761</v>
      </c>
      <c r="M331" s="6" t="s">
        <v>275</v>
      </c>
      <c r="T331" s="6"/>
      <c r="V331" s="8"/>
      <c r="W331" s="8"/>
      <c r="X331" s="8"/>
      <c r="Y331" s="8"/>
      <c r="AD331" s="6" t="s">
        <v>322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201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2608</v>
      </c>
      <c r="B332" s="6" t="s">
        <v>26</v>
      </c>
      <c r="C332" s="6" t="s">
        <v>151</v>
      </c>
      <c r="D332" s="6" t="s">
        <v>355</v>
      </c>
      <c r="E332" t="s">
        <v>746</v>
      </c>
      <c r="F332" s="6" t="str">
        <f>IF(ISBLANK(E332), "", Table2[[#This Row],[unique_id]])</f>
        <v>lighting_reset_adaptive_lighting_kitchen_main</v>
      </c>
      <c r="G332" t="s">
        <v>211</v>
      </c>
      <c r="H332" s="6" t="s">
        <v>754</v>
      </c>
      <c r="I332" s="6" t="s">
        <v>321</v>
      </c>
      <c r="J332" s="6" t="s">
        <v>761</v>
      </c>
      <c r="M332" s="6" t="s">
        <v>275</v>
      </c>
      <c r="T332" s="6"/>
      <c r="V332" s="8"/>
      <c r="W332" s="8"/>
      <c r="X332" s="8"/>
      <c r="Y332" s="8"/>
      <c r="AD332" s="6" t="s">
        <v>322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215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12">
        <v>2609</v>
      </c>
      <c r="B333" s="6" t="s">
        <v>26</v>
      </c>
      <c r="C333" s="6" t="s">
        <v>151</v>
      </c>
      <c r="D333" s="6" t="s">
        <v>355</v>
      </c>
      <c r="E333" t="s">
        <v>747</v>
      </c>
      <c r="F333" s="6" t="str">
        <f>IF(ISBLANK(E333), "", Table2[[#This Row],[unique_id]])</f>
        <v>lighting_reset_adaptive_lighting_laundry_main</v>
      </c>
      <c r="G333" t="s">
        <v>213</v>
      </c>
      <c r="H333" s="6" t="s">
        <v>754</v>
      </c>
      <c r="I333" s="6" t="s">
        <v>321</v>
      </c>
      <c r="J333" s="6" t="s">
        <v>761</v>
      </c>
      <c r="M333" s="6" t="s">
        <v>275</v>
      </c>
      <c r="T333" s="6"/>
      <c r="V333" s="8"/>
      <c r="W333" s="8"/>
      <c r="X333" s="8"/>
      <c r="Y333" s="8"/>
      <c r="AD333" s="6" t="s">
        <v>322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S333" s="6" t="s">
        <v>223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4">
        <v>2610</v>
      </c>
      <c r="B334" s="6" t="s">
        <v>26</v>
      </c>
      <c r="C334" s="6" t="s">
        <v>151</v>
      </c>
      <c r="D334" s="6" t="s">
        <v>355</v>
      </c>
      <c r="E334" t="s">
        <v>748</v>
      </c>
      <c r="F334" s="6" t="str">
        <f>IF(ISBLANK(E334), "", Table2[[#This Row],[unique_id]])</f>
        <v>lighting_reset_adaptive_lighting_pantry_main</v>
      </c>
      <c r="G334" t="s">
        <v>212</v>
      </c>
      <c r="H334" s="6" t="s">
        <v>754</v>
      </c>
      <c r="I334" s="6" t="s">
        <v>321</v>
      </c>
      <c r="J334" s="6" t="s">
        <v>761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221</v>
      </c>
      <c r="AV334" s="6"/>
      <c r="AW334" s="64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12">
        <v>2611</v>
      </c>
      <c r="B335" s="6" t="s">
        <v>26</v>
      </c>
      <c r="C335" s="6" t="s">
        <v>151</v>
      </c>
      <c r="D335" s="6" t="s">
        <v>355</v>
      </c>
      <c r="E335" t="s">
        <v>766</v>
      </c>
      <c r="F335" s="6" t="str">
        <f>IF(ISBLANK(E335), "", Table2[[#This Row],[unique_id]])</f>
        <v>lighting_reset_adaptive_lighting_office_main</v>
      </c>
      <c r="G335" t="s">
        <v>208</v>
      </c>
      <c r="H335" s="6" t="s">
        <v>754</v>
      </c>
      <c r="I335" s="6" t="s">
        <v>321</v>
      </c>
      <c r="J335" s="6" t="s">
        <v>761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222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2612</v>
      </c>
      <c r="B336" s="6" t="s">
        <v>26</v>
      </c>
      <c r="C336" s="6" t="s">
        <v>151</v>
      </c>
      <c r="D336" s="6" t="s">
        <v>355</v>
      </c>
      <c r="E336" t="s">
        <v>749</v>
      </c>
      <c r="F336" s="6" t="str">
        <f>IF(ISBLANK(E336), "", Table2[[#This Row],[unique_id]])</f>
        <v>lighting_reset_adaptive_lighting_bathroom_main</v>
      </c>
      <c r="G336" t="s">
        <v>207</v>
      </c>
      <c r="H336" s="6" t="s">
        <v>754</v>
      </c>
      <c r="I336" s="6" t="s">
        <v>321</v>
      </c>
      <c r="J336" s="6" t="s">
        <v>761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423</v>
      </c>
      <c r="AV336" s="6"/>
      <c r="AW336" s="64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2">
        <v>2613</v>
      </c>
      <c r="B337" s="6" t="s">
        <v>26</v>
      </c>
      <c r="C337" s="6" t="s">
        <v>151</v>
      </c>
      <c r="D337" s="6" t="s">
        <v>355</v>
      </c>
      <c r="E337" t="s">
        <v>750</v>
      </c>
      <c r="F337" s="6" t="str">
        <f>IF(ISBLANK(E337), "", Table2[[#This Row],[unique_id]])</f>
        <v>lighting_reset_adaptive_lighting_ensuite_main</v>
      </c>
      <c r="G337" t="s">
        <v>206</v>
      </c>
      <c r="H337" s="6" t="s">
        <v>754</v>
      </c>
      <c r="I337" s="6" t="s">
        <v>321</v>
      </c>
      <c r="J337" s="6" t="s">
        <v>761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S337" s="6" t="s">
        <v>496</v>
      </c>
      <c r="AV337" s="6"/>
      <c r="AW337" s="64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2614</v>
      </c>
      <c r="B338" s="6" t="s">
        <v>26</v>
      </c>
      <c r="C338" s="6" t="s">
        <v>151</v>
      </c>
      <c r="D338" s="6" t="s">
        <v>355</v>
      </c>
      <c r="E338" t="s">
        <v>751</v>
      </c>
      <c r="F338" s="6" t="str">
        <f>IF(ISBLANK(E338), "", Table2[[#This Row],[unique_id]])</f>
        <v>lighting_reset_adaptive_lighting_wardrobe_main</v>
      </c>
      <c r="G338" t="s">
        <v>210</v>
      </c>
      <c r="H338" s="6" t="s">
        <v>754</v>
      </c>
      <c r="I338" s="6" t="s">
        <v>321</v>
      </c>
      <c r="J338" s="6" t="s">
        <v>761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S338" s="6" t="s">
        <v>693</v>
      </c>
      <c r="AV338" s="6"/>
      <c r="AW338" s="64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2615</v>
      </c>
      <c r="B339" s="6" t="s">
        <v>26</v>
      </c>
      <c r="C339" s="6" t="s">
        <v>613</v>
      </c>
      <c r="D339" s="6" t="s">
        <v>395</v>
      </c>
      <c r="E339" s="6" t="s">
        <v>394</v>
      </c>
      <c r="F339" s="6" t="str">
        <f>IF(ISBLANK(E339), "", Table2[[#This Row],[unique_id]])</f>
        <v>column_break</v>
      </c>
      <c r="G339" s="6" t="s">
        <v>391</v>
      </c>
      <c r="H339" s="6" t="s">
        <v>754</v>
      </c>
      <c r="I339" s="6" t="s">
        <v>321</v>
      </c>
      <c r="M339" s="6" t="s">
        <v>392</v>
      </c>
      <c r="N339" s="6" t="s">
        <v>393</v>
      </c>
      <c r="T339" s="6"/>
      <c r="V339" s="8"/>
      <c r="W339" s="8"/>
      <c r="X339" s="8"/>
      <c r="Y339" s="8"/>
      <c r="AF339" s="8"/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V339" s="6"/>
      <c r="AW339" s="64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2620</v>
      </c>
      <c r="B340" s="6" t="s">
        <v>26</v>
      </c>
      <c r="C340" s="6" t="s">
        <v>309</v>
      </c>
      <c r="D340" s="6" t="s">
        <v>134</v>
      </c>
      <c r="E340" s="6" t="s">
        <v>307</v>
      </c>
      <c r="F340" s="6" t="str">
        <f>IF(ISBLANK(E340), "", Table2[[#This Row],[unique_id]])</f>
        <v>adaptive_lighting_default</v>
      </c>
      <c r="G340" s="6" t="s">
        <v>315</v>
      </c>
      <c r="H340" s="6" t="s">
        <v>324</v>
      </c>
      <c r="I340" s="6" t="s">
        <v>321</v>
      </c>
      <c r="M340" s="6" t="s">
        <v>275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4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2621</v>
      </c>
      <c r="B341" s="6" t="s">
        <v>26</v>
      </c>
      <c r="C341" s="6" t="s">
        <v>309</v>
      </c>
      <c r="D341" s="6" t="s">
        <v>134</v>
      </c>
      <c r="E341" s="6" t="s">
        <v>308</v>
      </c>
      <c r="F341" s="6" t="str">
        <f>IF(ISBLANK(E341), "", Table2[[#This Row],[unique_id]])</f>
        <v>adaptive_lighting_sleep_mode_default</v>
      </c>
      <c r="G341" s="6" t="s">
        <v>312</v>
      </c>
      <c r="H341" s="6" t="s">
        <v>324</v>
      </c>
      <c r="I341" s="6" t="s">
        <v>321</v>
      </c>
      <c r="M341" s="6" t="s">
        <v>275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2622</v>
      </c>
      <c r="B342" s="6" t="s">
        <v>26</v>
      </c>
      <c r="C342" s="6" t="s">
        <v>309</v>
      </c>
      <c r="D342" s="6" t="s">
        <v>134</v>
      </c>
      <c r="E342" s="6" t="s">
        <v>310</v>
      </c>
      <c r="F342" s="6" t="str">
        <f>IF(ISBLANK(E342), "", Table2[[#This Row],[unique_id]])</f>
        <v>adaptive_lighting_adapt_color_default</v>
      </c>
      <c r="G342" s="6" t="s">
        <v>313</v>
      </c>
      <c r="H342" s="6" t="s">
        <v>324</v>
      </c>
      <c r="I342" s="6" t="s">
        <v>321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2623</v>
      </c>
      <c r="B343" s="6" t="s">
        <v>26</v>
      </c>
      <c r="C343" s="6" t="s">
        <v>309</v>
      </c>
      <c r="D343" s="6" t="s">
        <v>134</v>
      </c>
      <c r="E343" s="6" t="s">
        <v>311</v>
      </c>
      <c r="F343" s="6" t="str">
        <f>IF(ISBLANK(E343), "", Table2[[#This Row],[unique_id]])</f>
        <v>adaptive_lighting_adapt_brightness_default</v>
      </c>
      <c r="G343" s="6" t="s">
        <v>314</v>
      </c>
      <c r="H343" s="6" t="s">
        <v>324</v>
      </c>
      <c r="I343" s="6" t="s">
        <v>321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4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2624</v>
      </c>
      <c r="B344" s="6" t="s">
        <v>26</v>
      </c>
      <c r="C344" s="6" t="s">
        <v>309</v>
      </c>
      <c r="D344" s="6" t="s">
        <v>134</v>
      </c>
      <c r="E344" s="6" t="s">
        <v>325</v>
      </c>
      <c r="F344" s="6" t="str">
        <f>IF(ISBLANK(E344), "", Table2[[#This Row],[unique_id]])</f>
        <v>adaptive_lighting_bedroom</v>
      </c>
      <c r="G344" s="6" t="s">
        <v>315</v>
      </c>
      <c r="H344" s="6" t="s">
        <v>323</v>
      </c>
      <c r="I344" s="6" t="s">
        <v>321</v>
      </c>
      <c r="M344" s="6" t="s">
        <v>275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2625</v>
      </c>
      <c r="B345" s="6" t="s">
        <v>26</v>
      </c>
      <c r="C345" s="6" t="s">
        <v>309</v>
      </c>
      <c r="D345" s="6" t="s">
        <v>134</v>
      </c>
      <c r="E345" s="6" t="s">
        <v>326</v>
      </c>
      <c r="F345" s="6" t="str">
        <f>IF(ISBLANK(E345), "", Table2[[#This Row],[unique_id]])</f>
        <v>adaptive_lighting_sleep_mode_bedroom</v>
      </c>
      <c r="G345" s="6" t="s">
        <v>312</v>
      </c>
      <c r="H345" s="6" t="s">
        <v>323</v>
      </c>
      <c r="I345" s="6" t="s">
        <v>321</v>
      </c>
      <c r="M345" s="6" t="s">
        <v>275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2626</v>
      </c>
      <c r="B346" s="6" t="s">
        <v>26</v>
      </c>
      <c r="C346" s="6" t="s">
        <v>309</v>
      </c>
      <c r="D346" s="6" t="s">
        <v>134</v>
      </c>
      <c r="E346" s="6" t="s">
        <v>327</v>
      </c>
      <c r="F346" s="6" t="str">
        <f>IF(ISBLANK(E346), "", Table2[[#This Row],[unique_id]])</f>
        <v>adaptive_lighting_adapt_color_bedroom</v>
      </c>
      <c r="G346" s="6" t="s">
        <v>313</v>
      </c>
      <c r="H346" s="6" t="s">
        <v>323</v>
      </c>
      <c r="I346" s="6" t="s">
        <v>321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2627</v>
      </c>
      <c r="B347" s="6" t="s">
        <v>26</v>
      </c>
      <c r="C347" s="6" t="s">
        <v>309</v>
      </c>
      <c r="D347" s="6" t="s">
        <v>134</v>
      </c>
      <c r="E347" s="6" t="s">
        <v>328</v>
      </c>
      <c r="F347" s="6" t="str">
        <f>IF(ISBLANK(E347), "", Table2[[#This Row],[unique_id]])</f>
        <v>adaptive_lighting_adapt_brightness_bedroom</v>
      </c>
      <c r="G347" s="6" t="s">
        <v>314</v>
      </c>
      <c r="H347" s="6" t="s">
        <v>323</v>
      </c>
      <c r="I347" s="6" t="s">
        <v>321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2628</v>
      </c>
      <c r="B348" s="12" t="s">
        <v>26</v>
      </c>
      <c r="C348" s="12" t="s">
        <v>309</v>
      </c>
      <c r="D348" s="12" t="s">
        <v>134</v>
      </c>
      <c r="E348" s="12" t="s">
        <v>350</v>
      </c>
      <c r="F348" s="6" t="str">
        <f>IF(ISBLANK(E348), "", Table2[[#This Row],[unique_id]])</f>
        <v>adaptive_lighting_night_light</v>
      </c>
      <c r="G348" s="12" t="s">
        <v>315</v>
      </c>
      <c r="H348" s="12" t="s">
        <v>336</v>
      </c>
      <c r="I348" s="6" t="s">
        <v>321</v>
      </c>
      <c r="K348" s="12"/>
      <c r="L348" s="12"/>
      <c r="M348" s="6" t="s">
        <v>275</v>
      </c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2629</v>
      </c>
      <c r="B349" s="12" t="s">
        <v>26</v>
      </c>
      <c r="C349" s="12" t="s">
        <v>309</v>
      </c>
      <c r="D349" s="12" t="s">
        <v>134</v>
      </c>
      <c r="E349" s="12" t="s">
        <v>351</v>
      </c>
      <c r="F349" s="6" t="str">
        <f>IF(ISBLANK(E349), "", Table2[[#This Row],[unique_id]])</f>
        <v>adaptive_lighting_sleep_mode_night_light</v>
      </c>
      <c r="G349" s="12" t="s">
        <v>312</v>
      </c>
      <c r="H349" s="12" t="s">
        <v>336</v>
      </c>
      <c r="I349" s="6" t="s">
        <v>321</v>
      </c>
      <c r="K349" s="12"/>
      <c r="L349" s="12"/>
      <c r="M349" s="6" t="s">
        <v>275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3">
        <v>2630</v>
      </c>
      <c r="B350" s="12" t="s">
        <v>26</v>
      </c>
      <c r="C350" s="12" t="s">
        <v>309</v>
      </c>
      <c r="D350" s="12" t="s">
        <v>134</v>
      </c>
      <c r="E350" s="12" t="s">
        <v>352</v>
      </c>
      <c r="F350" s="6" t="str">
        <f>IF(ISBLANK(E350), "", Table2[[#This Row],[unique_id]])</f>
        <v>adaptive_lighting_adapt_color_night_light</v>
      </c>
      <c r="G350" s="12" t="s">
        <v>313</v>
      </c>
      <c r="H350" s="12" t="s">
        <v>336</v>
      </c>
      <c r="I350" s="6" t="s">
        <v>321</v>
      </c>
      <c r="K350" s="12"/>
      <c r="L350" s="12"/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3">
        <v>2631</v>
      </c>
      <c r="B351" s="12" t="s">
        <v>26</v>
      </c>
      <c r="C351" s="12" t="s">
        <v>309</v>
      </c>
      <c r="D351" s="12" t="s">
        <v>134</v>
      </c>
      <c r="E351" s="12" t="s">
        <v>353</v>
      </c>
      <c r="F351" s="6" t="str">
        <f>IF(ISBLANK(E351), "", Table2[[#This Row],[unique_id]])</f>
        <v>adaptive_lighting_adapt_brightness_night_light</v>
      </c>
      <c r="G351" s="12" t="s">
        <v>314</v>
      </c>
      <c r="H351" s="12" t="s">
        <v>336</v>
      </c>
      <c r="I351" s="6" t="s">
        <v>321</v>
      </c>
      <c r="K351" s="12"/>
      <c r="L351" s="12"/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1">
        <v>2631</v>
      </c>
      <c r="B352" s="6" t="s">
        <v>813</v>
      </c>
      <c r="C352" s="6" t="s">
        <v>613</v>
      </c>
      <c r="D352" s="6" t="s">
        <v>395</v>
      </c>
      <c r="E352" s="6" t="s">
        <v>394</v>
      </c>
      <c r="F352" s="6" t="str">
        <f>IF(ISBLANK(E352), "", Table2[[#This Row],[unique_id]])</f>
        <v>column_break</v>
      </c>
      <c r="G352" s="6" t="s">
        <v>391</v>
      </c>
      <c r="H352" s="12" t="s">
        <v>336</v>
      </c>
      <c r="I352" s="6" t="s">
        <v>321</v>
      </c>
      <c r="M352" s="6" t="s">
        <v>392</v>
      </c>
      <c r="N352" s="6" t="s">
        <v>393</v>
      </c>
      <c r="T352" s="6"/>
      <c r="V352" s="8"/>
      <c r="W352" s="8"/>
      <c r="X352" s="8"/>
      <c r="Y352" s="8"/>
      <c r="AF352" s="8"/>
      <c r="AI352" s="6" t="str">
        <f>IF(ISBLANK(AG352),  "", _xlfn.CONCAT(LOWER(C352), "/", E352))</f>
        <v/>
      </c>
      <c r="AK352" s="6"/>
      <c r="AL352" s="34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6">
        <v>2640</v>
      </c>
      <c r="B353" s="6" t="s">
        <v>813</v>
      </c>
      <c r="C353" s="6" t="s">
        <v>151</v>
      </c>
      <c r="D353" s="6" t="s">
        <v>894</v>
      </c>
      <c r="E353" s="6" t="s">
        <v>895</v>
      </c>
      <c r="F353" s="6" t="str">
        <f>IF(ISBLANK(E353), "", Table2[[#This Row],[unique_id]])</f>
        <v>synchronize_devices</v>
      </c>
      <c r="G353" s="6" t="s">
        <v>897</v>
      </c>
      <c r="H353" s="6" t="s">
        <v>896</v>
      </c>
      <c r="I353" s="6" t="s">
        <v>321</v>
      </c>
      <c r="M353" s="6" t="s">
        <v>275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12"/>
      <c r="AK353" s="6"/>
      <c r="AL353" s="33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6">
        <v>2650</v>
      </c>
      <c r="B354" s="6" t="s">
        <v>26</v>
      </c>
      <c r="C354" s="6" t="s">
        <v>246</v>
      </c>
      <c r="D354" s="6" t="s">
        <v>145</v>
      </c>
      <c r="E354" s="6" t="s">
        <v>146</v>
      </c>
      <c r="F354" s="6" t="str">
        <f>IF(ISBLANK(E354), "", Table2[[#This Row],[unique_id]])</f>
        <v>ada_home</v>
      </c>
      <c r="G354" s="6" t="s">
        <v>194</v>
      </c>
      <c r="H354" s="6" t="s">
        <v>1100</v>
      </c>
      <c r="I354" s="6" t="s">
        <v>144</v>
      </c>
      <c r="M354" s="6" t="s">
        <v>136</v>
      </c>
      <c r="N354" s="6" t="s">
        <v>288</v>
      </c>
      <c r="O354" s="8" t="s">
        <v>1165</v>
      </c>
      <c r="P354" s="6" t="s">
        <v>172</v>
      </c>
      <c r="Q354" s="6" t="s">
        <v>1115</v>
      </c>
      <c r="R354" s="47" t="s">
        <v>1100</v>
      </c>
      <c r="S354" s="6" t="str">
        <f>_xlfn.CONCAT( Table2[[#This Row],[device_suggested_area]], " ",Table2[[#This Row],[powercalc_group_3]])</f>
        <v>Ada Audio Visual Devices</v>
      </c>
      <c r="T354" s="6" t="str">
        <f>_xlfn.CONCAT("name: ", Table2[[#This Row],[friendly_name]])</f>
        <v>name: Ada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google-ada-home</v>
      </c>
      <c r="AN354" s="8" t="s">
        <v>948</v>
      </c>
      <c r="AO354" s="6" t="s">
        <v>441</v>
      </c>
      <c r="AP354" s="6" t="s">
        <v>492</v>
      </c>
      <c r="AQ354" s="6" t="s">
        <v>246</v>
      </c>
      <c r="AS354" s="6" t="s">
        <v>130</v>
      </c>
      <c r="AU354" s="6" t="s">
        <v>533</v>
      </c>
      <c r="AV354" s="13" t="s">
        <v>578</v>
      </c>
      <c r="AW354" s="12" t="s">
        <v>570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"d4:f5:47:1c:cc:2d"], ["ip", "10.0.4.50"]]</v>
      </c>
    </row>
    <row r="355" spans="1:52" ht="16" customHeight="1">
      <c r="A355" s="6">
        <v>2651</v>
      </c>
      <c r="B355" s="6" t="s">
        <v>26</v>
      </c>
      <c r="C355" s="6" t="s">
        <v>246</v>
      </c>
      <c r="D355" s="6" t="s">
        <v>145</v>
      </c>
      <c r="E355" s="6" t="s">
        <v>276</v>
      </c>
      <c r="F355" s="6" t="str">
        <f>IF(ISBLANK(E355), "", Table2[[#This Row],[unique_id]])</f>
        <v>edwin_home</v>
      </c>
      <c r="G355" s="6" t="s">
        <v>277</v>
      </c>
      <c r="H355" s="6" t="s">
        <v>1100</v>
      </c>
      <c r="I355" s="6" t="s">
        <v>144</v>
      </c>
      <c r="M355" s="6" t="s">
        <v>136</v>
      </c>
      <c r="N355" s="6" t="s">
        <v>288</v>
      </c>
      <c r="O355" s="8" t="s">
        <v>1165</v>
      </c>
      <c r="P355" s="6" t="s">
        <v>172</v>
      </c>
      <c r="Q355" s="6" t="s">
        <v>1115</v>
      </c>
      <c r="R355" s="47" t="s">
        <v>1100</v>
      </c>
      <c r="S355" s="6" t="str">
        <f>_xlfn.CONCAT( Table2[[#This Row],[device_suggested_area]], " ",Table2[[#This Row],[powercalc_group_3]])</f>
        <v>Edwin Audio Visual Devices</v>
      </c>
      <c r="T355" s="6" t="str">
        <f>_xlfn.CONCAT("name: ", Table2[[#This Row],[friendly_name]])</f>
        <v>name: Edwin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google-edwin-home</v>
      </c>
      <c r="AN355" s="8" t="s">
        <v>948</v>
      </c>
      <c r="AO355" s="6" t="s">
        <v>441</v>
      </c>
      <c r="AP355" s="6" t="s">
        <v>492</v>
      </c>
      <c r="AQ355" s="6" t="s">
        <v>246</v>
      </c>
      <c r="AS355" s="6" t="s">
        <v>127</v>
      </c>
      <c r="AU355" s="6" t="s">
        <v>533</v>
      </c>
      <c r="AV355" s="13" t="s">
        <v>577</v>
      </c>
      <c r="AW355" s="12" t="s">
        <v>571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"d4:f5:47:25:92:d5"], ["ip", "10.0.4.51"]]</v>
      </c>
    </row>
    <row r="356" spans="1:52" ht="16" customHeight="1">
      <c r="A356" s="6">
        <v>2652</v>
      </c>
      <c r="B356" s="6" t="s">
        <v>26</v>
      </c>
      <c r="C356" s="6" t="s">
        <v>246</v>
      </c>
      <c r="D356" s="6" t="s">
        <v>145</v>
      </c>
      <c r="E356" s="6" t="s">
        <v>284</v>
      </c>
      <c r="F356" s="6" t="str">
        <f>IF(ISBLANK(E356), "", Table2[[#This Row],[unique_id]])</f>
        <v>parents_home</v>
      </c>
      <c r="G356" s="6" t="s">
        <v>278</v>
      </c>
      <c r="H356" s="6" t="s">
        <v>1100</v>
      </c>
      <c r="I356" s="6" t="s">
        <v>144</v>
      </c>
      <c r="M356" s="6" t="s">
        <v>136</v>
      </c>
      <c r="N356" s="6" t="s">
        <v>288</v>
      </c>
      <c r="O356" s="8" t="s">
        <v>1165</v>
      </c>
      <c r="P356" s="6" t="s">
        <v>172</v>
      </c>
      <c r="Q356" s="6" t="s">
        <v>1115</v>
      </c>
      <c r="R356" s="47" t="s">
        <v>1100</v>
      </c>
      <c r="S356" s="6" t="str">
        <f>_xlfn.CONCAT( Table2[[#This Row],[device_suggested_area]], " ",Table2[[#This Row],[powercalc_group_3]])</f>
        <v>Parents Audio Visual Devices</v>
      </c>
      <c r="T356" s="6" t="s">
        <v>1125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google-parents-home</v>
      </c>
      <c r="AN356" s="8" t="s">
        <v>948</v>
      </c>
      <c r="AO356" s="6" t="s">
        <v>441</v>
      </c>
      <c r="AP356" s="6" t="s">
        <v>947</v>
      </c>
      <c r="AQ356" s="6" t="s">
        <v>246</v>
      </c>
      <c r="AS356" s="6" t="s">
        <v>201</v>
      </c>
      <c r="AU356" s="6" t="s">
        <v>533</v>
      </c>
      <c r="AV356" s="13" t="s">
        <v>946</v>
      </c>
      <c r="AW356" s="12" t="s">
        <v>945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"dc:e5:5b:a5:a3:0d"], ["ip", "10.0.4.55"]]</v>
      </c>
    </row>
    <row r="357" spans="1:52" ht="16" customHeight="1">
      <c r="A357" s="6">
        <v>2653</v>
      </c>
      <c r="B357" s="6" t="s">
        <v>26</v>
      </c>
      <c r="C357" s="6" t="s">
        <v>246</v>
      </c>
      <c r="D357" s="6" t="s">
        <v>145</v>
      </c>
      <c r="E357" s="6" t="s">
        <v>280</v>
      </c>
      <c r="F357" s="6" t="str">
        <f>IF(ISBLANK(E357), "", Table2[[#This Row],[unique_id]])</f>
        <v>kitchen_home</v>
      </c>
      <c r="G357" s="6" t="s">
        <v>279</v>
      </c>
      <c r="H357" s="6" t="s">
        <v>1100</v>
      </c>
      <c r="I357" s="6" t="s">
        <v>144</v>
      </c>
      <c r="M357" s="6" t="s">
        <v>136</v>
      </c>
      <c r="N357" s="6" t="s">
        <v>288</v>
      </c>
      <c r="O357" s="8" t="s">
        <v>1165</v>
      </c>
      <c r="P357" s="6" t="s">
        <v>172</v>
      </c>
      <c r="Q357" s="6" t="s">
        <v>1115</v>
      </c>
      <c r="R357" s="47" t="s">
        <v>1100</v>
      </c>
      <c r="S357" s="6" t="str">
        <f>_xlfn.CONCAT( Table2[[#This Row],[device_suggested_area]], " ",Table2[[#This Row],[powercalc_group_3]])</f>
        <v>Kitchen Audio Visual Devices</v>
      </c>
      <c r="T357" s="6" t="s">
        <v>1125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google-kitchen-home</v>
      </c>
      <c r="AN357" s="8" t="s">
        <v>948</v>
      </c>
      <c r="AO357" s="6" t="s">
        <v>441</v>
      </c>
      <c r="AP357" s="6" t="s">
        <v>947</v>
      </c>
      <c r="AQ357" s="6" t="s">
        <v>246</v>
      </c>
      <c r="AS357" s="6" t="s">
        <v>215</v>
      </c>
      <c r="AU357" s="6" t="s">
        <v>533</v>
      </c>
      <c r="AV357" s="13" t="s">
        <v>1084</v>
      </c>
      <c r="AW357" s="12" t="s">
        <v>1083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"dc:e5:5b:4c:e9:69"], ["ip", "10.0.4.56"]]</v>
      </c>
    </row>
    <row r="358" spans="1:52" ht="16" customHeight="1">
      <c r="A358" s="6">
        <v>2654</v>
      </c>
      <c r="B358" s="6" t="s">
        <v>26</v>
      </c>
      <c r="C358" s="6" t="s">
        <v>246</v>
      </c>
      <c r="D358" s="6" t="s">
        <v>145</v>
      </c>
      <c r="E358" s="6" t="s">
        <v>898</v>
      </c>
      <c r="F358" s="6" t="str">
        <f>IF(ISBLANK(E358), "", Table2[[#This Row],[unique_id]])</f>
        <v>office_home</v>
      </c>
      <c r="G358" s="6" t="s">
        <v>899</v>
      </c>
      <c r="H358" s="6" t="s">
        <v>1100</v>
      </c>
      <c r="I358" s="6" t="s">
        <v>144</v>
      </c>
      <c r="M358" s="6" t="s">
        <v>136</v>
      </c>
      <c r="N358" s="6" t="s">
        <v>288</v>
      </c>
      <c r="O358" s="8" t="s">
        <v>1165</v>
      </c>
      <c r="P358" s="6" t="s">
        <v>172</v>
      </c>
      <c r="Q358" s="6" t="s">
        <v>1115</v>
      </c>
      <c r="R358" s="47" t="s">
        <v>1100</v>
      </c>
      <c r="S358" s="6" t="str">
        <f>_xlfn.CONCAT( Table2[[#This Row],[device_suggested_area]], " ",Table2[[#This Row],[powercalc_group_3]])</f>
        <v>Office Audio Visual Devices</v>
      </c>
      <c r="T358" s="6" t="str">
        <f>_xlfn.CONCAT("name: ", Table2[[#This Row],[friendly_name]])</f>
        <v>name: Office Home</v>
      </c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google-office-home</v>
      </c>
      <c r="AN358" s="8" t="s">
        <v>948</v>
      </c>
      <c r="AO358" s="6" t="s">
        <v>441</v>
      </c>
      <c r="AP358" s="6" t="s">
        <v>492</v>
      </c>
      <c r="AQ358" s="6" t="s">
        <v>246</v>
      </c>
      <c r="AS358" s="6" t="s">
        <v>222</v>
      </c>
      <c r="AU358" s="6" t="s">
        <v>533</v>
      </c>
      <c r="AV358" s="13" t="s">
        <v>575</v>
      </c>
      <c r="AW358" s="12" t="s">
        <v>574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"d4:f5:47:32:df:7b"], ["ip", "10.0.4.54"]]</v>
      </c>
    </row>
    <row r="359" spans="1:52" ht="16" customHeight="1">
      <c r="A359" s="6">
        <v>2655</v>
      </c>
      <c r="B359" s="6" t="s">
        <v>26</v>
      </c>
      <c r="C359" s="6" t="s">
        <v>246</v>
      </c>
      <c r="D359" s="6" t="s">
        <v>145</v>
      </c>
      <c r="E359" s="6" t="s">
        <v>954</v>
      </c>
      <c r="F359" s="6" t="str">
        <f>IF(ISBLANK(E359), "", Table2[[#This Row],[unique_id]])</f>
        <v>lounge_home</v>
      </c>
      <c r="G359" s="6" t="s">
        <v>955</v>
      </c>
      <c r="H359" s="6" t="s">
        <v>1100</v>
      </c>
      <c r="I359" s="6" t="s">
        <v>144</v>
      </c>
      <c r="M359" s="6" t="s">
        <v>136</v>
      </c>
      <c r="N359" s="6" t="s">
        <v>288</v>
      </c>
      <c r="O359" s="8" t="s">
        <v>1165</v>
      </c>
      <c r="P359" s="6" t="s">
        <v>172</v>
      </c>
      <c r="Q359" s="6" t="s">
        <v>1115</v>
      </c>
      <c r="R359" s="47" t="s">
        <v>1100</v>
      </c>
      <c r="S359" s="6" t="str">
        <f>_xlfn.CONCAT( Table2[[#This Row],[device_suggested_area]], " ",Table2[[#This Row],[powercalc_group_3]])</f>
        <v>Lounge Audio Visual Devices</v>
      </c>
      <c r="T359" s="6" t="str">
        <f>_xlfn.CONCAT("name: ", Table2[[#This Row],[friendly_name]])</f>
        <v>name: Lounge Home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google-lounge-home</v>
      </c>
      <c r="AN359" s="8" t="s">
        <v>948</v>
      </c>
      <c r="AO359" s="6" t="s">
        <v>441</v>
      </c>
      <c r="AP359" s="6" t="s">
        <v>492</v>
      </c>
      <c r="AQ359" s="6" t="s">
        <v>246</v>
      </c>
      <c r="AS359" s="6" t="s">
        <v>203</v>
      </c>
      <c r="AU359" s="6" t="s">
        <v>533</v>
      </c>
      <c r="AV359" s="13" t="s">
        <v>576</v>
      </c>
      <c r="AW359" s="12" t="s">
        <v>572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"d4:f5:47:8c:d1:7e"], ["ip", "10.0.4.52"]]</v>
      </c>
    </row>
    <row r="360" spans="1:52" ht="16" customHeight="1">
      <c r="A360" s="6">
        <v>2656</v>
      </c>
      <c r="B360" s="6" t="s">
        <v>26</v>
      </c>
      <c r="C360" s="6" t="s">
        <v>246</v>
      </c>
      <c r="D360" s="6" t="s">
        <v>145</v>
      </c>
      <c r="E360" s="6" t="s">
        <v>1210</v>
      </c>
      <c r="F360" s="6" t="str">
        <f>IF(ISBLANK(E360), "", Table2[[#This Row],[unique_id]])</f>
        <v>ada_tablet</v>
      </c>
      <c r="G360" s="6" t="s">
        <v>1211</v>
      </c>
      <c r="H360" s="6" t="s">
        <v>1100</v>
      </c>
      <c r="I360" s="6" t="s">
        <v>144</v>
      </c>
      <c r="M360" s="6" t="s">
        <v>136</v>
      </c>
      <c r="N360" s="6" t="s">
        <v>288</v>
      </c>
      <c r="R360" s="47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 "-", Table2[[#This Row],[device_identifiers]])))</f>
        <v>google-ada-tablet</v>
      </c>
      <c r="AN360" s="8" t="s">
        <v>1218</v>
      </c>
      <c r="AO360" s="6" t="s">
        <v>1212</v>
      </c>
      <c r="AP360" s="6" t="s">
        <v>1214</v>
      </c>
      <c r="AQ360" s="6" t="s">
        <v>246</v>
      </c>
      <c r="AS360" s="6" t="s">
        <v>203</v>
      </c>
      <c r="AU360" s="6" t="s">
        <v>533</v>
      </c>
      <c r="AV360" s="13" t="s">
        <v>1215</v>
      </c>
      <c r="AW360" s="11" t="s">
        <v>1216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"32:4c:57:35:08:8d"], ["ip", "10.0.4.57"]]</v>
      </c>
    </row>
    <row r="361" spans="1:52" ht="16" customHeight="1">
      <c r="A361" s="6">
        <v>2657</v>
      </c>
      <c r="B361" s="6" t="s">
        <v>26</v>
      </c>
      <c r="C361" s="6" t="s">
        <v>613</v>
      </c>
      <c r="D361" s="6" t="s">
        <v>395</v>
      </c>
      <c r="E361" s="6" t="s">
        <v>394</v>
      </c>
      <c r="F361" s="6" t="str">
        <f>IF(ISBLANK(E361), "", Table2[[#This Row],[unique_id]])</f>
        <v>column_break</v>
      </c>
      <c r="G361" s="6" t="s">
        <v>391</v>
      </c>
      <c r="H361" s="6" t="s">
        <v>1100</v>
      </c>
      <c r="I361" s="6" t="s">
        <v>144</v>
      </c>
      <c r="M361" s="6" t="s">
        <v>392</v>
      </c>
      <c r="N361" s="6" t="s">
        <v>393</v>
      </c>
      <c r="O361" s="54"/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6" customFormat="1" ht="16" customHeight="1">
      <c r="A362" s="6">
        <v>2658</v>
      </c>
      <c r="B362" s="6" t="s">
        <v>26</v>
      </c>
      <c r="C362" s="6" t="s">
        <v>814</v>
      </c>
      <c r="D362" s="6" t="s">
        <v>145</v>
      </c>
      <c r="E362" s="6" t="s">
        <v>893</v>
      </c>
      <c r="F362" s="6" t="str">
        <f>IF(ISBLANK(E362), "", Table2[[#This Row],[unique_id]])</f>
        <v>lg_webos_smart_tv</v>
      </c>
      <c r="G362" s="6" t="s">
        <v>187</v>
      </c>
      <c r="H362" s="6" t="s">
        <v>1100</v>
      </c>
      <c r="I362" s="6" t="s">
        <v>144</v>
      </c>
      <c r="J362" s="6"/>
      <c r="K362" s="6"/>
      <c r="L362" s="6"/>
      <c r="M362" s="6" t="s">
        <v>136</v>
      </c>
      <c r="N362" s="6" t="s">
        <v>288</v>
      </c>
      <c r="O362" s="8"/>
      <c r="P362" s="6"/>
      <c r="Q362" s="6"/>
      <c r="R362" s="47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/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lg-lounge-tv</v>
      </c>
      <c r="AN362" s="8" t="s">
        <v>817</v>
      </c>
      <c r="AO362" s="6" t="s">
        <v>434</v>
      </c>
      <c r="AP362" s="6" t="s">
        <v>818</v>
      </c>
      <c r="AQ362" s="6" t="s">
        <v>814</v>
      </c>
      <c r="AR362" s="6"/>
      <c r="AS362" s="6" t="s">
        <v>203</v>
      </c>
      <c r="AT362" s="6"/>
      <c r="AU362" s="6" t="s">
        <v>533</v>
      </c>
      <c r="AV362" s="13" t="s">
        <v>815</v>
      </c>
      <c r="AW362" s="12" t="s">
        <v>816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"4c:ba:d7:bf:94:d0"], ["ip", "10.0.4.49"]]</v>
      </c>
    </row>
    <row r="363" spans="1:52" s="56" customFormat="1" ht="16" customHeight="1">
      <c r="A363" s="6">
        <v>2659</v>
      </c>
      <c r="B363" s="6" t="s">
        <v>813</v>
      </c>
      <c r="C363" s="6" t="s">
        <v>282</v>
      </c>
      <c r="D363" s="6" t="s">
        <v>145</v>
      </c>
      <c r="E363" s="6" t="s">
        <v>283</v>
      </c>
      <c r="F363" s="6" t="str">
        <f>IF(ISBLANK(E363), "", Table2[[#This Row],[unique_id]])</f>
        <v>parents_tv</v>
      </c>
      <c r="G363" s="6" t="s">
        <v>281</v>
      </c>
      <c r="H363" s="6" t="s">
        <v>1100</v>
      </c>
      <c r="I363" s="6" t="s">
        <v>144</v>
      </c>
      <c r="J363" s="6"/>
      <c r="K363" s="6"/>
      <c r="L363" s="6"/>
      <c r="M363" s="6" t="s">
        <v>136</v>
      </c>
      <c r="N363" s="6" t="s">
        <v>288</v>
      </c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/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"/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</v>
      </c>
      <c r="AN363" s="8" t="s">
        <v>501</v>
      </c>
      <c r="AO363" s="6" t="s">
        <v>434</v>
      </c>
      <c r="AP363" s="6" t="s">
        <v>502</v>
      </c>
      <c r="AQ363" s="6" t="s">
        <v>282</v>
      </c>
      <c r="AR363" s="6"/>
      <c r="AS363" s="6" t="s">
        <v>201</v>
      </c>
      <c r="AT363" s="6"/>
      <c r="AU363" s="6" t="s">
        <v>533</v>
      </c>
      <c r="AV363" s="13" t="s">
        <v>504</v>
      </c>
      <c r="AW363" s="12" t="s">
        <v>580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"90:dd:5d:ce:1e:96"], ["ip", "10.0.4.47"]]</v>
      </c>
    </row>
    <row r="364" spans="1:52" s="57" customFormat="1" ht="16" customHeight="1">
      <c r="A364" s="57">
        <v>2660</v>
      </c>
      <c r="B364" s="57" t="s">
        <v>26</v>
      </c>
      <c r="C364" s="57" t="s">
        <v>246</v>
      </c>
      <c r="D364" s="57" t="s">
        <v>145</v>
      </c>
      <c r="E364" s="57" t="s">
        <v>1219</v>
      </c>
      <c r="F364" s="57" t="str">
        <f>IF(ISBLANK(E364), "", Table2[[#This Row],[unique_id]])</f>
        <v>edwin_tablet</v>
      </c>
      <c r="G364" s="57" t="s">
        <v>1220</v>
      </c>
      <c r="H364" s="57" t="s">
        <v>1100</v>
      </c>
      <c r="I364" s="57" t="s">
        <v>144</v>
      </c>
      <c r="M364" s="57" t="s">
        <v>136</v>
      </c>
      <c r="N364" s="57" t="s">
        <v>288</v>
      </c>
      <c r="O364" s="58"/>
      <c r="R364" s="61"/>
      <c r="V364" s="58"/>
      <c r="W364" s="58"/>
      <c r="X364" s="58"/>
      <c r="Y364" s="58"/>
      <c r="Z364" s="58"/>
      <c r="AF364" s="58"/>
      <c r="AH364" s="57" t="str">
        <f>IF(ISBLANK(AG364),  "", _xlfn.CONCAT("haas/entity/sensor/", LOWER(C364), "/", E364, "/config"))</f>
        <v/>
      </c>
      <c r="AI364" s="57" t="str">
        <f>IF(ISBLANK(AG364),  "", _xlfn.CONCAT(LOWER(C364), "/", E364))</f>
        <v/>
      </c>
      <c r="AL364" s="59"/>
      <c r="AM364" s="57" t="str">
        <f>IF(OR(ISBLANK(AV364), ISBLANK(AW364)), "", LOWER(_xlfn.CONCAT(Table2[[#This Row],[device_manufacturer]],  "-", Table2[[#This Row],[device_identifiers]])))</f>
        <v>google-edwin-tablet</v>
      </c>
      <c r="AN364" s="58" t="s">
        <v>1218</v>
      </c>
      <c r="AO364" s="57" t="s">
        <v>1221</v>
      </c>
      <c r="AP364" s="57" t="s">
        <v>1214</v>
      </c>
      <c r="AQ364" s="57" t="s">
        <v>246</v>
      </c>
      <c r="AS364" s="57" t="s">
        <v>215</v>
      </c>
      <c r="AU364" s="57" t="s">
        <v>533</v>
      </c>
      <c r="AV364" s="62" t="s">
        <v>1227</v>
      </c>
      <c r="AW364" s="63" t="s">
        <v>1217</v>
      </c>
      <c r="AX364" s="60"/>
      <c r="AY364" s="60"/>
      <c r="AZ364" s="57" t="str">
        <f>IF(AND(ISBLANK(AV364), ISBLANK(AW364)), "", _xlfn.CONCAT("[", IF(ISBLANK(AV364), "", _xlfn.CONCAT("[""mac"", """, AV364, """]")), IF(ISBLANK(AW364), "", _xlfn.CONCAT(", [""ip"", """, AW364, """]")), "]"))</f>
        <v>[["mac", "12:93:f0:d4:3f:cb"], ["ip", "10.0.4.58"]]</v>
      </c>
    </row>
    <row r="365" spans="1:52" ht="16" customHeight="1">
      <c r="A365" s="6">
        <v>2661</v>
      </c>
      <c r="B365" s="6" t="s">
        <v>813</v>
      </c>
      <c r="C365" s="6" t="s">
        <v>246</v>
      </c>
      <c r="D365" s="6" t="s">
        <v>145</v>
      </c>
      <c r="E365" s="6" t="s">
        <v>1007</v>
      </c>
      <c r="F365" s="6" t="str">
        <f>IF(ISBLANK(E365), "", Table2[[#This Row],[unique_id]])</f>
        <v>office_tv</v>
      </c>
      <c r="G365" s="6" t="s">
        <v>1008</v>
      </c>
      <c r="H365" s="6" t="s">
        <v>1100</v>
      </c>
      <c r="I365" s="6" t="s">
        <v>144</v>
      </c>
      <c r="M365" s="6" t="s">
        <v>136</v>
      </c>
      <c r="N365" s="6" t="s">
        <v>288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google-office-tv</v>
      </c>
      <c r="AN365" s="8" t="s">
        <v>494</v>
      </c>
      <c r="AO365" s="6" t="s">
        <v>434</v>
      </c>
      <c r="AP365" s="6" t="s">
        <v>493</v>
      </c>
      <c r="AQ365" s="6" t="s">
        <v>246</v>
      </c>
      <c r="AS365" s="6" t="s">
        <v>222</v>
      </c>
      <c r="AU365" s="6" t="s">
        <v>533</v>
      </c>
      <c r="AV365" s="13" t="s">
        <v>579</v>
      </c>
      <c r="AW365" s="12" t="s">
        <v>573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"48:d6:d5:33:7c:28"], ["ip", "10.0.4.53"]]</v>
      </c>
    </row>
    <row r="366" spans="1:52" ht="16" customHeight="1">
      <c r="A366" s="6">
        <v>2662</v>
      </c>
      <c r="B366" s="6" t="s">
        <v>26</v>
      </c>
      <c r="C366" s="6" t="s">
        <v>613</v>
      </c>
      <c r="D366" s="6" t="s">
        <v>395</v>
      </c>
      <c r="E366" s="6" t="s">
        <v>394</v>
      </c>
      <c r="F366" s="6" t="str">
        <f>IF(ISBLANK(E366), "", Table2[[#This Row],[unique_id]])</f>
        <v>column_break</v>
      </c>
      <c r="G366" s="6" t="s">
        <v>391</v>
      </c>
      <c r="H366" s="6" t="s">
        <v>1100</v>
      </c>
      <c r="I366" s="6" t="s">
        <v>144</v>
      </c>
      <c r="M366" s="6" t="s">
        <v>392</v>
      </c>
      <c r="N366" s="6" t="s">
        <v>393</v>
      </c>
      <c r="T366" s="6"/>
      <c r="V366" s="8"/>
      <c r="W366" s="8"/>
      <c r="X366" s="8"/>
      <c r="Y366" s="8"/>
      <c r="AF366" s="8"/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2663</v>
      </c>
      <c r="B367" s="6" t="s">
        <v>26</v>
      </c>
      <c r="C367" s="6" t="s">
        <v>189</v>
      </c>
      <c r="D367" s="6" t="s">
        <v>145</v>
      </c>
      <c r="E367" s="64" t="s">
        <v>1088</v>
      </c>
      <c r="F367" s="6" t="str">
        <f>IF(ISBLANK(E367), "", Table2[[#This Row],[unique_id]])</f>
        <v>lounge_arc</v>
      </c>
      <c r="G367" s="6" t="s">
        <v>1091</v>
      </c>
      <c r="H367" s="6" t="s">
        <v>1100</v>
      </c>
      <c r="I367" s="6" t="s">
        <v>144</v>
      </c>
      <c r="M367" s="6" t="s">
        <v>136</v>
      </c>
      <c r="N367" s="6" t="s">
        <v>288</v>
      </c>
      <c r="O367" s="8" t="s">
        <v>1165</v>
      </c>
      <c r="R367" s="47"/>
      <c r="T367" s="6" t="str">
        <f>_xlfn.CONCAT("name: ", Table2[[#This Row],[friendly_name]])</f>
        <v>name: Lounge Arc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sonos-lounge-arc</v>
      </c>
      <c r="AN367" s="8" t="s">
        <v>440</v>
      </c>
      <c r="AO367" s="6" t="s">
        <v>1200</v>
      </c>
      <c r="AP367" s="6" t="s">
        <v>819</v>
      </c>
      <c r="AQ367" s="6" t="str">
        <f>IF(OR(ISBLANK(AV367), ISBLANK(AW367)), "", Table2[[#This Row],[device_via_device]])</f>
        <v>Sonos</v>
      </c>
      <c r="AS367" s="6" t="s">
        <v>203</v>
      </c>
      <c r="AU367" s="6" t="s">
        <v>533</v>
      </c>
      <c r="AV367" s="6" t="s">
        <v>820</v>
      </c>
      <c r="AW367" s="11" t="s">
        <v>821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"38:42:0b:47:73:dc"], ["ip", "10.0.4.43"]]</v>
      </c>
    </row>
    <row r="368" spans="1:52" ht="16" customHeight="1">
      <c r="A368" s="6">
        <v>2664</v>
      </c>
      <c r="B368" s="6" t="s">
        <v>813</v>
      </c>
      <c r="C368" s="6" t="s">
        <v>1195</v>
      </c>
      <c r="D368" s="6" t="s">
        <v>149</v>
      </c>
      <c r="E368" s="6" t="s">
        <v>1197</v>
      </c>
      <c r="F368" s="6" t="str">
        <f>IF(ISBLANK(E368), "", Table2[[#This Row],[unique_id]])</f>
        <v>template_kitchen_move_proxy</v>
      </c>
      <c r="G368" s="6" t="s">
        <v>1092</v>
      </c>
      <c r="H368" s="6" t="s">
        <v>1100</v>
      </c>
      <c r="I368" s="6" t="s">
        <v>144</v>
      </c>
      <c r="O368" s="8" t="s">
        <v>1165</v>
      </c>
      <c r="P368" s="6" t="s">
        <v>172</v>
      </c>
      <c r="Q368" s="6" t="s">
        <v>1115</v>
      </c>
      <c r="R368" s="47" t="s">
        <v>1100</v>
      </c>
      <c r="S368" s="6" t="str">
        <f>_xlfn.CONCAT( Table2[[#This Row],[device_suggested_area]], " ",Table2[[#This Row],[powercalc_group_3]])</f>
        <v>Kitchen Audio Visual Devices</v>
      </c>
      <c r="T368" s="9" t="s">
        <v>1203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J368" s="64"/>
      <c r="AK368" s="6"/>
      <c r="AL368" s="34"/>
      <c r="AM368" s="6"/>
      <c r="AN368" s="8"/>
      <c r="AO368" s="6" t="s">
        <v>145</v>
      </c>
      <c r="AP368" s="6" t="s">
        <v>442</v>
      </c>
      <c r="AQ368" s="6" t="s">
        <v>189</v>
      </c>
      <c r="AS368" s="6" t="s">
        <v>215</v>
      </c>
      <c r="AV368" s="6"/>
      <c r="AW368" s="11"/>
      <c r="AX368" s="12"/>
      <c r="AY368" s="12"/>
    </row>
    <row r="369" spans="1:52" ht="16" customHeight="1">
      <c r="A369" s="6">
        <v>2665</v>
      </c>
      <c r="B369" s="6" t="s">
        <v>26</v>
      </c>
      <c r="C369" s="6" t="s">
        <v>189</v>
      </c>
      <c r="D369" s="6" t="s">
        <v>145</v>
      </c>
      <c r="E369" s="64" t="s">
        <v>1087</v>
      </c>
      <c r="F369" s="6" t="str">
        <f>IF(ISBLANK(E369), "", Table2[[#This Row],[unique_id]])</f>
        <v>kitchen_move</v>
      </c>
      <c r="G369" s="6" t="s">
        <v>1092</v>
      </c>
      <c r="H369" s="6" t="s">
        <v>1100</v>
      </c>
      <c r="I369" s="6" t="s">
        <v>144</v>
      </c>
      <c r="M369" s="6" t="s">
        <v>136</v>
      </c>
      <c r="N369" s="6" t="s">
        <v>288</v>
      </c>
      <c r="O369" s="8" t="s">
        <v>1165</v>
      </c>
      <c r="P369" s="6" t="s">
        <v>172</v>
      </c>
      <c r="Q369" s="6" t="s">
        <v>1115</v>
      </c>
      <c r="R369" s="47" t="s">
        <v>1100</v>
      </c>
      <c r="S369" s="6" t="str">
        <f>_xlfn.CONCAT( Table2[[#This Row],[device_suggested_area]], " ",Table2[[#This Row],[powercalc_group_3]])</f>
        <v>Kitchen Audio Visual Devices</v>
      </c>
      <c r="T369" s="6" t="str">
        <f>_xlfn.CONCAT("name: ", Table2[[#This Row],[friendly_name]])</f>
        <v>name: Kitchen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sonos-kitchen-move</v>
      </c>
      <c r="AN369" s="8" t="s">
        <v>440</v>
      </c>
      <c r="AO369" s="6" t="s">
        <v>1199</v>
      </c>
      <c r="AP369" s="6" t="s">
        <v>442</v>
      </c>
      <c r="AQ369" s="6" t="str">
        <f>IF(OR(ISBLANK(AV369), ISBLANK(AW369)), "", Table2[[#This Row],[device_via_device]])</f>
        <v>Sonos</v>
      </c>
      <c r="AS369" s="6" t="s">
        <v>215</v>
      </c>
      <c r="AU369" s="6" t="s">
        <v>533</v>
      </c>
      <c r="AV369" s="6" t="s">
        <v>445</v>
      </c>
      <c r="AW369" s="11" t="s">
        <v>607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"48:a6:b8:e2:50:40"], ["ip", "10.0.4.41"]]</v>
      </c>
    </row>
    <row r="370" spans="1:52" ht="16" customHeight="1">
      <c r="A370" s="6">
        <v>2666</v>
      </c>
      <c r="B370" s="6" t="s">
        <v>26</v>
      </c>
      <c r="C370" s="6" t="s">
        <v>189</v>
      </c>
      <c r="D370" s="6" t="s">
        <v>145</v>
      </c>
      <c r="E370" s="64" t="s">
        <v>1086</v>
      </c>
      <c r="F370" s="6" t="str">
        <f>IF(ISBLANK(E370), "", Table2[[#This Row],[unique_id]])</f>
        <v>kitchen_five</v>
      </c>
      <c r="G370" s="6" t="s">
        <v>1093</v>
      </c>
      <c r="H370" s="6" t="s">
        <v>1100</v>
      </c>
      <c r="I370" s="6" t="s">
        <v>144</v>
      </c>
      <c r="M370" s="6" t="s">
        <v>136</v>
      </c>
      <c r="N370" s="6" t="s">
        <v>288</v>
      </c>
      <c r="O370" s="8" t="s">
        <v>1165</v>
      </c>
      <c r="P370" s="6" t="s">
        <v>172</v>
      </c>
      <c r="Q370" s="6" t="s">
        <v>1115</v>
      </c>
      <c r="R370" s="47" t="s">
        <v>1100</v>
      </c>
      <c r="S370" s="6" t="str">
        <f>_xlfn.CONCAT( Table2[[#This Row],[device_suggested_area]], " ",Table2[[#This Row],[powercalc_group_3]])</f>
        <v>Kitchen Audio Visual Devices</v>
      </c>
      <c r="T370" s="6" t="str">
        <f>_xlfn.CONCAT("name: ", Table2[[#This Row],[friendly_name]])</f>
        <v>name: Kitchen Five</v>
      </c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sonos-kitchen-five</v>
      </c>
      <c r="AN370" s="8" t="s">
        <v>440</v>
      </c>
      <c r="AO370" s="6" t="s">
        <v>1201</v>
      </c>
      <c r="AP370" s="6" t="s">
        <v>1202</v>
      </c>
      <c r="AQ370" s="6" t="str">
        <f>IF(OR(ISBLANK(AV370), ISBLANK(AW370)), "", Table2[[#This Row],[device_via_device]])</f>
        <v>Sonos</v>
      </c>
      <c r="AS370" s="6" t="s">
        <v>215</v>
      </c>
      <c r="AU370" s="6" t="s">
        <v>533</v>
      </c>
      <c r="AV370" s="9" t="s">
        <v>444</v>
      </c>
      <c r="AW370" s="11" t="s">
        <v>608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"5c:aa:fd:f1:a3:d4"], ["ip", "10.0.4.42"]]</v>
      </c>
    </row>
    <row r="371" spans="1:52" ht="16" customHeight="1">
      <c r="A371" s="6">
        <v>2667</v>
      </c>
      <c r="B371" s="6" t="s">
        <v>813</v>
      </c>
      <c r="C371" s="6" t="s">
        <v>1195</v>
      </c>
      <c r="D371" s="6" t="s">
        <v>149</v>
      </c>
      <c r="E371" s="6" t="s">
        <v>1198</v>
      </c>
      <c r="F371" s="6" t="str">
        <f>IF(ISBLANK(E371), "", Table2[[#This Row],[unique_id]])</f>
        <v>template_parents_move_proxy</v>
      </c>
      <c r="G371" s="6" t="s">
        <v>1094</v>
      </c>
      <c r="H371" s="6" t="s">
        <v>1100</v>
      </c>
      <c r="I371" s="6" t="s">
        <v>144</v>
      </c>
      <c r="O371" s="8" t="s">
        <v>1165</v>
      </c>
      <c r="P371" s="6" t="s">
        <v>172</v>
      </c>
      <c r="Q371" s="6" t="s">
        <v>1115</v>
      </c>
      <c r="R371" s="47" t="s">
        <v>1100</v>
      </c>
      <c r="S371" s="6" t="str">
        <f>_xlfn.CONCAT( Table2[[#This Row],[device_suggested_area]], " ",Table2[[#This Row],[powercalc_group_3]])</f>
        <v>Parents Audio Visual Devices</v>
      </c>
      <c r="T371" s="9" t="s">
        <v>1203</v>
      </c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O371" s="6" t="s">
        <v>145</v>
      </c>
      <c r="AP371" s="6" t="s">
        <v>442</v>
      </c>
      <c r="AQ371" s="6" t="s">
        <v>189</v>
      </c>
      <c r="AS371" s="6" t="s">
        <v>201</v>
      </c>
      <c r="AV371" s="6"/>
      <c r="AW371" s="12"/>
      <c r="AX371" s="12"/>
      <c r="AY371" s="12"/>
    </row>
    <row r="372" spans="1:52" ht="16" customHeight="1">
      <c r="A372" s="6">
        <v>2668</v>
      </c>
      <c r="B372" s="6" t="s">
        <v>26</v>
      </c>
      <c r="C372" s="6" t="s">
        <v>189</v>
      </c>
      <c r="D372" s="6" t="s">
        <v>145</v>
      </c>
      <c r="E372" s="6" t="s">
        <v>1085</v>
      </c>
      <c r="F372" s="6" t="str">
        <f>IF(ISBLANK(E372), "", Table2[[#This Row],[unique_id]])</f>
        <v>parents_move</v>
      </c>
      <c r="G372" s="6" t="s">
        <v>1094</v>
      </c>
      <c r="H372" s="6" t="s">
        <v>1100</v>
      </c>
      <c r="I372" s="6" t="s">
        <v>144</v>
      </c>
      <c r="M372" s="6" t="s">
        <v>136</v>
      </c>
      <c r="N372" s="6" t="s">
        <v>288</v>
      </c>
      <c r="O372" s="8" t="s">
        <v>1165</v>
      </c>
      <c r="P372" s="6" t="s">
        <v>172</v>
      </c>
      <c r="Q372" s="6" t="s">
        <v>1115</v>
      </c>
      <c r="R372" s="47" t="s">
        <v>1100</v>
      </c>
      <c r="S372" s="6" t="str">
        <f>_xlfn.CONCAT( Table2[[#This Row],[device_suggested_area]], " ",Table2[[#This Row],[powercalc_group_3]])</f>
        <v>Parents Audio Visual Devices</v>
      </c>
      <c r="T372" s="6" t="str">
        <f>_xlfn.CONCAT("name: ", Table2[[#This Row],[friendly_name]])</f>
        <v>name: Parents Move</v>
      </c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tr">
        <f>IF(OR(ISBLANK(AV372), ISBLANK(AW372)), "", LOWER(_xlfn.CONCAT(Table2[[#This Row],[device_manufacturer]], "-",Table2[[#This Row],[device_suggested_area]], "-", Table2[[#This Row],[device_identifiers]])))</f>
        <v>sonos-parents-move</v>
      </c>
      <c r="AN372" s="8" t="s">
        <v>440</v>
      </c>
      <c r="AO372" s="6" t="s">
        <v>1199</v>
      </c>
      <c r="AP372" s="6" t="s">
        <v>442</v>
      </c>
      <c r="AQ372" s="6" t="str">
        <f>IF(OR(ISBLANK(AV372), ISBLANK(AW372)), "", Table2[[#This Row],[device_via_device]])</f>
        <v>Sonos</v>
      </c>
      <c r="AS372" s="6" t="s">
        <v>201</v>
      </c>
      <c r="AU372" s="6" t="s">
        <v>533</v>
      </c>
      <c r="AV372" s="6" t="s">
        <v>443</v>
      </c>
      <c r="AW372" s="12" t="s">
        <v>606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"5c:aa:fd:d1:23:be"], ["ip", "10.0.4.40"]]</v>
      </c>
    </row>
    <row r="373" spans="1:52" ht="16" customHeight="1">
      <c r="A373" s="6">
        <v>2669</v>
      </c>
      <c r="B373" s="6" t="s">
        <v>813</v>
      </c>
      <c r="C373" s="6" t="s">
        <v>282</v>
      </c>
      <c r="D373" s="6" t="s">
        <v>145</v>
      </c>
      <c r="E373" s="6" t="s">
        <v>949</v>
      </c>
      <c r="F373" s="6" t="str">
        <f>IF(ISBLANK(E373), "", Table2[[#This Row],[unique_id]])</f>
        <v>parents_tv_speaker</v>
      </c>
      <c r="G373" s="6" t="s">
        <v>950</v>
      </c>
      <c r="H373" s="6" t="s">
        <v>1100</v>
      </c>
      <c r="I373" s="6" t="s">
        <v>144</v>
      </c>
      <c r="M373" s="6" t="s">
        <v>136</v>
      </c>
      <c r="N373" s="6" t="s">
        <v>288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apple-parents-tv-speaker</v>
      </c>
      <c r="AN373" s="8" t="s">
        <v>501</v>
      </c>
      <c r="AO373" s="6" t="s">
        <v>951</v>
      </c>
      <c r="AP373" s="6" t="s">
        <v>500</v>
      </c>
      <c r="AQ373" s="6" t="s">
        <v>282</v>
      </c>
      <c r="AS373" s="6" t="s">
        <v>201</v>
      </c>
      <c r="AU373" s="6" t="s">
        <v>533</v>
      </c>
      <c r="AV373" s="13" t="s">
        <v>505</v>
      </c>
      <c r="AW373" s="11" t="s">
        <v>581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"d4:a3:3d:5c:8c:28"], ["ip", "10.0.4.48"]]</v>
      </c>
    </row>
    <row r="374" spans="1:52" ht="16" customHeight="1">
      <c r="A374" s="6">
        <v>2700</v>
      </c>
      <c r="B374" s="6" t="s">
        <v>26</v>
      </c>
      <c r="C374" s="6" t="s">
        <v>151</v>
      </c>
      <c r="D374" s="6" t="s">
        <v>355</v>
      </c>
      <c r="E374" s="6" t="s">
        <v>970</v>
      </c>
      <c r="F374" s="6" t="str">
        <f>IF(ISBLANK(E374), "", Table2[[#This Row],[unique_id]])</f>
        <v>back_door_lock_security</v>
      </c>
      <c r="G374" s="6" t="s">
        <v>966</v>
      </c>
      <c r="H374" s="6" t="s">
        <v>939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981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2701</v>
      </c>
      <c r="B375" s="6" t="s">
        <v>26</v>
      </c>
      <c r="C375" s="6" t="s">
        <v>151</v>
      </c>
      <c r="D375" s="6" t="s">
        <v>149</v>
      </c>
      <c r="E375" s="6" t="s">
        <v>983</v>
      </c>
      <c r="F375" s="6" t="str">
        <f>IF(ISBLANK(E375), "", Table2[[#This Row],[unique_id]])</f>
        <v>template_back_door_state</v>
      </c>
      <c r="G375" s="6" t="s">
        <v>315</v>
      </c>
      <c r="H375" s="6" t="s">
        <v>939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J375" s="64"/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2702</v>
      </c>
      <c r="B376" s="6" t="s">
        <v>26</v>
      </c>
      <c r="C376" s="6" t="s">
        <v>927</v>
      </c>
      <c r="D376" s="6" t="s">
        <v>933</v>
      </c>
      <c r="E376" s="6" t="s">
        <v>934</v>
      </c>
      <c r="F376" s="6" t="str">
        <f>IF(ISBLANK(E376), "", Table2[[#This Row],[unique_id]])</f>
        <v>back_door_lock</v>
      </c>
      <c r="G376" s="6" t="s">
        <v>985</v>
      </c>
      <c r="H376" s="6" t="s">
        <v>939</v>
      </c>
      <c r="I376" s="6" t="s">
        <v>219</v>
      </c>
      <c r="M376" s="6" t="s">
        <v>136</v>
      </c>
      <c r="T376" s="6"/>
      <c r="V376" s="8"/>
      <c r="W376" s="8" t="s">
        <v>685</v>
      </c>
      <c r="X376" s="8"/>
      <c r="Y376" s="14" t="s">
        <v>1111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932</v>
      </c>
      <c r="AN376" s="8" t="s">
        <v>930</v>
      </c>
      <c r="AO376" s="6" t="s">
        <v>928</v>
      </c>
      <c r="AP376" s="9" t="s">
        <v>929</v>
      </c>
      <c r="AQ376" s="6" t="s">
        <v>927</v>
      </c>
      <c r="AS376" s="6" t="s">
        <v>778</v>
      </c>
      <c r="AV376" s="6" t="s">
        <v>926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"0x000d6f0011274420"]]</v>
      </c>
    </row>
    <row r="377" spans="1:52" ht="16" customHeight="1">
      <c r="A377" s="6">
        <v>2703</v>
      </c>
      <c r="B377" s="6" t="s">
        <v>26</v>
      </c>
      <c r="C377" s="6" t="s">
        <v>396</v>
      </c>
      <c r="D377" s="6" t="s">
        <v>149</v>
      </c>
      <c r="E377" s="6" t="s">
        <v>976</v>
      </c>
      <c r="F377" s="6" t="str">
        <f>IF(ISBLANK(E377), "", Table2[[#This Row],[unique_id]])</f>
        <v>template_back_door_sensor_contact_last</v>
      </c>
      <c r="G377" s="6" t="s">
        <v>984</v>
      </c>
      <c r="H377" s="6" t="s">
        <v>939</v>
      </c>
      <c r="I377" s="6" t="s">
        <v>219</v>
      </c>
      <c r="M377" s="6" t="s">
        <v>136</v>
      </c>
      <c r="T377" s="6"/>
      <c r="V377" s="8"/>
      <c r="W377" s="8" t="s">
        <v>685</v>
      </c>
      <c r="X377" s="8"/>
      <c r="Y377" s="14" t="s">
        <v>1111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960</v>
      </c>
      <c r="AN377" s="8" t="s">
        <v>930</v>
      </c>
      <c r="AO377" s="9" t="s">
        <v>957</v>
      </c>
      <c r="AP377" s="9" t="s">
        <v>958</v>
      </c>
      <c r="AQ377" s="6" t="s">
        <v>396</v>
      </c>
      <c r="AS377" s="6" t="s">
        <v>778</v>
      </c>
      <c r="AV377" s="6" t="s">
        <v>961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"0x00124b0029119f9a"]]</v>
      </c>
    </row>
    <row r="378" spans="1:52" ht="16" customHeight="1">
      <c r="A378" s="36">
        <v>2704</v>
      </c>
      <c r="B378" s="36" t="s">
        <v>813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939</v>
      </c>
      <c r="H378" s="36" t="s">
        <v>953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6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2705</v>
      </c>
      <c r="B379" s="6" t="s">
        <v>26</v>
      </c>
      <c r="C379" s="6" t="s">
        <v>151</v>
      </c>
      <c r="D379" s="6" t="s">
        <v>355</v>
      </c>
      <c r="E379" s="6" t="s">
        <v>971</v>
      </c>
      <c r="F379" s="6" t="str">
        <f>IF(ISBLANK(E379), "", Table2[[#This Row],[unique_id]])</f>
        <v>front_door_lock_security</v>
      </c>
      <c r="G379" s="6" t="s">
        <v>966</v>
      </c>
      <c r="H379" s="6" t="s">
        <v>938</v>
      </c>
      <c r="I379" s="6" t="s">
        <v>219</v>
      </c>
      <c r="M379" s="6" t="s">
        <v>136</v>
      </c>
      <c r="T379" s="6"/>
      <c r="V379" s="8"/>
      <c r="W379" s="8"/>
      <c r="X379" s="8"/>
      <c r="Y379" s="8"/>
      <c r="AD379" s="6" t="s">
        <v>981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J379" s="64"/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2706</v>
      </c>
      <c r="B380" s="6" t="s">
        <v>26</v>
      </c>
      <c r="C380" s="6" t="s">
        <v>151</v>
      </c>
      <c r="D380" s="6" t="s">
        <v>149</v>
      </c>
      <c r="E380" s="6" t="s">
        <v>982</v>
      </c>
      <c r="F380" s="6" t="str">
        <f>IF(ISBLANK(E380), "", Table2[[#This Row],[unique_id]])</f>
        <v>template_front_door_state</v>
      </c>
      <c r="G380" s="6" t="s">
        <v>315</v>
      </c>
      <c r="H380" s="6" t="s">
        <v>938</v>
      </c>
      <c r="I380" s="6" t="s">
        <v>219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2707</v>
      </c>
      <c r="B381" s="6" t="s">
        <v>26</v>
      </c>
      <c r="C381" s="6" t="s">
        <v>927</v>
      </c>
      <c r="D381" s="6" t="s">
        <v>933</v>
      </c>
      <c r="E381" s="6" t="s">
        <v>935</v>
      </c>
      <c r="F381" s="6" t="str">
        <f>IF(ISBLANK(E381), "", Table2[[#This Row],[unique_id]])</f>
        <v>front_door_lock</v>
      </c>
      <c r="G381" s="6" t="s">
        <v>985</v>
      </c>
      <c r="H381" s="6" t="s">
        <v>938</v>
      </c>
      <c r="I381" s="6" t="s">
        <v>219</v>
      </c>
      <c r="M381" s="6" t="s">
        <v>136</v>
      </c>
      <c r="T381" s="6"/>
      <c r="V381" s="8"/>
      <c r="W381" s="8" t="s">
        <v>685</v>
      </c>
      <c r="X381" s="8"/>
      <c r="Y381" s="14" t="s">
        <v>1111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931</v>
      </c>
      <c r="AN381" s="8" t="s">
        <v>930</v>
      </c>
      <c r="AO381" s="6" t="s">
        <v>928</v>
      </c>
      <c r="AP381" s="9" t="s">
        <v>929</v>
      </c>
      <c r="AQ381" s="6" t="s">
        <v>927</v>
      </c>
      <c r="AS381" s="6" t="s">
        <v>422</v>
      </c>
      <c r="AV381" s="6" t="s">
        <v>936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"0x000d6f001127f08c"]]</v>
      </c>
    </row>
    <row r="382" spans="1:52" ht="16" customHeight="1">
      <c r="A382" s="6">
        <v>2708</v>
      </c>
      <c r="B382" s="6" t="s">
        <v>26</v>
      </c>
      <c r="C382" s="6" t="s">
        <v>396</v>
      </c>
      <c r="D382" s="6" t="s">
        <v>149</v>
      </c>
      <c r="E382" s="6" t="s">
        <v>975</v>
      </c>
      <c r="F382" s="6" t="str">
        <f>IF(ISBLANK(E382), "", Table2[[#This Row],[unique_id]])</f>
        <v>template_front_door_sensor_contact_last</v>
      </c>
      <c r="G382" s="6" t="s">
        <v>984</v>
      </c>
      <c r="H382" s="6" t="s">
        <v>938</v>
      </c>
      <c r="I382" s="6" t="s">
        <v>219</v>
      </c>
      <c r="M382" s="6" t="s">
        <v>136</v>
      </c>
      <c r="T382" s="6"/>
      <c r="V382" s="8"/>
      <c r="W382" s="8" t="s">
        <v>685</v>
      </c>
      <c r="X382" s="8"/>
      <c r="Y382" s="14" t="s">
        <v>1111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956</v>
      </c>
      <c r="AN382" s="8" t="s">
        <v>930</v>
      </c>
      <c r="AO382" s="9" t="s">
        <v>957</v>
      </c>
      <c r="AP382" s="9" t="s">
        <v>958</v>
      </c>
      <c r="AQ382" s="6" t="s">
        <v>396</v>
      </c>
      <c r="AS382" s="6" t="s">
        <v>422</v>
      </c>
      <c r="AV382" s="6" t="s">
        <v>959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"0x00124b0029113713"]]</v>
      </c>
    </row>
    <row r="383" spans="1:52" ht="16" customHeight="1">
      <c r="A383" s="36">
        <v>2709</v>
      </c>
      <c r="B383" s="36" t="s">
        <v>813</v>
      </c>
      <c r="C383" s="36" t="s">
        <v>245</v>
      </c>
      <c r="D383" s="36" t="s">
        <v>147</v>
      </c>
      <c r="E383" s="36"/>
      <c r="F383" s="36" t="str">
        <f>IF(ISBLANK(E383), "", Table2[[#This Row],[unique_id]])</f>
        <v/>
      </c>
      <c r="G383" s="36" t="s">
        <v>938</v>
      </c>
      <c r="H383" s="36" t="s">
        <v>952</v>
      </c>
      <c r="I383" s="36" t="s">
        <v>219</v>
      </c>
      <c r="J383" s="36"/>
      <c r="K383" s="36"/>
      <c r="L383" s="36"/>
      <c r="M383" s="36"/>
      <c r="N383" s="36"/>
      <c r="O383" s="37"/>
      <c r="P383" s="36"/>
      <c r="Q383" s="36"/>
      <c r="R383" s="36"/>
      <c r="S383" s="36"/>
      <c r="T383" s="36"/>
      <c r="U383" s="36"/>
      <c r="V383" s="37"/>
      <c r="W383" s="37"/>
      <c r="X383" s="37"/>
      <c r="Y383" s="37"/>
      <c r="Z383" s="37"/>
      <c r="AA383" s="36"/>
      <c r="AB383" s="36"/>
      <c r="AC383" s="36"/>
      <c r="AD383" s="36"/>
      <c r="AE383" s="36"/>
      <c r="AF383" s="37"/>
      <c r="AG383" s="36"/>
      <c r="AH383" s="36" t="str">
        <f>IF(ISBLANK(AG383),  "", _xlfn.CONCAT("haas/entity/sensor/", LOWER(C383), "/", E383, "/config"))</f>
        <v/>
      </c>
      <c r="AI383" s="36" t="str">
        <f>IF(ISBLANK(AG383),  "", _xlfn.CONCAT(LOWER(C383), "/", E383))</f>
        <v/>
      </c>
      <c r="AJ383" s="36"/>
      <c r="AK383" s="36"/>
      <c r="AL383" s="38"/>
      <c r="AM383" s="36"/>
      <c r="AN383" s="37"/>
      <c r="AO383" s="36"/>
      <c r="AP383" s="39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2710</v>
      </c>
      <c r="B384" s="6" t="s">
        <v>26</v>
      </c>
      <c r="C384" s="6" t="s">
        <v>613</v>
      </c>
      <c r="D384" s="6" t="s">
        <v>395</v>
      </c>
      <c r="E384" s="6" t="s">
        <v>394</v>
      </c>
      <c r="F384" s="6" t="str">
        <f>IF(ISBLANK(E384), "", Table2[[#This Row],[unique_id]])</f>
        <v>column_break</v>
      </c>
      <c r="G384" s="6" t="s">
        <v>391</v>
      </c>
      <c r="H384" s="6" t="s">
        <v>941</v>
      </c>
      <c r="I384" s="6" t="s">
        <v>219</v>
      </c>
      <c r="M384" s="6" t="s">
        <v>392</v>
      </c>
      <c r="N384" s="6" t="s">
        <v>393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2711</v>
      </c>
      <c r="B385" s="6" t="s">
        <v>26</v>
      </c>
      <c r="C385" s="6" t="s">
        <v>245</v>
      </c>
      <c r="D385" s="6" t="s">
        <v>149</v>
      </c>
      <c r="E385" s="6" t="s">
        <v>150</v>
      </c>
      <c r="F385" s="6" t="str">
        <f>IF(ISBLANK(E385), "", Table2[[#This Row],[unique_id]])</f>
        <v>uvc_ada_motion</v>
      </c>
      <c r="G385" s="6" t="s">
        <v>937</v>
      </c>
      <c r="H385" s="6" t="s">
        <v>941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2712</v>
      </c>
      <c r="B386" s="6" t="s">
        <v>26</v>
      </c>
      <c r="C386" s="6" t="s">
        <v>245</v>
      </c>
      <c r="D386" s="6" t="s">
        <v>147</v>
      </c>
      <c r="E386" s="6" t="s">
        <v>148</v>
      </c>
      <c r="F386" s="6" t="str">
        <f>IF(ISBLANK(E386), "", Table2[[#This Row],[unique_id]])</f>
        <v>uvc_ada_medium</v>
      </c>
      <c r="G386" s="6" t="s">
        <v>130</v>
      </c>
      <c r="H386" s="6" t="s">
        <v>943</v>
      </c>
      <c r="I386" s="6" t="s">
        <v>219</v>
      </c>
      <c r="M386" s="6" t="s">
        <v>136</v>
      </c>
      <c r="N386" s="6" t="s">
        <v>289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482</v>
      </c>
      <c r="AN386" s="8" t="s">
        <v>484</v>
      </c>
      <c r="AO386" s="6" t="s">
        <v>485</v>
      </c>
      <c r="AP386" s="6" t="s">
        <v>481</v>
      </c>
      <c r="AQ386" s="6" t="s">
        <v>245</v>
      </c>
      <c r="AS386" s="6" t="s">
        <v>130</v>
      </c>
      <c r="AU386" s="6" t="s">
        <v>553</v>
      </c>
      <c r="AV386" s="6" t="s">
        <v>479</v>
      </c>
      <c r="AW386" s="6" t="s">
        <v>508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"74:83:c2:3f:6c:4c"], ["ip", "10.0.6.20"]]</v>
      </c>
    </row>
    <row r="387" spans="1:52" ht="16" customHeight="1">
      <c r="A387" s="6">
        <v>2713</v>
      </c>
      <c r="B387" s="6" t="s">
        <v>26</v>
      </c>
      <c r="C387" s="6" t="s">
        <v>613</v>
      </c>
      <c r="D387" s="6" t="s">
        <v>395</v>
      </c>
      <c r="E387" s="6" t="s">
        <v>394</v>
      </c>
      <c r="F387" s="6" t="str">
        <f>IF(ISBLANK(E387), "", Table2[[#This Row],[unique_id]])</f>
        <v>column_break</v>
      </c>
      <c r="G387" s="6" t="s">
        <v>391</v>
      </c>
      <c r="H387" s="6" t="s">
        <v>943</v>
      </c>
      <c r="I387" s="6" t="s">
        <v>219</v>
      </c>
      <c r="M387" s="6" t="s">
        <v>392</v>
      </c>
      <c r="N387" s="6" t="s">
        <v>393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2714</v>
      </c>
      <c r="B388" s="6" t="s">
        <v>26</v>
      </c>
      <c r="C388" s="6" t="s">
        <v>245</v>
      </c>
      <c r="D388" s="6" t="s">
        <v>149</v>
      </c>
      <c r="E388" s="6" t="s">
        <v>218</v>
      </c>
      <c r="F388" s="6" t="str">
        <f>IF(ISBLANK(E388), "", Table2[[#This Row],[unique_id]])</f>
        <v>uvc_edwin_motion</v>
      </c>
      <c r="G388" s="6" t="s">
        <v>937</v>
      </c>
      <c r="H388" s="6" t="s">
        <v>940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2715</v>
      </c>
      <c r="B389" s="6" t="s">
        <v>26</v>
      </c>
      <c r="C389" s="6" t="s">
        <v>245</v>
      </c>
      <c r="D389" s="6" t="s">
        <v>147</v>
      </c>
      <c r="E389" s="6" t="s">
        <v>217</v>
      </c>
      <c r="F389" s="6" t="str">
        <f>IF(ISBLANK(E389), "", Table2[[#This Row],[unique_id]])</f>
        <v>uvc_edwin_medium</v>
      </c>
      <c r="G389" s="6" t="s">
        <v>127</v>
      </c>
      <c r="H389" s="6" t="s">
        <v>942</v>
      </c>
      <c r="I389" s="6" t="s">
        <v>219</v>
      </c>
      <c r="M389" s="6" t="s">
        <v>136</v>
      </c>
      <c r="N389" s="6" t="s">
        <v>289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 t="s">
        <v>483</v>
      </c>
      <c r="AN389" s="8" t="s">
        <v>484</v>
      </c>
      <c r="AO389" s="6" t="s">
        <v>485</v>
      </c>
      <c r="AP389" s="6" t="s">
        <v>481</v>
      </c>
      <c r="AQ389" s="6" t="s">
        <v>245</v>
      </c>
      <c r="AS389" s="6" t="s">
        <v>127</v>
      </c>
      <c r="AU389" s="6" t="s">
        <v>553</v>
      </c>
      <c r="AV389" s="6" t="s">
        <v>480</v>
      </c>
      <c r="AW389" s="6" t="s">
        <v>509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"74:83:c2:3f:6e:5c"], ["ip", "10.0.6.21"]]</v>
      </c>
    </row>
    <row r="390" spans="1:52" ht="16" customHeight="1">
      <c r="A390" s="6">
        <v>2716</v>
      </c>
      <c r="B390" s="6" t="s">
        <v>26</v>
      </c>
      <c r="C390" s="6" t="s">
        <v>613</v>
      </c>
      <c r="D390" s="6" t="s">
        <v>395</v>
      </c>
      <c r="E390" s="6" t="s">
        <v>394</v>
      </c>
      <c r="F390" s="6" t="str">
        <f>IF(ISBLANK(E390), "", Table2[[#This Row],[unique_id]])</f>
        <v>column_break</v>
      </c>
      <c r="G390" s="6" t="s">
        <v>391</v>
      </c>
      <c r="H390" s="6" t="s">
        <v>942</v>
      </c>
      <c r="I390" s="6" t="s">
        <v>219</v>
      </c>
      <c r="M390" s="6" t="s">
        <v>392</v>
      </c>
      <c r="N390" s="6" t="s">
        <v>393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2717</v>
      </c>
      <c r="B391" s="6" t="s">
        <v>26</v>
      </c>
      <c r="C391" s="6" t="s">
        <v>133</v>
      </c>
      <c r="D391" s="6" t="s">
        <v>149</v>
      </c>
      <c r="E391" s="6" t="s">
        <v>888</v>
      </c>
      <c r="F391" s="6" t="str">
        <f>IF(ISBLANK(E391), "", Table2[[#This Row],[unique_id]])</f>
        <v>ada_fan_occupancy</v>
      </c>
      <c r="G391" s="6" t="s">
        <v>130</v>
      </c>
      <c r="H391" s="6" t="s">
        <v>944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2718</v>
      </c>
      <c r="B392" s="6" t="s">
        <v>26</v>
      </c>
      <c r="C392" s="6" t="s">
        <v>133</v>
      </c>
      <c r="D392" s="6" t="s">
        <v>149</v>
      </c>
      <c r="E392" s="6" t="s">
        <v>887</v>
      </c>
      <c r="F392" s="6" t="str">
        <f>IF(ISBLANK(E392), "", Table2[[#This Row],[unique_id]])</f>
        <v>edwin_fan_occupancy</v>
      </c>
      <c r="G392" s="6" t="s">
        <v>127</v>
      </c>
      <c r="H392" s="6" t="s">
        <v>944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10"/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2719</v>
      </c>
      <c r="B393" s="6" t="s">
        <v>26</v>
      </c>
      <c r="C393" s="6" t="s">
        <v>133</v>
      </c>
      <c r="D393" s="6" t="s">
        <v>149</v>
      </c>
      <c r="E393" s="6" t="s">
        <v>889</v>
      </c>
      <c r="F393" s="6" t="str">
        <f>IF(ISBLANK(E393), "", Table2[[#This Row],[unique_id]])</f>
        <v>parents_fan_occupancy</v>
      </c>
      <c r="G393" s="6" t="s">
        <v>201</v>
      </c>
      <c r="H393" s="6" t="s">
        <v>944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2720</v>
      </c>
      <c r="B394" s="6" t="s">
        <v>26</v>
      </c>
      <c r="C394" s="6" t="s">
        <v>133</v>
      </c>
      <c r="D394" s="6" t="s">
        <v>149</v>
      </c>
      <c r="E394" s="6" t="s">
        <v>890</v>
      </c>
      <c r="F394" s="6" t="str">
        <f>IF(ISBLANK(E394), "", Table2[[#This Row],[unique_id]])</f>
        <v>lounge_fan_occupancy</v>
      </c>
      <c r="G394" s="6" t="s">
        <v>203</v>
      </c>
      <c r="H394" s="6" t="s">
        <v>944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2721</v>
      </c>
      <c r="B395" s="6" t="s">
        <v>26</v>
      </c>
      <c r="C395" s="6" t="s">
        <v>133</v>
      </c>
      <c r="D395" s="6" t="s">
        <v>149</v>
      </c>
      <c r="E395" s="6" t="s">
        <v>891</v>
      </c>
      <c r="F395" s="6" t="str">
        <f>IF(ISBLANK(E395), "", Table2[[#This Row],[unique_id]])</f>
        <v>deck_east_fan_occupancy</v>
      </c>
      <c r="G395" s="6" t="s">
        <v>225</v>
      </c>
      <c r="H395" s="6" t="s">
        <v>944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4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2722</v>
      </c>
      <c r="B396" s="6" t="s">
        <v>26</v>
      </c>
      <c r="C396" s="6" t="s">
        <v>133</v>
      </c>
      <c r="D396" s="6" t="s">
        <v>149</v>
      </c>
      <c r="E396" s="6" t="s">
        <v>892</v>
      </c>
      <c r="F396" s="6" t="str">
        <f>IF(ISBLANK(E396), "", Table2[[#This Row],[unique_id]])</f>
        <v>deck_west_fan_occupancy</v>
      </c>
      <c r="G396" s="6" t="s">
        <v>224</v>
      </c>
      <c r="H396" s="6" t="s">
        <v>944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4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5000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772</v>
      </c>
      <c r="AN397" s="8" t="s">
        <v>515</v>
      </c>
      <c r="AO397" s="6" t="s">
        <v>522</v>
      </c>
      <c r="AP397" s="6" t="s">
        <v>518</v>
      </c>
      <c r="AQ397" s="6" t="s">
        <v>245</v>
      </c>
      <c r="AS397" s="6" t="s">
        <v>28</v>
      </c>
      <c r="AU397" s="6" t="s">
        <v>510</v>
      </c>
      <c r="AV397" s="6" t="s">
        <v>529</v>
      </c>
      <c r="AW397" s="6" t="s">
        <v>525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"74:ac:b9:1c:15:f1"], ["ip", "10.0.0.1"]]</v>
      </c>
    </row>
    <row r="398" spans="1:52" ht="16" customHeight="1">
      <c r="A398" s="6">
        <v>5001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902</v>
      </c>
      <c r="AN398" s="8" t="s">
        <v>903</v>
      </c>
      <c r="AO398" s="6" t="s">
        <v>523</v>
      </c>
      <c r="AP398" s="6" t="s">
        <v>900</v>
      </c>
      <c r="AQ398" s="6" t="s">
        <v>245</v>
      </c>
      <c r="AS398" s="6" t="s">
        <v>28</v>
      </c>
      <c r="AU398" s="6" t="s">
        <v>510</v>
      </c>
      <c r="AV398" s="6" t="s">
        <v>905</v>
      </c>
      <c r="AW398" s="6" t="s">
        <v>526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"78:45:58:cb:14:b5"], ["ip", "10.0.0.2"]]</v>
      </c>
    </row>
    <row r="399" spans="1:52" ht="16" customHeight="1">
      <c r="A399" s="6">
        <v>5002</v>
      </c>
      <c r="B399" s="12" t="s">
        <v>26</v>
      </c>
      <c r="C399" s="6" t="s">
        <v>245</v>
      </c>
      <c r="F399" s="6" t="str">
        <f>IF(ISBLANK(E399), "", Table2[[#This Row],[unique_id]])</f>
        <v/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512</v>
      </c>
      <c r="AN399" s="8" t="s">
        <v>903</v>
      </c>
      <c r="AO399" s="6" t="s">
        <v>524</v>
      </c>
      <c r="AP399" s="6" t="s">
        <v>519</v>
      </c>
      <c r="AQ399" s="6" t="s">
        <v>245</v>
      </c>
      <c r="AS399" s="6" t="s">
        <v>516</v>
      </c>
      <c r="AU399" s="6" t="s">
        <v>510</v>
      </c>
      <c r="AV399" s="6" t="s">
        <v>530</v>
      </c>
      <c r="AW399" s="6" t="s">
        <v>527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"b4:fb:e4:e3:83:32"], ["ip", "10.0.0.3"]]</v>
      </c>
    </row>
    <row r="400" spans="1:52" ht="16" customHeight="1">
      <c r="A400" s="6">
        <v>5003</v>
      </c>
      <c r="B400" s="12" t="s">
        <v>26</v>
      </c>
      <c r="C400" s="6" t="s">
        <v>245</v>
      </c>
      <c r="F400" s="6" t="str">
        <f>IF(ISBLANK(E400), "", Table2[[#This Row],[unique_id]])</f>
        <v/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513</v>
      </c>
      <c r="AN400" s="8" t="s">
        <v>904</v>
      </c>
      <c r="AO400" s="6" t="s">
        <v>523</v>
      </c>
      <c r="AP400" s="6" t="s">
        <v>520</v>
      </c>
      <c r="AQ400" s="6" t="s">
        <v>245</v>
      </c>
      <c r="AS400" s="6" t="s">
        <v>422</v>
      </c>
      <c r="AU400" s="6" t="s">
        <v>510</v>
      </c>
      <c r="AV400" s="6" t="s">
        <v>531</v>
      </c>
      <c r="AW400" s="6" t="s">
        <v>528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"78:8a:20:70:d3:79"], ["ip", "10.0.0.4"]]</v>
      </c>
    </row>
    <row r="401" spans="1:52" ht="16" customHeight="1">
      <c r="A401" s="6">
        <v>5004</v>
      </c>
      <c r="B401" s="12" t="s">
        <v>26</v>
      </c>
      <c r="C401" s="6" t="s">
        <v>245</v>
      </c>
      <c r="F401" s="6" t="str">
        <f>IF(ISBLANK(E401), "", Table2[[#This Row],[unique_id]])</f>
        <v/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514</v>
      </c>
      <c r="AN401" s="8" t="s">
        <v>904</v>
      </c>
      <c r="AO401" s="6" t="s">
        <v>523</v>
      </c>
      <c r="AP401" s="6" t="s">
        <v>521</v>
      </c>
      <c r="AQ401" s="6" t="s">
        <v>245</v>
      </c>
      <c r="AS401" s="6" t="s">
        <v>517</v>
      </c>
      <c r="AU401" s="6" t="s">
        <v>510</v>
      </c>
      <c r="AV401" s="6" t="s">
        <v>532</v>
      </c>
      <c r="AW401" s="6" t="s">
        <v>901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"f0:9f:c2:fc:b0:f7"], ["ip", "10.0.0.5"]]</v>
      </c>
    </row>
    <row r="402" spans="1:52" ht="16" customHeight="1">
      <c r="A402" s="6">
        <v>5005</v>
      </c>
      <c r="B402" s="12" t="s">
        <v>26</v>
      </c>
      <c r="C402" s="12" t="s">
        <v>486</v>
      </c>
      <c r="D402" s="12"/>
      <c r="E402" s="12"/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487</v>
      </c>
      <c r="AN402" s="8" t="s">
        <v>489</v>
      </c>
      <c r="AO402" s="6" t="s">
        <v>491</v>
      </c>
      <c r="AP402" s="6" t="s">
        <v>488</v>
      </c>
      <c r="AQ402" s="6" t="s">
        <v>490</v>
      </c>
      <c r="AS402" s="6" t="s">
        <v>28</v>
      </c>
      <c r="AU402" s="6" t="s">
        <v>533</v>
      </c>
      <c r="AV402" s="13" t="s">
        <v>598</v>
      </c>
      <c r="AW402" s="6" t="s">
        <v>534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"4a:9a:06:5d:53:66"], ["ip", "10.0.4.10"]]</v>
      </c>
    </row>
    <row r="403" spans="1:52" ht="16" customHeight="1">
      <c r="A403" s="6">
        <v>5006</v>
      </c>
      <c r="B403" s="12" t="s">
        <v>26</v>
      </c>
      <c r="C403" s="12" t="s">
        <v>464</v>
      </c>
      <c r="D403" s="12"/>
      <c r="E403" s="12"/>
      <c r="G403" s="12"/>
      <c r="H403" s="12"/>
      <c r="I403" s="12"/>
      <c r="K403" s="12"/>
      <c r="L403" s="12"/>
      <c r="M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463</v>
      </c>
      <c r="AN403" s="8" t="s">
        <v>825</v>
      </c>
      <c r="AO403" s="6" t="s">
        <v>467</v>
      </c>
      <c r="AP403" s="6" t="s">
        <v>470</v>
      </c>
      <c r="AQ403" s="6" t="s">
        <v>282</v>
      </c>
      <c r="AS403" s="6" t="s">
        <v>28</v>
      </c>
      <c r="AU403" s="6" t="s">
        <v>533</v>
      </c>
      <c r="AV403" s="6" t="s">
        <v>837</v>
      </c>
      <c r="AW403" s="6" t="s">
        <v>594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"00:e0:4c:68:07:65"], ["ip", "10.0.4.11"]]</v>
      </c>
    </row>
    <row r="404" spans="1:52" ht="16" customHeight="1">
      <c r="A404" s="6">
        <v>5007</v>
      </c>
      <c r="B404" s="12" t="s">
        <v>26</v>
      </c>
      <c r="C404" s="12" t="s">
        <v>464</v>
      </c>
      <c r="D404" s="12"/>
      <c r="E404" s="12"/>
      <c r="F404" s="6" t="str">
        <f>IF(ISBLANK(E404), "", Table2[[#This Row],[unique_id]])</f>
        <v/>
      </c>
      <c r="G404" s="12"/>
      <c r="H404" s="12"/>
      <c r="I404" s="12"/>
      <c r="K404" s="12"/>
      <c r="L404" s="12"/>
      <c r="M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463</v>
      </c>
      <c r="AN404" s="8" t="s">
        <v>825</v>
      </c>
      <c r="AO404" s="6" t="s">
        <v>467</v>
      </c>
      <c r="AP404" s="6" t="s">
        <v>470</v>
      </c>
      <c r="AQ404" s="6" t="s">
        <v>282</v>
      </c>
      <c r="AS404" s="6" t="s">
        <v>28</v>
      </c>
      <c r="AU404" s="6" t="s">
        <v>511</v>
      </c>
      <c r="AV404" s="6" t="s">
        <v>1133</v>
      </c>
      <c r="AW404" s="6" t="s">
        <v>506</v>
      </c>
      <c r="AZ404" s="6" t="str">
        <f>IF(AND(ISBLANK(AV404), ISBLANK(AW404)), "", _xlfn.CONCAT("[", IF(ISBLANK(AV404), "", _xlfn.CONCAT("[""mac"", """, AV404, """]")), IF(ISBLANK(AW404), "", _xlfn.CONCAT(", [""ip"", """, AW404, """]")), "]"))</f>
        <v>[["mac", "2a:e0:4c:68:06:a1"], ["ip", "10.0.2.11"]]</v>
      </c>
    </row>
    <row r="405" spans="1:52" ht="16" customHeight="1">
      <c r="A405" s="6">
        <v>5008</v>
      </c>
      <c r="B405" s="12" t="s">
        <v>26</v>
      </c>
      <c r="C405" s="12" t="s">
        <v>464</v>
      </c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463</v>
      </c>
      <c r="AN405" s="8" t="s">
        <v>825</v>
      </c>
      <c r="AO405" s="6" t="s">
        <v>467</v>
      </c>
      <c r="AP405" s="6" t="s">
        <v>470</v>
      </c>
      <c r="AQ405" s="6" t="s">
        <v>282</v>
      </c>
      <c r="AS405" s="6" t="s">
        <v>28</v>
      </c>
      <c r="AU405" s="6" t="s">
        <v>553</v>
      </c>
      <c r="AV405" s="6" t="s">
        <v>597</v>
      </c>
      <c r="AW405" s="6" t="s">
        <v>595</v>
      </c>
      <c r="AZ405" s="6" t="str">
        <f>IF(AND(ISBLANK(AV405), ISBLANK(AW405)), "", _xlfn.CONCAT("[", IF(ISBLANK(AV405), "", _xlfn.CONCAT("[""mac"", """, AV405, """]")), IF(ISBLANK(AW405), "", _xlfn.CONCAT(", [""ip"", """, AW405, """]")), "]"))</f>
        <v>[["mac", "6a:e0:4c:68:06:a1"], ["ip", "10.0.6.11"]]</v>
      </c>
    </row>
    <row r="406" spans="1:52" ht="16" customHeight="1">
      <c r="A406" s="6">
        <v>5009</v>
      </c>
      <c r="B406" s="65" t="s">
        <v>813</v>
      </c>
      <c r="C406" s="12" t="s">
        <v>464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465</v>
      </c>
      <c r="AN406" s="8" t="s">
        <v>825</v>
      </c>
      <c r="AO406" s="6" t="s">
        <v>468</v>
      </c>
      <c r="AP406" s="6" t="s">
        <v>471</v>
      </c>
      <c r="AQ406" s="6" t="s">
        <v>282</v>
      </c>
      <c r="AS406" s="6" t="s">
        <v>28</v>
      </c>
      <c r="AU406" s="6" t="s">
        <v>511</v>
      </c>
      <c r="AV406" s="6" t="s">
        <v>472</v>
      </c>
      <c r="AW406" s="64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"00:e0:4c:68:04:21"]]</v>
      </c>
    </row>
    <row r="407" spans="1:52" ht="16" customHeight="1">
      <c r="A407" s="6">
        <v>5010</v>
      </c>
      <c r="B407" s="12" t="s">
        <v>813</v>
      </c>
      <c r="C407" s="12" t="s">
        <v>464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466</v>
      </c>
      <c r="AN407" s="8" t="s">
        <v>825</v>
      </c>
      <c r="AO407" s="6" t="s">
        <v>469</v>
      </c>
      <c r="AP407" s="6" t="s">
        <v>471</v>
      </c>
      <c r="AQ407" s="6" t="s">
        <v>282</v>
      </c>
      <c r="AS407" s="6" t="s">
        <v>28</v>
      </c>
      <c r="AU407" s="6" t="s">
        <v>511</v>
      </c>
      <c r="AV407" s="6" t="s">
        <v>596</v>
      </c>
      <c r="AW407" s="11"/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"00:e0:4c:68:07:0d"]]</v>
      </c>
    </row>
    <row r="408" spans="1:52" ht="16" customHeight="1">
      <c r="A408" s="6">
        <v>5011</v>
      </c>
      <c r="B408" s="12" t="s">
        <v>813</v>
      </c>
      <c r="C408" s="12" t="s">
        <v>464</v>
      </c>
      <c r="D408" s="12"/>
      <c r="E408" s="12"/>
      <c r="G408" s="12"/>
      <c r="H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823</v>
      </c>
      <c r="AN408" s="8" t="s">
        <v>825</v>
      </c>
      <c r="AO408" s="6" t="s">
        <v>827</v>
      </c>
      <c r="AP408" s="6" t="s">
        <v>471</v>
      </c>
      <c r="AQ408" s="6" t="s">
        <v>282</v>
      </c>
      <c r="AS408" s="6" t="s">
        <v>28</v>
      </c>
      <c r="AU408" s="6" t="s">
        <v>511</v>
      </c>
      <c r="AV408" s="6" t="s">
        <v>829</v>
      </c>
      <c r="AW408" s="11"/>
      <c r="AX408" s="12"/>
      <c r="AY408" s="12"/>
      <c r="AZ408" s="6" t="str">
        <f>IF(AND(ISBLANK(AV408), ISBLANK(AW408)), "", _xlfn.CONCAT("[", IF(ISBLANK(AV408), "", _xlfn.CONCAT("[""mac"", """, AV408, """]")), IF(ISBLANK(AW408), "", _xlfn.CONCAT(", [""ip"", """, AW408, """]")), "]"))</f>
        <v>[["mac", "40:6c:8f:2a:da:9c"]]</v>
      </c>
    </row>
    <row r="409" spans="1:52" ht="16" customHeight="1">
      <c r="A409" s="6">
        <v>5012</v>
      </c>
      <c r="B409" s="31" t="s">
        <v>26</v>
      </c>
      <c r="C409" s="12" t="s">
        <v>464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824</v>
      </c>
      <c r="AN409" s="8" t="s">
        <v>825</v>
      </c>
      <c r="AO409" s="6" t="s">
        <v>826</v>
      </c>
      <c r="AP409" s="6" t="s">
        <v>471</v>
      </c>
      <c r="AQ409" s="6" t="s">
        <v>282</v>
      </c>
      <c r="AS409" s="6" t="s">
        <v>28</v>
      </c>
      <c r="AU409" s="6" t="s">
        <v>511</v>
      </c>
      <c r="AV409" s="6" t="s">
        <v>828</v>
      </c>
      <c r="AW409" s="11" t="s">
        <v>1132</v>
      </c>
      <c r="AX409" s="12"/>
      <c r="AY409" s="1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"0c:4d:e9:d2:86:6c"], ["ip", "10.0.2.13"]]</v>
      </c>
    </row>
    <row r="410" spans="1:52" ht="16" customHeight="1">
      <c r="A410" s="6">
        <v>5013</v>
      </c>
      <c r="B410" s="12" t="s">
        <v>26</v>
      </c>
      <c r="C410" s="12" t="s">
        <v>464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771</v>
      </c>
      <c r="AN410" s="8" t="s">
        <v>825</v>
      </c>
      <c r="AO410" s="6" t="s">
        <v>770</v>
      </c>
      <c r="AP410" s="6" t="s">
        <v>769</v>
      </c>
      <c r="AQ410" s="6" t="s">
        <v>768</v>
      </c>
      <c r="AS410" s="6" t="s">
        <v>28</v>
      </c>
      <c r="AU410" s="6" t="s">
        <v>511</v>
      </c>
      <c r="AV410" s="6" t="s">
        <v>767</v>
      </c>
      <c r="AW410" s="11" t="s">
        <v>507</v>
      </c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"b8:27:eb:78:74:0e"], ["ip", "10.0.2.12"]]</v>
      </c>
    </row>
    <row r="411" spans="1:52" ht="16" customHeight="1">
      <c r="A411" s="6">
        <v>5014</v>
      </c>
      <c r="B411" s="6" t="s">
        <v>26</v>
      </c>
      <c r="C411" s="6" t="s">
        <v>478</v>
      </c>
      <c r="E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477</v>
      </c>
      <c r="AN411" s="8" t="s">
        <v>1131</v>
      </c>
      <c r="AO411" s="6" t="s">
        <v>475</v>
      </c>
      <c r="AP411" s="6" t="s">
        <v>476</v>
      </c>
      <c r="AQ411" s="6" t="s">
        <v>474</v>
      </c>
      <c r="AS411" s="6" t="s">
        <v>28</v>
      </c>
      <c r="AU411" s="6" t="s">
        <v>553</v>
      </c>
      <c r="AV411" s="6" t="s">
        <v>473</v>
      </c>
      <c r="AW411" s="6" t="s">
        <v>599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"30:05:5c:8a:ff:10"], ["ip", "10.0.6.22"]]</v>
      </c>
    </row>
    <row r="412" spans="1:52" ht="16" customHeight="1">
      <c r="A412" s="6">
        <v>5015</v>
      </c>
      <c r="B412" s="6" t="s">
        <v>26</v>
      </c>
      <c r="C412" s="6" t="s">
        <v>638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685</v>
      </c>
      <c r="X412" s="8"/>
      <c r="Y412" s="14" t="s">
        <v>1111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676</v>
      </c>
      <c r="AN412" s="14" t="s">
        <v>675</v>
      </c>
      <c r="AO412" s="9" t="s">
        <v>673</v>
      </c>
      <c r="AP412" s="9" t="s">
        <v>674</v>
      </c>
      <c r="AQ412" s="6" t="s">
        <v>638</v>
      </c>
      <c r="AS412" s="6" t="s">
        <v>172</v>
      </c>
      <c r="AV412" s="6" t="s">
        <v>672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customHeight="1">
      <c r="A413" s="6">
        <v>6000</v>
      </c>
      <c r="B413" s="6" t="s">
        <v>26</v>
      </c>
      <c r="C413" s="6" t="s">
        <v>753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600</v>
      </c>
      <c r="AN413" s="8"/>
      <c r="AU413" s="6" t="s">
        <v>533</v>
      </c>
      <c r="AV413" s="6" t="s">
        <v>601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2023-07-04T05:29:52Z</dcterms:modified>
</cp:coreProperties>
</file>