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3D62493B-6D24-2447-BD7D-0ED8437D3258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84" i="1" l="1"/>
  <c r="AD284" i="1"/>
  <c r="Z284" i="1" s="1"/>
  <c r="W284" i="1"/>
  <c r="V284" i="1"/>
  <c r="F284" i="1"/>
  <c r="F70" i="1"/>
  <c r="V70" i="1"/>
  <c r="W70" i="1"/>
  <c r="AI70" i="1"/>
  <c r="F65" i="1"/>
  <c r="V65" i="1"/>
  <c r="W65" i="1"/>
  <c r="AI65" i="1"/>
  <c r="F179" i="1"/>
  <c r="V179" i="1"/>
  <c r="W179" i="1"/>
  <c r="AI179" i="1"/>
  <c r="F151" i="1"/>
  <c r="V151" i="1"/>
  <c r="W151" i="1"/>
  <c r="AI151" i="1"/>
  <c r="F74" i="1"/>
  <c r="V74" i="1"/>
  <c r="W74" i="1"/>
  <c r="AI74" i="1"/>
  <c r="AI224" i="1"/>
  <c r="AI85" i="1"/>
  <c r="F219" i="1"/>
  <c r="V219" i="1"/>
  <c r="W219" i="1"/>
  <c r="AI219" i="1"/>
  <c r="F232" i="1"/>
  <c r="V232" i="1"/>
  <c r="W232" i="1"/>
  <c r="AI232" i="1"/>
  <c r="AI213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78" i="1"/>
  <c r="AI77" i="1"/>
  <c r="AI79" i="1"/>
  <c r="AI80" i="1"/>
  <c r="AI81" i="1"/>
  <c r="AI82" i="1"/>
  <c r="AI84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86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4" i="1"/>
  <c r="AI215" i="1"/>
  <c r="AI216" i="1"/>
  <c r="AI217" i="1"/>
  <c r="AI218" i="1"/>
  <c r="AI220" i="1"/>
  <c r="AI221" i="1"/>
  <c r="AI222" i="1"/>
  <c r="AI223" i="1"/>
  <c r="AI225" i="1"/>
  <c r="AI226" i="1"/>
  <c r="AI227" i="1"/>
  <c r="AI228" i="1"/>
  <c r="AI229" i="1"/>
  <c r="AI230" i="1"/>
  <c r="AI231" i="1"/>
  <c r="AI134" i="1"/>
  <c r="AI235" i="1"/>
  <c r="AI233" i="1"/>
  <c r="AI234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06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Z13" i="1"/>
  <c r="Z6" i="1"/>
  <c r="Z8" i="1"/>
  <c r="Z9" i="1"/>
  <c r="Z10" i="1"/>
  <c r="Z5" i="1"/>
  <c r="F84" i="1"/>
  <c r="V84" i="1"/>
  <c r="W84" i="1"/>
  <c r="W92" i="1"/>
  <c r="V92" i="1"/>
  <c r="F92" i="1"/>
  <c r="W91" i="1"/>
  <c r="V91" i="1"/>
  <c r="F91" i="1"/>
  <c r="F77" i="1"/>
  <c r="V77" i="1"/>
  <c r="W77" i="1"/>
  <c r="F79" i="1"/>
  <c r="V79" i="1"/>
  <c r="W79" i="1"/>
  <c r="F80" i="1"/>
  <c r="V80" i="1"/>
  <c r="W80" i="1"/>
  <c r="F81" i="1"/>
  <c r="V81" i="1"/>
  <c r="W81" i="1"/>
  <c r="Z224" i="1"/>
  <c r="Z223" i="1"/>
  <c r="Z226" i="1"/>
  <c r="Z227" i="1"/>
  <c r="Z230" i="1"/>
  <c r="Z231" i="1"/>
  <c r="Z225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78" i="1"/>
  <c r="F236" i="1"/>
  <c r="F248" i="1"/>
  <c r="F249" i="1"/>
  <c r="F283" i="1"/>
  <c r="F251" i="1"/>
  <c r="F252" i="1"/>
  <c r="F253" i="1"/>
  <c r="F87" i="1"/>
  <c r="F88" i="1"/>
  <c r="F89" i="1"/>
  <c r="F9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75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5" i="1"/>
  <c r="F171" i="1"/>
  <c r="F172" i="1"/>
  <c r="F173" i="1"/>
  <c r="F174" i="1"/>
  <c r="F170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3" i="1"/>
  <c r="F201" i="1"/>
  <c r="F202" i="1"/>
  <c r="F200" i="1"/>
  <c r="F206" i="1"/>
  <c r="F204" i="1"/>
  <c r="F20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55" i="1"/>
  <c r="F278" i="1"/>
  <c r="F279" i="1"/>
  <c r="F259" i="1"/>
  <c r="F260" i="1"/>
  <c r="F261" i="1"/>
  <c r="F264" i="1"/>
  <c r="F273" i="1"/>
  <c r="F274" i="1"/>
  <c r="F228" i="1"/>
  <c r="F229" i="1"/>
  <c r="F277" i="1"/>
  <c r="F256" i="1"/>
  <c r="F258" i="1"/>
  <c r="F276" i="1"/>
  <c r="F282" i="1"/>
  <c r="F280" i="1"/>
  <c r="F281" i="1"/>
  <c r="F237" i="1"/>
  <c r="F238" i="1"/>
  <c r="F239" i="1"/>
  <c r="F240" i="1"/>
  <c r="F241" i="1"/>
  <c r="F242" i="1"/>
  <c r="F243" i="1"/>
  <c r="F244" i="1"/>
  <c r="F245" i="1"/>
  <c r="F246" i="1"/>
  <c r="F247" i="1"/>
  <c r="F225" i="1"/>
  <c r="F226" i="1"/>
  <c r="F250" i="1"/>
  <c r="F227" i="1"/>
  <c r="F230" i="1"/>
  <c r="F220" i="1"/>
  <c r="F254" i="1"/>
  <c r="F221" i="1"/>
  <c r="F222" i="1"/>
  <c r="F257" i="1"/>
  <c r="F231" i="1"/>
  <c r="F224" i="1"/>
  <c r="F223" i="1"/>
  <c r="F233" i="1"/>
  <c r="F262" i="1"/>
  <c r="F263" i="1"/>
  <c r="F234" i="1"/>
  <c r="F265" i="1"/>
  <c r="F266" i="1"/>
  <c r="F267" i="1"/>
  <c r="F268" i="1"/>
  <c r="F269" i="1"/>
  <c r="F270" i="1"/>
  <c r="F271" i="1"/>
  <c r="F272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W134" i="1"/>
  <c r="V134" i="1"/>
  <c r="AD258" i="1"/>
  <c r="Z258" i="1" s="1"/>
  <c r="AD256" i="1"/>
  <c r="Z256" i="1" s="1"/>
  <c r="AD273" i="1"/>
  <c r="Z273" i="1" s="1"/>
  <c r="AD264" i="1"/>
  <c r="Z264" i="1" s="1"/>
  <c r="AD261" i="1"/>
  <c r="Z261" i="1" s="1"/>
  <c r="V86" i="1"/>
  <c r="W86" i="1"/>
  <c r="AD252" i="1"/>
  <c r="Z252" i="1" s="1"/>
  <c r="AD253" i="1"/>
  <c r="Z253" i="1" s="1"/>
  <c r="AD251" i="1"/>
  <c r="Z251" i="1" s="1"/>
  <c r="AD249" i="1"/>
  <c r="Z249" i="1" s="1"/>
  <c r="AD248" i="1"/>
  <c r="Z248" i="1" s="1"/>
  <c r="AD236" i="1"/>
  <c r="Z236" i="1" s="1"/>
  <c r="AD222" i="1"/>
  <c r="Z222" i="1" s="1"/>
  <c r="AD221" i="1"/>
  <c r="Z221" i="1" s="1"/>
  <c r="AD220" i="1"/>
  <c r="Z220" i="1" s="1"/>
  <c r="V198" i="1"/>
  <c r="W198" i="1"/>
  <c r="V199" i="1"/>
  <c r="W199" i="1"/>
  <c r="V201" i="1"/>
  <c r="W201" i="1"/>
  <c r="V202" i="1"/>
  <c r="W202" i="1"/>
  <c r="AD283" i="1"/>
  <c r="Z283" i="1" s="1"/>
  <c r="V174" i="1"/>
  <c r="W174" i="1"/>
  <c r="AD282" i="1"/>
  <c r="Z282" i="1" s="1"/>
  <c r="AD281" i="1"/>
  <c r="Z281" i="1" s="1"/>
  <c r="AD280" i="1"/>
  <c r="Z280" i="1" s="1"/>
  <c r="AD279" i="1"/>
  <c r="Z279" i="1" s="1"/>
  <c r="AD278" i="1"/>
  <c r="Z278" i="1" s="1"/>
  <c r="AD277" i="1"/>
  <c r="Z277" i="1" s="1"/>
  <c r="AD276" i="1"/>
  <c r="Z276" i="1" s="1"/>
  <c r="AD275" i="1"/>
  <c r="Z275" i="1" s="1"/>
  <c r="AD274" i="1"/>
  <c r="Z274" i="1" s="1"/>
  <c r="AD255" i="1"/>
  <c r="Z255" i="1" s="1"/>
  <c r="V175" i="1"/>
  <c r="W175" i="1"/>
  <c r="V172" i="1"/>
  <c r="W172" i="1"/>
  <c r="V173" i="1"/>
  <c r="W173" i="1"/>
  <c r="W228" i="1"/>
  <c r="V228" i="1"/>
  <c r="W154" i="1"/>
  <c r="V154" i="1"/>
  <c r="W153" i="1"/>
  <c r="V153" i="1"/>
  <c r="W152" i="1"/>
  <c r="V152" i="1"/>
  <c r="W182" i="1"/>
  <c r="V182" i="1"/>
  <c r="W181" i="1"/>
  <c r="V181" i="1"/>
  <c r="W180" i="1"/>
  <c r="V180" i="1"/>
  <c r="W265" i="1"/>
  <c r="V265" i="1"/>
  <c r="W262" i="1"/>
  <c r="V262" i="1"/>
  <c r="W220" i="1"/>
  <c r="V220" i="1"/>
  <c r="V87" i="1"/>
  <c r="W87" i="1"/>
  <c r="V286" i="1"/>
  <c r="W286" i="1"/>
  <c r="V285" i="1"/>
  <c r="W285" i="1"/>
  <c r="V235" i="1"/>
  <c r="W235" i="1"/>
  <c r="V85" i="1"/>
  <c r="W85" i="1"/>
  <c r="V83" i="1"/>
  <c r="W83" i="1"/>
  <c r="V82" i="1"/>
  <c r="W82" i="1"/>
  <c r="W183" i="1"/>
  <c r="V183" i="1"/>
  <c r="V177" i="1"/>
  <c r="W177" i="1"/>
  <c r="V148" i="1"/>
  <c r="W148" i="1"/>
  <c r="V149" i="1"/>
  <c r="W149" i="1"/>
  <c r="W156" i="1"/>
  <c r="V156" i="1"/>
  <c r="W184" i="1"/>
  <c r="V184" i="1"/>
  <c r="W185" i="1"/>
  <c r="V185" i="1"/>
  <c r="W186" i="1"/>
  <c r="V186" i="1"/>
  <c r="V288" i="1"/>
  <c r="W288" i="1"/>
  <c r="V290" i="1"/>
  <c r="W290" i="1"/>
  <c r="V291" i="1"/>
  <c r="W291" i="1"/>
  <c r="V292" i="1"/>
  <c r="W292" i="1"/>
  <c r="V289" i="1"/>
  <c r="W289" i="1"/>
  <c r="V287" i="1"/>
  <c r="W287" i="1"/>
  <c r="W157" i="1"/>
  <c r="V157" i="1"/>
  <c r="W158" i="1"/>
  <c r="V158" i="1"/>
  <c r="W279" i="1"/>
  <c r="V279" i="1"/>
  <c r="W278" i="1"/>
  <c r="V278" i="1"/>
  <c r="W255" i="1"/>
  <c r="V255" i="1"/>
  <c r="W112" i="1"/>
  <c r="V112" i="1"/>
  <c r="V76" i="1"/>
  <c r="W76" i="1"/>
  <c r="V75" i="1"/>
  <c r="W75" i="1"/>
  <c r="V90" i="1"/>
  <c r="W90" i="1"/>
  <c r="V95" i="1"/>
  <c r="W95" i="1"/>
  <c r="W94" i="1"/>
  <c r="V94" i="1"/>
  <c r="W89" i="1"/>
  <c r="V89" i="1"/>
  <c r="V144" i="1"/>
  <c r="W144" i="1"/>
  <c r="V145" i="1"/>
  <c r="W145" i="1"/>
  <c r="V146" i="1"/>
  <c r="W146" i="1"/>
  <c r="V147" i="1"/>
  <c r="W147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W217" i="1"/>
  <c r="V217" i="1"/>
  <c r="W216" i="1"/>
  <c r="V216" i="1"/>
  <c r="W215" i="1"/>
  <c r="V215" i="1"/>
  <c r="W214" i="1"/>
  <c r="V214" i="1"/>
  <c r="V325" i="1"/>
  <c r="W325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13" i="1"/>
  <c r="W313" i="1"/>
  <c r="V140" i="1"/>
  <c r="W140" i="1"/>
  <c r="V141" i="1"/>
  <c r="W141" i="1"/>
  <c r="V142" i="1"/>
  <c r="W142" i="1"/>
  <c r="V143" i="1"/>
  <c r="W143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34" i="1"/>
  <c r="V234" i="1"/>
  <c r="W233" i="1"/>
  <c r="V233" i="1"/>
  <c r="W223" i="1"/>
  <c r="V223" i="1"/>
  <c r="W224" i="1"/>
  <c r="V224" i="1"/>
  <c r="W231" i="1"/>
  <c r="V231" i="1"/>
  <c r="W222" i="1"/>
  <c r="V222" i="1"/>
  <c r="W221" i="1"/>
  <c r="V221" i="1"/>
  <c r="W230" i="1"/>
  <c r="V230" i="1"/>
  <c r="W227" i="1"/>
  <c r="V227" i="1"/>
  <c r="W226" i="1"/>
  <c r="V226" i="1"/>
  <c r="W225" i="1"/>
  <c r="V225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13" i="1"/>
  <c r="V213" i="1"/>
  <c r="W211" i="1"/>
  <c r="V211" i="1"/>
  <c r="W210" i="1"/>
  <c r="V210" i="1"/>
  <c r="W212" i="1"/>
  <c r="V212" i="1"/>
  <c r="W208" i="1"/>
  <c r="V208" i="1"/>
  <c r="W207" i="1"/>
  <c r="V207" i="1"/>
  <c r="W209" i="1"/>
  <c r="V209" i="1"/>
  <c r="W204" i="1"/>
  <c r="V204" i="1"/>
  <c r="W206" i="1"/>
  <c r="V206" i="1"/>
  <c r="W205" i="1"/>
  <c r="V205" i="1"/>
  <c r="W200" i="1"/>
  <c r="V200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78" i="1"/>
  <c r="V178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5" i="1"/>
  <c r="V155" i="1"/>
  <c r="W150" i="1"/>
  <c r="V150" i="1"/>
  <c r="W281" i="1"/>
  <c r="V281" i="1"/>
  <c r="W280" i="1"/>
  <c r="V280" i="1"/>
  <c r="W282" i="1"/>
  <c r="V282" i="1"/>
  <c r="W276" i="1"/>
  <c r="V276" i="1"/>
  <c r="W258" i="1"/>
  <c r="V258" i="1"/>
  <c r="W256" i="1"/>
  <c r="V256" i="1"/>
  <c r="W277" i="1"/>
  <c r="V277" i="1"/>
  <c r="W229" i="1"/>
  <c r="V229" i="1"/>
  <c r="W275" i="1"/>
  <c r="V275" i="1"/>
  <c r="W274" i="1"/>
  <c r="V274" i="1"/>
  <c r="W273" i="1"/>
  <c r="V273" i="1"/>
  <c r="W264" i="1"/>
  <c r="V264" i="1"/>
  <c r="W261" i="1"/>
  <c r="V261" i="1"/>
  <c r="W260" i="1"/>
  <c r="V260" i="1"/>
  <c r="W259" i="1"/>
  <c r="V259" i="1"/>
  <c r="W139" i="1"/>
  <c r="V139" i="1"/>
  <c r="W138" i="1"/>
  <c r="V138" i="1"/>
  <c r="W137" i="1"/>
  <c r="V137" i="1"/>
  <c r="W136" i="1"/>
  <c r="V136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3" i="1"/>
  <c r="V93" i="1"/>
  <c r="W88" i="1"/>
  <c r="V88" i="1"/>
  <c r="W253" i="1"/>
  <c r="V253" i="1"/>
  <c r="W252" i="1"/>
  <c r="V252" i="1"/>
  <c r="W251" i="1"/>
  <c r="V251" i="1"/>
  <c r="W283" i="1"/>
  <c r="V283" i="1"/>
  <c r="W249" i="1"/>
  <c r="V249" i="1"/>
  <c r="W248" i="1"/>
  <c r="V248" i="1"/>
  <c r="W236" i="1"/>
  <c r="V236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59" i="1" l="1"/>
  <c r="Z259" i="1" s="1"/>
  <c r="AD260" i="1"/>
  <c r="Z260" i="1" s="1"/>
</calcChain>
</file>

<file path=xl/sharedStrings.xml><?xml version="1.0" encoding="utf-8"?>
<sst xmlns="http://schemas.openxmlformats.org/spreadsheetml/2006/main" count="3447" uniqueCount="841">
  <si>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</si>
  <si>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</si>
  <si>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</si>
  <si>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</si>
  <si>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</si>
  <si>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</si>
  <si>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</si>
  <si>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</si>
  <si>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</si>
  <si>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</si>
  <si>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</si>
  <si>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</si>
  <si>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</si>
  <si>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</si>
  <si>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</si>
  <si>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</si>
  <si>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</si>
  <si>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</si>
  <si>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</si>
  <si>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</si>
  <si>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</si>
  <si>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</si>
  <si>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</si>
  <si>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</si>
  <si>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</si>
  <si>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</si>
  <si>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</si>
  <si>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</si>
  <si>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</si>
  <si>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</si>
  <si>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</si>
  <si>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</si>
  <si>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</si>
  <si>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</si>
  <si>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</si>
  <si>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</si>
  <si>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</si>
  <si>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</si>
  <si>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</si>
  <si>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</si>
  <si>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</si>
  <si>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</si>
  <si>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</si>
  <si>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</si>
  <si>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</si>
  <si>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</si>
  <si>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</si>
  <si>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</si>
  <si>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</si>
  <si>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</si>
  <si>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</si>
  <si>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</si>
  <si>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</si>
  <si>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</si>
  <si>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</si>
  <si>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</si>
  <si>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</si>
  <si>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</si>
  <si>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</si>
  <si>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</si>
  <si>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</si>
  <si>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</si>
  <si>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</si>
  <si>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</si>
  <si>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</si>
  <si>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</si>
  <si>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</si>
  <si>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</si>
  <si>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</si>
  <si>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</si>
  <si>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</si>
  <si>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</si>
  <si>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</si>
  <si>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</si>
  <si>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</si>
  <si>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</si>
  <si>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</si>
  <si>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</si>
  <si>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</si>
  <si>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</si>
  <si>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</si>
  <si>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</si>
  <si>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</si>
  <si>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</si>
  <si>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</si>
  <si>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</si>
  <si>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</si>
  <si>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</si>
  <si>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</si>
  <si>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</si>
  <si>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</si>
  <si>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</si>
  <si>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</si>
  <si>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</si>
  <si>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</si>
  <si>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</si>
  <si>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</si>
  <si>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</si>
  <si>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</si>
  <si>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</si>
  <si>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</si>
  <si>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</si>
  <si>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</si>
  <si>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</si>
  <si>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</si>
  <si>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</si>
  <si>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</si>
  <si>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</si>
  <si>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</si>
  <si>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</si>
  <si>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</si>
  <si>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</si>
  <si>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</si>
  <si>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</si>
  <si>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</si>
  <si>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</si>
  <si>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</si>
  <si>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</si>
  <si>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</si>
  <si>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</si>
  <si>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</si>
  <si>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</si>
  <si>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</si>
  <si>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</si>
  <si>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</si>
  <si>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</si>
  <si>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</si>
  <si>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</si>
  <si>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</si>
  <si>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</si>
  <si>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</si>
  <si>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</si>
  <si>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</si>
  <si>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</si>
  <si>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</si>
  <si>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</si>
  <si>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</si>
  <si>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</si>
  <si>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</si>
  <si>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</si>
  <si>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</si>
  <si>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</si>
  <si>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</si>
  <si>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</si>
  <si>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</si>
  <si>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</si>
  <si>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</si>
  <si>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</si>
  <si>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</si>
  <si>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</si>
  <si>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</si>
  <si>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</si>
  <si>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</si>
  <si>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</si>
  <si>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</si>
  <si>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</si>
  <si>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</si>
  <si>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</si>
  <si>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</si>
  <si>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</si>
  <si>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</si>
  <si>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</si>
  <si>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</si>
  <si>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</si>
  <si>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</si>
  <si>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</si>
  <si>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</si>
  <si>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</si>
  <si>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</si>
  <si>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</si>
  <si>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</si>
  <si>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</si>
  <si>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</si>
  <si>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</si>
  <si>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</si>
  <si>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</si>
  <si>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</si>
  <si>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</si>
  <si>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</si>
  <si>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</si>
  <si>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</si>
  <si>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</si>
  <si>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</si>
  <si>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</si>
  <si>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</si>
  <si>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</si>
  <si>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</si>
  <si>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</si>
  <si>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</si>
  <si>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</si>
  <si>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</si>
  <si>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</si>
  <si>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</si>
  <si>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</si>
  <si>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</si>
  <si>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</si>
  <si>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</si>
  <si>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</si>
  <si>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</si>
  <si>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</si>
  <si>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</si>
  <si>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</si>
  <si>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</si>
  <si>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</si>
  <si>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</si>
  <si>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</si>
  <si>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</si>
  <si>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</si>
  <si>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</si>
  <si>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</si>
  <si>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</si>
  <si>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</si>
  <si>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</si>
  <si>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</si>
  <si>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</si>
  <si>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</si>
  <si>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</si>
  <si>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</si>
  <si>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</si>
  <si>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</si>
  <si>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</si>
  <si>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</si>
  <si>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</si>
  <si>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</si>
  <si>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</si>
  <si>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</si>
  <si>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</si>
  <si>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</si>
  <si>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</si>
  <si>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</si>
  <si>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</si>
  <si>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</si>
  <si>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</si>
  <si>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</si>
  <si>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</si>
  <si>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</si>
  <si>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</si>
  <si>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</si>
  <si>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</si>
  <si>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</si>
  <si>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</si>
  <si>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</si>
  <si>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</si>
  <si>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</si>
  <si>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</si>
  <si>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</si>
  <si>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</si>
  <si>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</si>
  <si>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</si>
  <si>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</si>
  <si>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</si>
  <si>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</si>
  <si>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</si>
  <si>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</si>
  <si>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</si>
  <si>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</si>
  <si>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</si>
  <si>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</si>
  <si>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</si>
  <si>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</si>
  <si>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</si>
  <si>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</si>
  <si>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</si>
  <si>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</si>
  <si>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</si>
  <si>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</si>
  <si>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</si>
  <si>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</si>
  <si>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</si>
  <si>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</si>
  <si>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</si>
  <si>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</si>
  <si>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</si>
  <si>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</si>
  <si>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</si>
  <si>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</si>
  <si>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</si>
  <si>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</si>
  <si>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</si>
  <si>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</si>
  <si>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</si>
  <si>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</si>
  <si>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</si>
  <si>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</si>
  <si>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</si>
  <si>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</si>
  <si>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</si>
  <si>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</si>
  <si>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</si>
  <si>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</si>
  <si>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</si>
  <si>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</si>
  <si>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</si>
  <si>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</si>
  <si>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</si>
  <si>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</si>
  <si>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</si>
  <si>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</si>
  <si>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</si>
  <si>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</si>
  <si>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</si>
  <si>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</si>
  <si>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</si>
  <si>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</si>
  <si>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</si>
  <si>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</si>
  <si>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</si>
  <si>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</si>
  <si>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</si>
  <si>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</si>
  <si>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</si>
  <si>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</si>
  <si>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</si>
  <si>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</si>
  <si>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</si>
  <si>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</si>
  <si>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</si>
  <si>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</si>
  <si>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</si>
  <si>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</si>
  <si>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</si>
  <si>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</si>
  <si>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</si>
  <si>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</si>
  <si>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</si>
  <si>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</si>
  <si>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</si>
  <si>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</si>
  <si>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</si>
  <si>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</si>
  <si>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</si>
  <si>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</si>
  <si>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</si>
  <si>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</si>
  <si>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</si>
  <si>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</si>
  <si>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</si>
  <si>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</si>
  <si>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</si>
  <si>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</si>
  <si>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</si>
  <si>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</si>
  <si>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</si>
  <si>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</si>
  <si>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</si>
  <si>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</si>
  <si>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</si>
  <si>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</si>
  <si>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</si>
  <si>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</si>
  <si>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</si>
  <si>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</si>
  <si>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</si>
  <si>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</si>
  <si>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</si>
  <si>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</si>
  <si>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</si>
  <si>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</si>
  <si>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</si>
  <si>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</si>
  <si>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</si>
  <si>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</si>
  <si>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</si>
  <si>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</si>
  <si>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</si>
  <si>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</si>
  <si>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</si>
  <si>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</si>
  <si>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</si>
  <si>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</si>
  <si>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</si>
  <si>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</si>
  <si>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</si>
  <si>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</si>
  <si>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</si>
  <si>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</si>
  <si>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</si>
  <si>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</si>
  <si>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</si>
  <si>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</si>
  <si>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</si>
  <si>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</si>
  <si>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</si>
  <si>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</si>
  <si>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</si>
  <si>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</si>
  <si>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</si>
  <si>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</si>
  <si>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</si>
  <si>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</si>
  <si>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</si>
  <si>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</si>
  <si>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</si>
  <si>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</si>
  <si>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</si>
  <si>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</si>
  <si>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</si>
  <si>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</si>
  <si>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</si>
  <si>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</si>
  <si>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</si>
  <si>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</si>
  <si>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</si>
  <si>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</si>
  <si>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</si>
  <si>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</si>
  <si>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</si>
  <si>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</si>
  <si>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</si>
  <si>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</si>
  <si>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</si>
  <si>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</si>
  <si>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</si>
  <si>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</si>
  <si>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</si>
  <si>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</si>
  <si>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</si>
  <si>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</si>
  <si>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</si>
  <si>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</si>
  <si>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</si>
  <si>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</si>
  <si>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</si>
  <si>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</si>
  <si>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</si>
  <si>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</si>
  <si>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</si>
  <si>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</si>
  <si>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</si>
  <si>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</si>
  <si>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</si>
  <si>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</si>
  <si>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</si>
  <si>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</si>
  <si>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</si>
  <si>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</si>
  <si>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</si>
  <si>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</si>
  <si>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</si>
  <si>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</si>
  <si>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</si>
  <si>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</si>
  <si>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</si>
  <si>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</si>
  <si>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</si>
  <si>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</si>
  <si>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</si>
  <si>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</si>
  <si>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</si>
  <si>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</si>
  <si>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</si>
  <si>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</si>
  <si>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</si>
  <si>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</si>
  <si>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</si>
  <si>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</si>
  <si>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</si>
  <si>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</si>
  <si>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</si>
  <si>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</si>
  <si>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</si>
  <si>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</si>
  <si>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</si>
  <si>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</si>
  <si>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</si>
  <si>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</si>
  <si>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</si>
  <si>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</si>
  <si>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</si>
  <si>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</si>
  <si>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</si>
  <si>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</si>
  <si>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</si>
  <si>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</si>
  <si>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</si>
  <si>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</si>
  <si>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</si>
  <si>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</si>
  <si>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</si>
  <si>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</si>
  <si>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</si>
  <si>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</si>
  <si>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</si>
  <si>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</si>
  <si>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</si>
  <si>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</si>
  <si>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</si>
  <si>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</si>
  <si>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</si>
  <si>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</si>
  <si>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</si>
  <si>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</si>
  <si>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</si>
  <si>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</si>
  <si>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</si>
  <si>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</si>
  <si>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</si>
  <si>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</si>
  <si>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</si>
  <si>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</si>
  <si>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</si>
  <si>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</si>
  <si>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</si>
  <si>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</si>
  <si>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</si>
  <si>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</si>
  <si>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</si>
  <si>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</si>
  <si>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</si>
  <si>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</si>
  <si>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</si>
  <si>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</si>
  <si>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</si>
  <si>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</si>
  <si>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</si>
  <si>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</si>
  <si>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</si>
  <si>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</si>
  <si>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</si>
  <si>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</si>
  <si>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</si>
  <si>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</si>
  <si>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</si>
  <si>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</si>
  <si>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</si>
  <si>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</si>
  <si>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</si>
  <si>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</si>
  <si>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</si>
  <si>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</si>
  <si>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</si>
  <si>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</si>
  <si>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</si>
  <si>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</si>
  <si>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</si>
  <si>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</si>
  <si>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</si>
  <si>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</si>
  <si>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</si>
  <si>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</si>
  <si>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</si>
  <si>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</si>
  <si>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</si>
  <si>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</si>
  <si>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</si>
  <si>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</si>
  <si>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</si>
  <si>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</si>
  <si>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</si>
  <si>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</si>
  <si>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</si>
  <si>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</si>
  <si>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</si>
  <si>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</si>
  <si>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</si>
  <si>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</si>
  <si>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</si>
  <si>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</si>
  <si>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</si>
  <si>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</si>
  <si>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</si>
  <si>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</si>
  <si>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</si>
  <si>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</si>
  <si>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</si>
  <si>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</si>
  <si>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</si>
  <si>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</si>
  <si>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</si>
  <si>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</si>
  <si>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</si>
  <si>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</si>
  <si>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</si>
  <si>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</si>
  <si>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</si>
  <si>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</si>
  <si>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</si>
  <si>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</si>
  <si>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</si>
  <si>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</si>
  <si>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</si>
  <si>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</si>
  <si>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</si>
  <si>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</si>
  <si>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</si>
  <si>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</si>
  <si>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</si>
  <si>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</si>
  <si>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</si>
  <si>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</si>
  <si>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</si>
  <si>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</si>
  <si>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</si>
  <si>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</si>
  <si>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</si>
  <si>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</si>
  <si>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</si>
  <si>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</si>
  <si>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</si>
  <si>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</si>
  <si>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</si>
  <si>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</si>
  <si>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</si>
  <si>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</si>
  <si>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</si>
  <si>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</si>
  <si>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</si>
  <si>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</si>
  <si>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</si>
  <si>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</si>
  <si>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</si>
  <si>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</si>
  <si>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</si>
  <si>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</si>
  <si>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</si>
  <si>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</si>
  <si>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</si>
  <si>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</si>
  <si>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</si>
  <si>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</si>
  <si>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</si>
  <si>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</si>
  <si>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</si>
  <si>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</si>
  <si>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</si>
  <si>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</si>
  <si>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</si>
  <si>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</si>
  <si>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</si>
  <si>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</si>
  <si>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</si>
  <si>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</si>
  <si>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</si>
  <si>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</si>
  <si>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</si>
  <si>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</si>
  <si>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</si>
  <si>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</si>
  <si>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</si>
  <si>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</si>
  <si>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</si>
  <si>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</si>
  <si>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</si>
  <si>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</si>
  <si>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</si>
  <si>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</si>
  <si>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</si>
  <si>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</si>
  <si>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</si>
  <si>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</si>
  <si>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</si>
  <si>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</si>
  <si>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</si>
  <si>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</si>
  <si>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</si>
  <si>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</si>
  <si>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</si>
  <si>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</si>
  <si>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</si>
  <si>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</si>
  <si>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</si>
  <si>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</si>
  <si>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</si>
  <si>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</si>
  <si>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</si>
  <si>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</si>
  <si>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</si>
  <si>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</si>
  <si>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</si>
  <si>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</si>
  <si>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</si>
  <si>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</si>
  <si>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</si>
  <si>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</si>
  <si>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</si>
  <si>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</si>
  <si>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</si>
  <si>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</si>
  <si>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</si>
  <si>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</si>
  <si>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</si>
  <si>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</si>
  <si>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</si>
  <si>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</si>
  <si>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</si>
  <si>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</si>
  <si>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</si>
  <si>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</si>
  <si>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</si>
  <si>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</si>
  <si>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</si>
  <si>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</si>
  <si>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</si>
  <si>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</si>
  <si>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</si>
  <si>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</si>
  <si>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</si>
  <si>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</si>
  <si>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</si>
  <si>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</si>
  <si>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</si>
  <si>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</si>
  <si>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</si>
  <si>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</si>
  <si>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</si>
  <si>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</si>
  <si>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</si>
  <si>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</si>
  <si>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</si>
  <si>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</si>
  <si>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</si>
  <si>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</si>
  <si>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</si>
  <si>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</si>
  <si>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</si>
  <si>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</si>
  <si>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</si>
  <si>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</si>
  <si>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</si>
  <si>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</si>
  <si>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</si>
  <si>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</si>
  <si>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</si>
  <si>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</si>
  <si>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</si>
  <si>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</si>
  <si>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</si>
  <si>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</si>
  <si>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</si>
  <si>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</si>
  <si>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</si>
  <si>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</si>
  <si>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</si>
  <si>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</si>
  <si>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</si>
  <si>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</si>
  <si>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</si>
  <si>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</si>
  <si>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</si>
  <si>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</si>
  <si>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</si>
  <si>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</si>
  <si>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</si>
  <si>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</si>
  <si>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</si>
  <si>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</si>
  <si>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</si>
  <si>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</si>
  <si>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</si>
  <si>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</si>
  <si>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</si>
  <si>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</si>
  <si>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</si>
  <si>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</si>
  <si>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</si>
  <si>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</si>
  <si>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</si>
  <si>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</si>
  <si>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</si>
  <si>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</si>
  <si>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</si>
  <si>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</si>
  <si>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</si>
  <si>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</si>
  <si>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</si>
  <si>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</si>
  <si>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</si>
  <si>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</si>
  <si>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</si>
  <si>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</si>
  <si>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</si>
  <si>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</si>
  <si>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</si>
  <si>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</si>
  <si>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</si>
  <si>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</si>
  <si>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</si>
  <si>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</si>
  <si>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</si>
  <si>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</si>
  <si>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</si>
  <si>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</si>
  <si>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</si>
  <si>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</si>
  <si>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</si>
  <si>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</si>
  <si>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</si>
  <si>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</si>
  <si>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</si>
  <si>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</si>
  <si>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</si>
  <si>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</si>
  <si>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</si>
  <si>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</si>
  <si>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</si>
  <si>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</si>
  <si>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</si>
  <si>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</si>
  <si>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</si>
  <si>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</si>
  <si>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</si>
  <si>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</si>
  <si>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</si>
  <si>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</si>
  <si>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</si>
  <si>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</si>
  <si>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</si>
  <si>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</si>
  <si>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</si>
  <si>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</si>
  <si>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</si>
  <si>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</si>
  <si>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</si>
  <si>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</si>
  <si>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</si>
  <si>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</si>
  <si>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</si>
  <si>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</si>
  <si>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</si>
  <si>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</si>
  <si>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</si>
  <si>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</si>
  <si>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</si>
  <si>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</si>
  <si>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</si>
  <si>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</si>
  <si>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</si>
  <si>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</si>
  <si>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</si>
  <si>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</si>
  <si>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</si>
  <si>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</si>
  <si>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Hot Water</t>
  </si>
  <si>
    <t>Home Sleep</t>
  </si>
  <si>
    <t>Movie Mode</t>
  </si>
  <si>
    <t>Reset Home</t>
  </si>
  <si>
    <t>ec:fa:bc:50:3e:02</t>
  </si>
  <si>
    <t>water-heater-booster</t>
  </si>
  <si>
    <t>12.0.2</t>
  </si>
  <si>
    <t>POWR3</t>
  </si>
  <si>
    <t>10.0.6.99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</si>
</sst>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1" totalsRowShown="0" headerRowDxfId="38" dataDxfId="36" headerRowBorderDxfId="37">
  <autoFilter ref="A3:AJ611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7:AJ284">
    <sortCondition ref="AH3:AH611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1"/>
  <sheetViews>
    <sheetView tabSelected="1" topLeftCell="X1" zoomScale="122" zoomScaleNormal="122" workbookViewId="0">
      <selection activeCell="AH284" sqref="AH28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378</v>
      </c>
      <c r="B1" s="13" t="s">
        <v>378</v>
      </c>
      <c r="C1" s="13" t="s">
        <v>378</v>
      </c>
      <c r="D1" s="13" t="s">
        <v>378</v>
      </c>
      <c r="E1" s="13" t="s">
        <v>378</v>
      </c>
      <c r="F1" s="13" t="s">
        <v>568</v>
      </c>
      <c r="G1" s="13" t="s">
        <v>378</v>
      </c>
      <c r="H1" s="13" t="s">
        <v>378</v>
      </c>
      <c r="I1" s="13" t="s">
        <v>378</v>
      </c>
      <c r="J1" s="13" t="s">
        <v>379</v>
      </c>
      <c r="K1" s="13" t="s">
        <v>379</v>
      </c>
      <c r="L1" s="13" t="s">
        <v>380</v>
      </c>
      <c r="M1" s="14" t="s">
        <v>379</v>
      </c>
      <c r="N1" s="15" t="s">
        <v>379</v>
      </c>
      <c r="O1" s="19" t="s">
        <v>203</v>
      </c>
      <c r="P1" s="19" t="s">
        <v>204</v>
      </c>
      <c r="Q1" s="34" t="s">
        <v>205</v>
      </c>
      <c r="R1" s="34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203</v>
      </c>
      <c r="AA1" s="21" t="s">
        <v>203</v>
      </c>
      <c r="AB1" s="19" t="s">
        <v>203</v>
      </c>
      <c r="AC1" s="19" t="s">
        <v>203</v>
      </c>
      <c r="AD1" s="19" t="s">
        <v>203</v>
      </c>
      <c r="AE1" s="19" t="s">
        <v>203</v>
      </c>
      <c r="AF1" s="29" t="s">
        <v>203</v>
      </c>
      <c r="AG1" s="20" t="s">
        <v>699</v>
      </c>
      <c r="AH1" s="29" t="s">
        <v>699</v>
      </c>
      <c r="AI1" s="21" t="s">
        <v>700</v>
      </c>
      <c r="AJ1" s="19" t="s">
        <v>203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452</v>
      </c>
      <c r="K2" s="16" t="s">
        <v>823</v>
      </c>
      <c r="L2" s="16" t="s">
        <v>824</v>
      </c>
      <c r="M2" s="17" t="s">
        <v>825</v>
      </c>
      <c r="N2" s="18" t="s">
        <v>481</v>
      </c>
      <c r="O2" s="22" t="s">
        <v>160</v>
      </c>
      <c r="P2" s="22" t="s">
        <v>161</v>
      </c>
      <c r="Q2" s="22" t="s">
        <v>188</v>
      </c>
      <c r="R2" s="23" t="s">
        <v>162</v>
      </c>
      <c r="S2" s="23" t="s">
        <v>163</v>
      </c>
      <c r="T2" s="23" t="s">
        <v>164</v>
      </c>
      <c r="U2" s="23" t="s">
        <v>165</v>
      </c>
      <c r="V2" s="24" t="s">
        <v>166</v>
      </c>
      <c r="W2" s="23" t="s">
        <v>167</v>
      </c>
      <c r="X2" s="22" t="s">
        <v>168</v>
      </c>
      <c r="Y2" s="23">
        <v>1</v>
      </c>
      <c r="Z2" s="23" t="s">
        <v>574</v>
      </c>
      <c r="AA2" s="25" t="s">
        <v>169</v>
      </c>
      <c r="AB2" s="23" t="s">
        <v>170</v>
      </c>
      <c r="AC2" s="23" t="s">
        <v>171</v>
      </c>
      <c r="AD2" s="23" t="s">
        <v>172</v>
      </c>
      <c r="AE2" s="23" t="s">
        <v>173</v>
      </c>
      <c r="AF2" s="23" t="s">
        <v>691</v>
      </c>
      <c r="AG2" s="23" t="s">
        <v>572</v>
      </c>
      <c r="AH2" s="23" t="s">
        <v>573</v>
      </c>
      <c r="AI2" s="25" t="s">
        <v>571</v>
      </c>
      <c r="AJ2" s="25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451</v>
      </c>
      <c r="K3" s="9" t="s">
        <v>12</v>
      </c>
      <c r="L3" s="9" t="s">
        <v>377</v>
      </c>
      <c r="M3" s="10" t="s">
        <v>822</v>
      </c>
      <c r="N3" s="11" t="s">
        <v>479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13</v>
      </c>
      <c r="U3" s="26" t="s">
        <v>14</v>
      </c>
      <c r="V3" s="26" t="s">
        <v>15</v>
      </c>
      <c r="W3" s="26" t="s">
        <v>16</v>
      </c>
      <c r="X3" s="26" t="s">
        <v>17</v>
      </c>
      <c r="Y3" s="26" t="s">
        <v>18</v>
      </c>
      <c r="Z3" s="26" t="s">
        <v>19</v>
      </c>
      <c r="AA3" s="27" t="s">
        <v>20</v>
      </c>
      <c r="AB3" s="26" t="s">
        <v>21</v>
      </c>
      <c r="AC3" s="26" t="s">
        <v>22</v>
      </c>
      <c r="AD3" s="26" t="s">
        <v>23</v>
      </c>
      <c r="AE3" s="26" t="s">
        <v>24</v>
      </c>
      <c r="AF3" s="26" t="s">
        <v>690</v>
      </c>
      <c r="AG3" s="26" t="s">
        <v>569</v>
      </c>
      <c r="AH3" s="26" t="s">
        <v>570</v>
      </c>
      <c r="AI3" s="27" t="s">
        <v>615</v>
      </c>
      <c r="AJ3" s="27" t="s">
        <v>25</v>
      </c>
    </row>
    <row r="4" spans="1:36" hidden="1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482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826</v>
      </c>
      <c r="N4" s="2" t="s">
        <v>526</v>
      </c>
      <c r="O4" s="1" t="s">
        <v>32</v>
      </c>
      <c r="P4" s="1" t="s">
        <v>89</v>
      </c>
      <c r="Q4" s="1" t="s">
        <v>90</v>
      </c>
      <c r="R4" s="1" t="s">
        <v>527</v>
      </c>
      <c r="S4" s="1">
        <v>300</v>
      </c>
      <c r="T4" s="2" t="s">
        <v>35</v>
      </c>
      <c r="U4" s="1" t="s">
        <v>92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446</v>
      </c>
      <c r="Y4" s="1">
        <v>1</v>
      </c>
      <c r="Z4" s="1" t="s">
        <v>632</v>
      </c>
      <c r="AA4" s="2">
        <v>3.15</v>
      </c>
      <c r="AB4" s="1" t="s">
        <v>606</v>
      </c>
      <c r="AC4" s="1" t="s">
        <v>37</v>
      </c>
      <c r="AD4" s="1" t="s">
        <v>38</v>
      </c>
      <c r="AE4" s="1" t="s">
        <v>39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hidden="1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483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826</v>
      </c>
      <c r="N5" s="2" t="s">
        <v>526</v>
      </c>
      <c r="R5" s="1" t="s">
        <v>527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793</v>
      </c>
      <c r="AB5" s="1" t="s">
        <v>795</v>
      </c>
      <c r="AC5" s="1" t="s">
        <v>791</v>
      </c>
      <c r="AD5" s="1" t="s">
        <v>129</v>
      </c>
      <c r="AE5" s="1" t="s">
        <v>131</v>
      </c>
      <c r="AF5" s="1" t="s">
        <v>703</v>
      </c>
      <c r="AG5" s="32" t="s">
        <v>801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hidden="1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484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826</v>
      </c>
      <c r="N6" s="2" t="s">
        <v>526</v>
      </c>
      <c r="R6" s="1" t="s">
        <v>527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793</v>
      </c>
      <c r="AB6" s="1" t="s">
        <v>795</v>
      </c>
      <c r="AC6" s="1" t="s">
        <v>791</v>
      </c>
      <c r="AD6" s="1" t="s">
        <v>129</v>
      </c>
      <c r="AE6" s="1" t="s">
        <v>128</v>
      </c>
      <c r="AF6" s="1" t="s">
        <v>703</v>
      </c>
      <c r="AG6" s="1" t="s">
        <v>800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hidden="1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489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826</v>
      </c>
      <c r="N7" s="2" t="s">
        <v>526</v>
      </c>
      <c r="R7" s="1" t="s">
        <v>527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1" t="str">
        <f>IF(AND(ISBLANK(AG7), ISBLANK(AH7)), "", _xlfn.CONCAT("[", IF(ISBLANK(AG7), "", _xlfn.CONCAT("[""mac"", """, AG7, """]")), IF(ISBLANK(AH7), "", _xlfn.CONCAT(", [""ip"", """, AH7, """]")), "]"))</f>
        <v/>
      </c>
      <c r="AJ7" s="5"/>
    </row>
    <row r="8" spans="1:36" hidden="1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485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826</v>
      </c>
      <c r="N8" s="2" t="s">
        <v>526</v>
      </c>
      <c r="R8" s="1" t="s">
        <v>527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netatmo-parents</v>
      </c>
      <c r="AA8" s="2" t="s">
        <v>793</v>
      </c>
      <c r="AB8" s="1" t="s">
        <v>795</v>
      </c>
      <c r="AC8" s="1" t="s">
        <v>791</v>
      </c>
      <c r="AD8" s="1" t="s">
        <v>129</v>
      </c>
      <c r="AE8" s="1" t="s">
        <v>237</v>
      </c>
      <c r="AF8" s="1" t="s">
        <v>703</v>
      </c>
      <c r="AG8" s="1" t="s">
        <v>796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"70:ee:50:25:9c:68"]]</v>
      </c>
      <c r="AJ8" s="5"/>
    </row>
    <row r="9" spans="1:36" hidden="1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486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826</v>
      </c>
      <c r="N9" s="2" t="s">
        <v>526</v>
      </c>
      <c r="R9" s="1" t="s">
        <v>527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netatmo-office</v>
      </c>
      <c r="AA9" s="2" t="s">
        <v>794</v>
      </c>
      <c r="AB9" s="1" t="s">
        <v>795</v>
      </c>
      <c r="AC9" s="1" t="s">
        <v>792</v>
      </c>
      <c r="AD9" s="1" t="s">
        <v>129</v>
      </c>
      <c r="AE9" s="1" t="s">
        <v>258</v>
      </c>
      <c r="AF9" s="1" t="s">
        <v>703</v>
      </c>
      <c r="AG9" s="1" t="s">
        <v>797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"70:ee:50:2b:6a:2c"]]</v>
      </c>
      <c r="AJ9" s="5"/>
    </row>
    <row r="10" spans="1:36" hidden="1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487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826</v>
      </c>
      <c r="N10" s="2" t="s">
        <v>526</v>
      </c>
      <c r="R10" s="1" t="s">
        <v>527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Z10" s="1" t="str">
        <f>LOWER(_xlfn.CONCAT(Table2[[#This Row],[device_manufacturer]], "-",Table2[[#This Row],[device_suggested_area]]))</f>
        <v>netatmo-kitchen</v>
      </c>
      <c r="AA10" s="2" t="s">
        <v>794</v>
      </c>
      <c r="AB10" s="1" t="s">
        <v>795</v>
      </c>
      <c r="AC10" s="1" t="s">
        <v>792</v>
      </c>
      <c r="AD10" s="1" t="s">
        <v>129</v>
      </c>
      <c r="AE10" s="1" t="s">
        <v>251</v>
      </c>
      <c r="AF10" s="1" t="s">
        <v>703</v>
      </c>
      <c r="AG10" s="1" t="s">
        <v>799</v>
      </c>
      <c r="AI10" s="1" t="str">
        <f>IF(AND(ISBLANK(AG10), ISBLANK(AH10)), "", _xlfn.CONCAT("[", IF(ISBLANK(AG10), "", _xlfn.CONCAT("[""mac"", """, AG10, """]")), IF(ISBLANK(AH10), "", _xlfn.CONCAT(", [""ip"", """, AH10, """]")), "]"))</f>
        <v>[["mac", "70:ee:50:2c:8d:28"]]</v>
      </c>
      <c r="AJ10" s="5"/>
    </row>
    <row r="11" spans="1:36" hidden="1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488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826</v>
      </c>
      <c r="N11" s="2" t="s">
        <v>526</v>
      </c>
      <c r="R11" s="1" t="s">
        <v>527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hidden="1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490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826</v>
      </c>
      <c r="N12" s="2" t="s">
        <v>526</v>
      </c>
      <c r="R12" s="1" t="s">
        <v>527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hidden="1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491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826</v>
      </c>
      <c r="N13" s="2" t="s">
        <v>526</v>
      </c>
      <c r="R13" s="1" t="s">
        <v>527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793</v>
      </c>
      <c r="AB13" s="1" t="s">
        <v>795</v>
      </c>
      <c r="AC13" s="1" t="s">
        <v>791</v>
      </c>
      <c r="AD13" s="1" t="s">
        <v>129</v>
      </c>
      <c r="AE13" s="1" t="s">
        <v>259</v>
      </c>
      <c r="AF13" s="1" t="s">
        <v>703</v>
      </c>
      <c r="AG13" s="32" t="s">
        <v>798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hidden="1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492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826</v>
      </c>
      <c r="N14" s="2" t="s">
        <v>526</v>
      </c>
      <c r="R14" s="1" t="s">
        <v>527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hidden="1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493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526</v>
      </c>
      <c r="O15" s="1" t="s">
        <v>32</v>
      </c>
      <c r="P15" s="1" t="s">
        <v>89</v>
      </c>
      <c r="Q15" s="1" t="s">
        <v>90</v>
      </c>
      <c r="R15" s="1" t="s">
        <v>527</v>
      </c>
      <c r="S15" s="1">
        <v>300</v>
      </c>
      <c r="T15" s="2" t="s">
        <v>35</v>
      </c>
      <c r="U15" s="1" t="s">
        <v>180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446</v>
      </c>
      <c r="Y15" s="1">
        <v>1</v>
      </c>
      <c r="Z15" s="1" t="s">
        <v>632</v>
      </c>
      <c r="AA15" s="2">
        <v>3.15</v>
      </c>
      <c r="AB15" s="1" t="s">
        <v>606</v>
      </c>
      <c r="AC15" s="1" t="s">
        <v>37</v>
      </c>
      <c r="AD15" s="1" t="s">
        <v>38</v>
      </c>
      <c r="AE15" s="1" t="s">
        <v>39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196</v>
      </c>
    </row>
    <row r="16" spans="1:36" hidden="1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494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526</v>
      </c>
      <c r="O16" s="1" t="s">
        <v>32</v>
      </c>
      <c r="P16" s="1" t="s">
        <v>89</v>
      </c>
      <c r="Q16" s="1" t="s">
        <v>90</v>
      </c>
      <c r="R16" s="1" t="s">
        <v>527</v>
      </c>
      <c r="S16" s="1">
        <v>300</v>
      </c>
      <c r="T16" s="2" t="s">
        <v>35</v>
      </c>
      <c r="U16" s="1" t="s">
        <v>94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446</v>
      </c>
      <c r="Y16" s="1">
        <v>1</v>
      </c>
      <c r="Z16" s="1" t="s">
        <v>632</v>
      </c>
      <c r="AA16" s="2">
        <v>3.15</v>
      </c>
      <c r="AB16" s="1" t="s">
        <v>606</v>
      </c>
      <c r="AC16" s="1" t="s">
        <v>37</v>
      </c>
      <c r="AD16" s="1" t="s">
        <v>38</v>
      </c>
      <c r="AE16" s="1" t="s">
        <v>39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196</v>
      </c>
    </row>
    <row r="17" spans="1:36" hidden="1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495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526</v>
      </c>
      <c r="O17" s="1" t="s">
        <v>32</v>
      </c>
      <c r="P17" s="1" t="s">
        <v>89</v>
      </c>
      <c r="Q17" s="1" t="s">
        <v>90</v>
      </c>
      <c r="R17" s="1" t="s">
        <v>527</v>
      </c>
      <c r="S17" s="1">
        <v>300</v>
      </c>
      <c r="T17" s="2" t="s">
        <v>35</v>
      </c>
      <c r="U17" s="1" t="s">
        <v>96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446</v>
      </c>
      <c r="Y17" s="1">
        <v>1</v>
      </c>
      <c r="Z17" s="1" t="s">
        <v>632</v>
      </c>
      <c r="AA17" s="2">
        <v>3.15</v>
      </c>
      <c r="AB17" s="1" t="s">
        <v>606</v>
      </c>
      <c r="AC17" s="1" t="s">
        <v>37</v>
      </c>
      <c r="AD17" s="1" t="s">
        <v>38</v>
      </c>
      <c r="AE17" s="1" t="s">
        <v>39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196</v>
      </c>
    </row>
    <row r="18" spans="1:36" hidden="1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496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526</v>
      </c>
      <c r="O18" s="1" t="s">
        <v>32</v>
      </c>
      <c r="P18" s="1" t="s">
        <v>89</v>
      </c>
      <c r="Q18" s="1" t="s">
        <v>90</v>
      </c>
      <c r="R18" s="1" t="s">
        <v>527</v>
      </c>
      <c r="S18" s="1">
        <v>300</v>
      </c>
      <c r="T18" s="2" t="s">
        <v>35</v>
      </c>
      <c r="U18" s="1" t="s">
        <v>98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446</v>
      </c>
      <c r="Y18" s="1">
        <v>1</v>
      </c>
      <c r="Z18" s="1" t="s">
        <v>632</v>
      </c>
      <c r="AA18" s="2">
        <v>3.15</v>
      </c>
      <c r="AB18" s="1" t="s">
        <v>606</v>
      </c>
      <c r="AC18" s="1" t="s">
        <v>37</v>
      </c>
      <c r="AD18" s="1" t="s">
        <v>38</v>
      </c>
      <c r="AE18" s="1" t="s">
        <v>39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196</v>
      </c>
    </row>
    <row r="19" spans="1:36" hidden="1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497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526</v>
      </c>
      <c r="O19" s="1" t="s">
        <v>32</v>
      </c>
      <c r="P19" s="1" t="s">
        <v>89</v>
      </c>
      <c r="Q19" s="1" t="s">
        <v>90</v>
      </c>
      <c r="R19" s="1" t="s">
        <v>527</v>
      </c>
      <c r="S19" s="1">
        <v>300</v>
      </c>
      <c r="T19" s="2" t="s">
        <v>35</v>
      </c>
      <c r="U19" s="1" t="s">
        <v>100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446</v>
      </c>
      <c r="Y19" s="1">
        <v>1</v>
      </c>
      <c r="Z19" s="1" t="s">
        <v>632</v>
      </c>
      <c r="AA19" s="2">
        <v>3.15</v>
      </c>
      <c r="AB19" s="1" t="s">
        <v>606</v>
      </c>
      <c r="AC19" s="1" t="s">
        <v>37</v>
      </c>
      <c r="AD19" s="1" t="s">
        <v>38</v>
      </c>
      <c r="AE19" s="1" t="s">
        <v>39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196</v>
      </c>
    </row>
    <row r="20" spans="1:36" hidden="1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498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526</v>
      </c>
      <c r="O20" s="1" t="s">
        <v>32</v>
      </c>
      <c r="P20" s="1" t="s">
        <v>89</v>
      </c>
      <c r="Q20" s="1" t="s">
        <v>90</v>
      </c>
      <c r="R20" s="1" t="s">
        <v>527</v>
      </c>
      <c r="S20" s="1">
        <v>300</v>
      </c>
      <c r="T20" s="2" t="s">
        <v>35</v>
      </c>
      <c r="U20" s="1" t="s">
        <v>102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446</v>
      </c>
      <c r="Y20" s="1">
        <v>1</v>
      </c>
      <c r="Z20" s="1" t="s">
        <v>632</v>
      </c>
      <c r="AA20" s="2">
        <v>3.15</v>
      </c>
      <c r="AB20" s="1" t="s">
        <v>606</v>
      </c>
      <c r="AC20" s="1" t="s">
        <v>37</v>
      </c>
      <c r="AD20" s="1" t="s">
        <v>38</v>
      </c>
      <c r="AE20" s="1" t="s">
        <v>29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196</v>
      </c>
    </row>
    <row r="21" spans="1:36" hidden="1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499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526</v>
      </c>
      <c r="O21" s="1" t="s">
        <v>32</v>
      </c>
      <c r="P21" s="1" t="s">
        <v>89</v>
      </c>
      <c r="Q21" s="1" t="s">
        <v>90</v>
      </c>
      <c r="R21" s="1" t="s">
        <v>527</v>
      </c>
      <c r="S21" s="1">
        <v>300</v>
      </c>
      <c r="T21" s="2" t="s">
        <v>35</v>
      </c>
      <c r="U21" s="1" t="s">
        <v>104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446</v>
      </c>
      <c r="Y21" s="1">
        <v>1</v>
      </c>
      <c r="Z21" s="1" t="s">
        <v>632</v>
      </c>
      <c r="AA21" s="2">
        <v>3.15</v>
      </c>
      <c r="AB21" s="1" t="s">
        <v>606</v>
      </c>
      <c r="AC21" s="1" t="s">
        <v>37</v>
      </c>
      <c r="AD21" s="1" t="s">
        <v>38</v>
      </c>
      <c r="AE21" s="1" t="s">
        <v>39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196</v>
      </c>
    </row>
    <row r="22" spans="1:36" hidden="1" x14ac:dyDescent="0.2">
      <c r="A22" s="1">
        <v>1019</v>
      </c>
      <c r="B22" s="1" t="s">
        <v>27</v>
      </c>
      <c r="C22" s="1" t="s">
        <v>830</v>
      </c>
      <c r="D22" s="1" t="s">
        <v>556</v>
      </c>
      <c r="E22" s="1" t="s">
        <v>555</v>
      </c>
      <c r="F22" s="1" t="str">
        <f>IF(ISBLANK(E22), "", Table2[[#This Row],[unique_id]])</f>
        <v>column_break</v>
      </c>
      <c r="G22" s="1" t="s">
        <v>552</v>
      </c>
      <c r="H22" s="1" t="s">
        <v>88</v>
      </c>
      <c r="I22" s="1" t="s">
        <v>31</v>
      </c>
      <c r="K22" s="1" t="s">
        <v>553</v>
      </c>
      <c r="L22" s="1" t="s">
        <v>554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hidden="1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508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826</v>
      </c>
      <c r="N23" s="2" t="s">
        <v>526</v>
      </c>
      <c r="O23" s="1" t="s">
        <v>32</v>
      </c>
      <c r="P23" s="1" t="s">
        <v>33</v>
      </c>
      <c r="Q23" s="1" t="s">
        <v>34</v>
      </c>
      <c r="R23" s="1" t="s">
        <v>529</v>
      </c>
      <c r="S23" s="1">
        <v>300</v>
      </c>
      <c r="T23" s="2" t="s">
        <v>35</v>
      </c>
      <c r="U23" s="1" t="s">
        <v>41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447</v>
      </c>
      <c r="Y23" s="1">
        <v>1</v>
      </c>
      <c r="Z23" s="1" t="s">
        <v>632</v>
      </c>
      <c r="AA23" s="2">
        <v>3.15</v>
      </c>
      <c r="AB23" s="1" t="s">
        <v>606</v>
      </c>
      <c r="AC23" s="1" t="s">
        <v>37</v>
      </c>
      <c r="AD23" s="1" t="s">
        <v>38</v>
      </c>
      <c r="AE23" s="1" t="s">
        <v>39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196</v>
      </c>
    </row>
    <row r="24" spans="1:36" hidden="1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509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826</v>
      </c>
      <c r="N24" s="2" t="s">
        <v>526</v>
      </c>
      <c r="R24" s="1" t="s">
        <v>529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hidden="1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510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826</v>
      </c>
      <c r="N25" s="2" t="s">
        <v>526</v>
      </c>
      <c r="R25" s="1" t="s">
        <v>529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hidden="1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515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826</v>
      </c>
      <c r="N26" s="2" t="s">
        <v>526</v>
      </c>
      <c r="R26" s="1" t="s">
        <v>529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hidden="1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511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826</v>
      </c>
      <c r="N27" s="2" t="s">
        <v>526</v>
      </c>
      <c r="R27" s="1" t="s">
        <v>529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hidden="1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512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826</v>
      </c>
      <c r="N28" s="2" t="s">
        <v>526</v>
      </c>
      <c r="R28" s="1" t="s">
        <v>529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hidden="1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513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826</v>
      </c>
      <c r="N29" s="2" t="s">
        <v>526</v>
      </c>
      <c r="R29" s="1" t="s">
        <v>529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hidden="1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514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826</v>
      </c>
      <c r="N30" s="2" t="s">
        <v>526</v>
      </c>
      <c r="R30" s="1" t="s">
        <v>529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hidden="1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516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826</v>
      </c>
      <c r="N31" s="2" t="s">
        <v>526</v>
      </c>
      <c r="R31" s="1" t="s">
        <v>529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hidden="1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517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826</v>
      </c>
      <c r="N32" s="2" t="s">
        <v>526</v>
      </c>
      <c r="R32" s="1" t="s">
        <v>529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hidden="1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518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826</v>
      </c>
      <c r="N33" s="2" t="s">
        <v>526</v>
      </c>
      <c r="R33" s="1" t="s">
        <v>529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hidden="1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519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526</v>
      </c>
      <c r="O34" s="1" t="s">
        <v>32</v>
      </c>
      <c r="P34" s="1" t="s">
        <v>33</v>
      </c>
      <c r="Q34" s="1" t="s">
        <v>34</v>
      </c>
      <c r="R34" s="1" t="s">
        <v>529</v>
      </c>
      <c r="S34" s="1">
        <v>300</v>
      </c>
      <c r="T34" s="2" t="s">
        <v>35</v>
      </c>
      <c r="U34" s="1" t="s">
        <v>36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447</v>
      </c>
      <c r="Y34" s="1">
        <v>1</v>
      </c>
      <c r="Z34" s="1" t="s">
        <v>632</v>
      </c>
      <c r="AA34" s="2">
        <v>3.15</v>
      </c>
      <c r="AB34" s="1" t="s">
        <v>606</v>
      </c>
      <c r="AC34" s="1" t="s">
        <v>37</v>
      </c>
      <c r="AD34" s="1" t="s">
        <v>38</v>
      </c>
      <c r="AE34" s="1" t="s">
        <v>29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196</v>
      </c>
    </row>
    <row r="35" spans="1:36" hidden="1" x14ac:dyDescent="0.2">
      <c r="A35" s="1">
        <v>1062</v>
      </c>
      <c r="B35" s="1" t="s">
        <v>27</v>
      </c>
      <c r="C35" s="1" t="s">
        <v>830</v>
      </c>
      <c r="D35" s="1" t="s">
        <v>556</v>
      </c>
      <c r="E35" s="1" t="s">
        <v>555</v>
      </c>
      <c r="F35" s="1" t="str">
        <f>IF(ISBLANK(E35), "", Table2[[#This Row],[unique_id]])</f>
        <v>column_break</v>
      </c>
      <c r="G35" s="1" t="s">
        <v>552</v>
      </c>
      <c r="H35" s="1" t="s">
        <v>30</v>
      </c>
      <c r="I35" s="1" t="s">
        <v>31</v>
      </c>
      <c r="K35" s="1" t="s">
        <v>553</v>
      </c>
      <c r="L35" s="1" t="s">
        <v>554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hidden="1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500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526</v>
      </c>
      <c r="R36" s="1" t="s">
        <v>330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hidden="1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501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826</v>
      </c>
      <c r="N37" s="2" t="s">
        <v>526</v>
      </c>
      <c r="R37" s="1" t="s">
        <v>330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hidden="1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478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826</v>
      </c>
      <c r="N38" s="2" t="s">
        <v>480</v>
      </c>
      <c r="R38" s="1" t="s">
        <v>330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hidden="1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502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826</v>
      </c>
      <c r="N39" s="2" t="s">
        <v>526</v>
      </c>
      <c r="R39" s="1" t="s">
        <v>330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hidden="1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505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826</v>
      </c>
      <c r="N40" s="2" t="s">
        <v>526</v>
      </c>
      <c r="R40" s="1" t="s">
        <v>330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hidden="1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503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826</v>
      </c>
      <c r="N41" s="2" t="s">
        <v>526</v>
      </c>
      <c r="R41" s="1" t="s">
        <v>330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hidden="1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504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826</v>
      </c>
      <c r="N42" s="2" t="s">
        <v>526</v>
      </c>
      <c r="R42" s="1" t="s">
        <v>330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hidden="1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506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826</v>
      </c>
      <c r="N43" s="2" t="s">
        <v>526</v>
      </c>
      <c r="R43" s="1" t="s">
        <v>330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hidden="1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507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526</v>
      </c>
      <c r="R44" s="1" t="s">
        <v>330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hidden="1" x14ac:dyDescent="0.2">
      <c r="A45" s="1">
        <v>1109</v>
      </c>
      <c r="B45" s="1" t="s">
        <v>27</v>
      </c>
      <c r="C45" s="1" t="s">
        <v>830</v>
      </c>
      <c r="D45" s="1" t="s">
        <v>556</v>
      </c>
      <c r="E45" s="1" t="s">
        <v>555</v>
      </c>
      <c r="F45" s="1" t="str">
        <f>IF(ISBLANK(E45), "", Table2[[#This Row],[unique_id]])</f>
        <v>column_break</v>
      </c>
      <c r="G45" s="1" t="s">
        <v>552</v>
      </c>
      <c r="H45" s="1" t="s">
        <v>189</v>
      </c>
      <c r="I45" s="1" t="s">
        <v>31</v>
      </c>
      <c r="K45" s="1" t="s">
        <v>553</v>
      </c>
      <c r="L45" s="1" t="s">
        <v>554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hidden="1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520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826</v>
      </c>
      <c r="N46" s="2" t="s">
        <v>526</v>
      </c>
      <c r="R46" s="1" t="s">
        <v>528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hidden="1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521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826</v>
      </c>
      <c r="N47" s="2" t="s">
        <v>526</v>
      </c>
      <c r="R47" s="1" t="s">
        <v>528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hidden="1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522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826</v>
      </c>
      <c r="N48" s="2" t="s">
        <v>526</v>
      </c>
      <c r="R48" s="1" t="s">
        <v>528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hidden="1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523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826</v>
      </c>
      <c r="N49" s="2" t="s">
        <v>526</v>
      </c>
      <c r="R49" s="1" t="s">
        <v>528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hidden="1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524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826</v>
      </c>
      <c r="N50" s="2" t="s">
        <v>526</v>
      </c>
      <c r="R50" s="1" t="s">
        <v>528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hidden="1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525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826</v>
      </c>
      <c r="N51" s="2" t="s">
        <v>526</v>
      </c>
      <c r="R51" s="1" t="s">
        <v>528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hidden="1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447</v>
      </c>
      <c r="Y52" s="1">
        <v>1</v>
      </c>
      <c r="Z52" s="1" t="s">
        <v>632</v>
      </c>
      <c r="AA52" s="2">
        <v>3.15</v>
      </c>
      <c r="AB52" s="1" t="s">
        <v>606</v>
      </c>
      <c r="AC52" s="1" t="s">
        <v>37</v>
      </c>
      <c r="AD52" s="1" t="s">
        <v>38</v>
      </c>
      <c r="AE52" s="1" t="s">
        <v>39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196</v>
      </c>
    </row>
    <row r="53" spans="1:36" hidden="1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447</v>
      </c>
      <c r="Y53" s="1">
        <v>1</v>
      </c>
      <c r="Z53" s="1" t="s">
        <v>632</v>
      </c>
      <c r="AA53" s="2">
        <v>3.15</v>
      </c>
      <c r="AB53" s="1" t="s">
        <v>606</v>
      </c>
      <c r="AC53" s="1" t="s">
        <v>37</v>
      </c>
      <c r="AD53" s="1" t="s">
        <v>38</v>
      </c>
      <c r="AE53" s="1" t="s">
        <v>39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196</v>
      </c>
    </row>
    <row r="54" spans="1:36" hidden="1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447</v>
      </c>
      <c r="Y54" s="1">
        <v>1</v>
      </c>
      <c r="Z54" s="1" t="s">
        <v>632</v>
      </c>
      <c r="AA54" s="2">
        <v>3.15</v>
      </c>
      <c r="AB54" s="1" t="s">
        <v>606</v>
      </c>
      <c r="AC54" s="1" t="s">
        <v>37</v>
      </c>
      <c r="AD54" s="1" t="s">
        <v>38</v>
      </c>
      <c r="AE54" s="1" t="s">
        <v>39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196</v>
      </c>
    </row>
    <row r="55" spans="1:36" hidden="1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447</v>
      </c>
      <c r="Y55" s="1">
        <v>1</v>
      </c>
      <c r="Z55" s="1" t="s">
        <v>632</v>
      </c>
      <c r="AA55" s="2">
        <v>3.15</v>
      </c>
      <c r="AB55" s="1" t="s">
        <v>606</v>
      </c>
      <c r="AC55" s="1" t="s">
        <v>37</v>
      </c>
      <c r="AD55" s="1" t="s">
        <v>38</v>
      </c>
      <c r="AE55" s="1" t="s">
        <v>39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196</v>
      </c>
    </row>
    <row r="56" spans="1:36" hidden="1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447</v>
      </c>
      <c r="Y56" s="1">
        <v>1</v>
      </c>
      <c r="Z56" s="1" t="s">
        <v>632</v>
      </c>
      <c r="AA56" s="2">
        <v>3.15</v>
      </c>
      <c r="AB56" s="1" t="s">
        <v>606</v>
      </c>
      <c r="AC56" s="1" t="s">
        <v>37</v>
      </c>
      <c r="AD56" s="1" t="s">
        <v>38</v>
      </c>
      <c r="AE56" s="1" t="s">
        <v>39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196</v>
      </c>
    </row>
    <row r="57" spans="1:36" hidden="1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447</v>
      </c>
      <c r="Y57" s="1">
        <v>1</v>
      </c>
      <c r="Z57" s="1" t="s">
        <v>632</v>
      </c>
      <c r="AA57" s="2">
        <v>3.15</v>
      </c>
      <c r="AB57" s="1" t="s">
        <v>606</v>
      </c>
      <c r="AC57" s="1" t="s">
        <v>37</v>
      </c>
      <c r="AD57" s="1" t="s">
        <v>38</v>
      </c>
      <c r="AE57" s="1" t="s">
        <v>39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196</v>
      </c>
    </row>
    <row r="58" spans="1:36" hidden="1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446</v>
      </c>
      <c r="Y58" s="1">
        <v>1</v>
      </c>
      <c r="Z58" s="1" t="s">
        <v>632</v>
      </c>
      <c r="AA58" s="2">
        <v>3.15</v>
      </c>
      <c r="AB58" s="1" t="s">
        <v>606</v>
      </c>
      <c r="AC58" s="1" t="s">
        <v>37</v>
      </c>
      <c r="AD58" s="1" t="s">
        <v>38</v>
      </c>
      <c r="AE58" s="1" t="s">
        <v>39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196</v>
      </c>
    </row>
    <row r="59" spans="1:36" hidden="1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446</v>
      </c>
      <c r="Y59" s="1">
        <v>1</v>
      </c>
      <c r="Z59" s="1" t="s">
        <v>632</v>
      </c>
      <c r="AA59" s="2">
        <v>3.15</v>
      </c>
      <c r="AB59" s="1" t="s">
        <v>606</v>
      </c>
      <c r="AC59" s="1" t="s">
        <v>37</v>
      </c>
      <c r="AD59" s="1" t="s">
        <v>38</v>
      </c>
      <c r="AE59" s="1" t="s">
        <v>39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196</v>
      </c>
    </row>
    <row r="60" spans="1:36" hidden="1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448</v>
      </c>
      <c r="Y60" s="1">
        <v>1</v>
      </c>
      <c r="Z60" s="1" t="s">
        <v>632</v>
      </c>
      <c r="AA60" s="2">
        <v>3.15</v>
      </c>
      <c r="AB60" s="1" t="s">
        <v>606</v>
      </c>
      <c r="AC60" s="1" t="s">
        <v>37</v>
      </c>
      <c r="AD60" s="1" t="s">
        <v>38</v>
      </c>
      <c r="AE60" s="1" t="s">
        <v>39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196</v>
      </c>
    </row>
    <row r="61" spans="1:36" hidden="1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446</v>
      </c>
      <c r="Y61" s="1">
        <v>1</v>
      </c>
      <c r="Z61" s="1" t="s">
        <v>632</v>
      </c>
      <c r="AA61" s="2">
        <v>3.15</v>
      </c>
      <c r="AB61" s="1" t="s">
        <v>606</v>
      </c>
      <c r="AC61" s="1" t="s">
        <v>37</v>
      </c>
      <c r="AD61" s="1" t="s">
        <v>38</v>
      </c>
      <c r="AE61" s="1" t="s">
        <v>39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196</v>
      </c>
    </row>
    <row r="62" spans="1:36" hidden="1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446</v>
      </c>
      <c r="Y62" s="1">
        <v>1</v>
      </c>
      <c r="Z62" s="1" t="s">
        <v>632</v>
      </c>
      <c r="AA62" s="2">
        <v>3.15</v>
      </c>
      <c r="AB62" s="1" t="s">
        <v>606</v>
      </c>
      <c r="AC62" s="1" t="s">
        <v>37</v>
      </c>
      <c r="AD62" s="1" t="s">
        <v>38</v>
      </c>
      <c r="AE62" s="1" t="s">
        <v>39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196</v>
      </c>
    </row>
    <row r="63" spans="1:36" hidden="1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817</v>
      </c>
      <c r="Y63" s="1">
        <v>1</v>
      </c>
      <c r="Z63" s="1" t="s">
        <v>632</v>
      </c>
      <c r="AA63" s="2">
        <v>3.15</v>
      </c>
      <c r="AB63" s="1" t="s">
        <v>606</v>
      </c>
      <c r="AC63" s="1" t="s">
        <v>37</v>
      </c>
      <c r="AD63" s="1" t="s">
        <v>38</v>
      </c>
      <c r="AE63" s="1" t="s">
        <v>39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196</v>
      </c>
    </row>
    <row r="64" spans="1:36" hidden="1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826</v>
      </c>
      <c r="O64" s="1" t="s">
        <v>61</v>
      </c>
      <c r="P64" s="1" t="s">
        <v>300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817</v>
      </c>
      <c r="Y64" s="1">
        <v>1</v>
      </c>
      <c r="Z64" s="1" t="s">
        <v>632</v>
      </c>
      <c r="AA64" s="2">
        <v>3.15</v>
      </c>
      <c r="AB64" s="1" t="s">
        <v>606</v>
      </c>
      <c r="AC64" s="1" t="s">
        <v>37</v>
      </c>
      <c r="AD64" s="1" t="s">
        <v>38</v>
      </c>
      <c r="AE64" s="1" t="s">
        <v>39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196</v>
      </c>
    </row>
    <row r="65" spans="1:36" hidden="1" x14ac:dyDescent="0.2">
      <c r="A65" s="1">
        <v>1352</v>
      </c>
      <c r="B65" s="1" t="s">
        <v>27</v>
      </c>
      <c r="C65" s="1" t="s">
        <v>830</v>
      </c>
      <c r="D65" s="1" t="s">
        <v>556</v>
      </c>
      <c r="E65" s="1" t="s">
        <v>828</v>
      </c>
      <c r="F65" s="1" t="str">
        <f>IF(ISBLANK(E65), "", Table2[[#This Row],[unique_id]])</f>
        <v>graph_break</v>
      </c>
      <c r="G65" s="1" t="s">
        <v>829</v>
      </c>
      <c r="H65" s="1" t="s">
        <v>60</v>
      </c>
      <c r="I65" s="1" t="s">
        <v>195</v>
      </c>
      <c r="M65" s="1" t="s">
        <v>826</v>
      </c>
      <c r="T65" s="2"/>
      <c r="V65" s="1" t="str">
        <f>IF(ISBLANK(U65),  "", _xlfn.CONCAT("haas/entity/sensor/", LOWER(C65), "/", E65, "/config"))</f>
        <v/>
      </c>
      <c r="W65" s="1" t="str">
        <f>IF(ISBLANK(U65),  "", _xlfn.CONCAT("haas/entity/sensor/", LOWER(C65), "/", E65))</f>
        <v/>
      </c>
      <c r="AI65" s="28" t="str">
        <f>IF(AND(ISBLANK(AG65), ISBLANK(AH65)), "", _xlfn.CONCAT("[", IF(ISBLANK(AG65), "", _xlfn.CONCAT("[""mac"", """, AG65, """]")), IF(ISBLANK(AH65), "", _xlfn.CONCAT(", [""ip"", """, AH65, """]")), "]"))</f>
        <v/>
      </c>
      <c r="AJ65" s="5"/>
    </row>
    <row r="66" spans="1:36" hidden="1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826</v>
      </c>
      <c r="O66" s="1" t="s">
        <v>61</v>
      </c>
      <c r="P66" s="1" t="s">
        <v>300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>IF(ISBLANK(U66),  "", _xlfn.CONCAT("haas/entity/sensor/", LOWER(C66), "/", E66, "/config"))</f>
        <v>haas/entity/sensor/weewx/roof_daily_rain/config</v>
      </c>
      <c r="W66" s="1" t="str">
        <f>IF(ISBLANK(U66),  "", _xlfn.CONCAT("haas/entity/sensor/", LOWER(C66), "/", E66))</f>
        <v>haas/entity/sensor/weewx/roof_daily_rain</v>
      </c>
      <c r="X66" s="1" t="s">
        <v>817</v>
      </c>
      <c r="Y66" s="1">
        <v>1</v>
      </c>
      <c r="Z66" s="1" t="s">
        <v>632</v>
      </c>
      <c r="AA66" s="2">
        <v>3.15</v>
      </c>
      <c r="AB66" s="1" t="s">
        <v>606</v>
      </c>
      <c r="AC66" s="1" t="s">
        <v>37</v>
      </c>
      <c r="AD66" s="1" t="s">
        <v>38</v>
      </c>
      <c r="AE66" s="1" t="s">
        <v>39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196</v>
      </c>
    </row>
    <row r="67" spans="1:36" hidden="1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300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>IF(ISBLANK(U67),  "", _xlfn.CONCAT("haas/entity/sensor/", LOWER(C67), "/", E67, "/config"))</f>
        <v>haas/entity/sensor/weewx/roof_24hour_rain/config</v>
      </c>
      <c r="W67" s="1" t="str">
        <f>IF(ISBLANK(U67),  "", _xlfn.CONCAT("haas/entity/sensor/", LOWER(C67), "/", E67))</f>
        <v>haas/entity/sensor/weewx/roof_24hour_rain</v>
      </c>
      <c r="X67" s="1" t="s">
        <v>817</v>
      </c>
      <c r="Y67" s="1">
        <v>1</v>
      </c>
      <c r="Z67" s="1" t="s">
        <v>632</v>
      </c>
      <c r="AA67" s="2">
        <v>3.15</v>
      </c>
      <c r="AB67" s="1" t="s">
        <v>606</v>
      </c>
      <c r="AC67" s="1" t="s">
        <v>37</v>
      </c>
      <c r="AD67" s="1" t="s">
        <v>38</v>
      </c>
      <c r="AE67" s="1" t="s">
        <v>39</v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 t="s">
        <v>196</v>
      </c>
    </row>
    <row r="68" spans="1:36" hidden="1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317</v>
      </c>
      <c r="F68" s="1" t="str">
        <f>IF(ISBLANK(E68), "", Table2[[#This Row],[unique_id]])</f>
        <v>roof_weekly_rain</v>
      </c>
      <c r="G68" s="1" t="s">
        <v>318</v>
      </c>
      <c r="H68" s="1" t="s">
        <v>60</v>
      </c>
      <c r="I68" s="1" t="s">
        <v>195</v>
      </c>
      <c r="K68" s="1" t="s">
        <v>137</v>
      </c>
      <c r="T68" s="2"/>
      <c r="V68" s="1" t="str">
        <f>IF(ISBLANK(U68),  "", _xlfn.CONCAT("haas/entity/sensor/", LOWER(C68), "/", E68, "/config"))</f>
        <v/>
      </c>
      <c r="W68" s="1" t="str">
        <f>IF(ISBLANK(U68),  "", _xlfn.CONCAT("haas/entity/sensor/", LOWER(C68), "/", E68))</f>
        <v/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/>
    </row>
    <row r="69" spans="1:36" hidden="1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>IF(ISBLANK(U69),  "", _xlfn.CONCAT("haas/entity/sensor/", LOWER(C69), "/", E69, "/config"))</f>
        <v>haas/entity/sensor/weewx/roof_monthly_rain/config</v>
      </c>
      <c r="W69" s="1" t="str">
        <f>IF(ISBLANK(U69),  "", _xlfn.CONCAT("haas/entity/sensor/", LOWER(C69), "/", E69))</f>
        <v>haas/entity/sensor/weewx/roof_monthly_rain</v>
      </c>
      <c r="X69" s="1" t="s">
        <v>449</v>
      </c>
      <c r="Y69" s="1">
        <v>1</v>
      </c>
      <c r="Z69" s="1" t="s">
        <v>632</v>
      </c>
      <c r="AA69" s="2">
        <v>3.15</v>
      </c>
      <c r="AB69" s="1" t="s">
        <v>606</v>
      </c>
      <c r="AC69" s="1" t="s">
        <v>37</v>
      </c>
      <c r="AD69" s="1" t="s">
        <v>38</v>
      </c>
      <c r="AE69" s="1" t="s">
        <v>39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196</v>
      </c>
    </row>
    <row r="70" spans="1:36" hidden="1" x14ac:dyDescent="0.2">
      <c r="A70" s="1">
        <v>1357</v>
      </c>
      <c r="B70" s="1" t="s">
        <v>27</v>
      </c>
      <c r="C70" s="1" t="s">
        <v>830</v>
      </c>
      <c r="D70" s="1" t="s">
        <v>556</v>
      </c>
      <c r="E70" s="1" t="s">
        <v>828</v>
      </c>
      <c r="F70" s="1" t="str">
        <f>IF(ISBLANK(E70), "", Table2[[#This Row],[unique_id]])</f>
        <v>graph_break</v>
      </c>
      <c r="G70" s="1" t="s">
        <v>829</v>
      </c>
      <c r="H70" s="1" t="s">
        <v>60</v>
      </c>
      <c r="I70" s="1" t="s">
        <v>195</v>
      </c>
      <c r="M70" s="1" t="s">
        <v>826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I70" s="28" t="str">
        <f>IF(AND(ISBLANK(AG70), ISBLANK(AH70)), "", _xlfn.CONCAT("[", IF(ISBLANK(AG70), "", _xlfn.CONCAT("[""mac"", """, AG70, """]")), IF(ISBLANK(AH70), "", _xlfn.CONCAT(", [""ip"", """, AH70, """]")), "]"))</f>
        <v/>
      </c>
      <c r="AJ70" s="5"/>
    </row>
    <row r="71" spans="1:36" hidden="1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826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>IF(ISBLANK(U71),  "", _xlfn.CONCAT("haas/entity/sensor/", LOWER(C71), "/", E71, "/config"))</f>
        <v>haas/entity/sensor/weewx/roof_yearly_rain/config</v>
      </c>
      <c r="W71" s="1" t="str">
        <f>IF(ISBLANK(U71),  "", _xlfn.CONCAT("haas/entity/sensor/", LOWER(C71), "/", E71))</f>
        <v>haas/entity/sensor/weewx/roof_yearly_rain</v>
      </c>
      <c r="X71" s="1" t="s">
        <v>449</v>
      </c>
      <c r="Y71" s="1">
        <v>1</v>
      </c>
      <c r="Z71" s="1" t="s">
        <v>632</v>
      </c>
      <c r="AA71" s="2">
        <v>3.15</v>
      </c>
      <c r="AB71" s="1" t="s">
        <v>606</v>
      </c>
      <c r="AC71" s="1" t="s">
        <v>37</v>
      </c>
      <c r="AD71" s="1" t="s">
        <v>38</v>
      </c>
      <c r="AE71" s="1" t="s">
        <v>39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196</v>
      </c>
    </row>
    <row r="72" spans="1:36" hidden="1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>IF(ISBLANK(U72),  "", _xlfn.CONCAT("haas/entity/sensor/", LOWER(C72), "/", E72, "/config"))</f>
        <v>haas/entity/sensor/weewx/roof_rain/config</v>
      </c>
      <c r="W72" s="1" t="str">
        <f>IF(ISBLANK(U72),  "", _xlfn.CONCAT("haas/entity/sensor/", LOWER(C72), "/", E72))</f>
        <v>haas/entity/sensor/weewx/roof_rain</v>
      </c>
      <c r="X72" s="1" t="s">
        <v>449</v>
      </c>
      <c r="Y72" s="1">
        <v>1</v>
      </c>
      <c r="Z72" s="1" t="s">
        <v>632</v>
      </c>
      <c r="AA72" s="2">
        <v>3.15</v>
      </c>
      <c r="AB72" s="1" t="s">
        <v>606</v>
      </c>
      <c r="AC72" s="1" t="s">
        <v>37</v>
      </c>
      <c r="AD72" s="1" t="s">
        <v>38</v>
      </c>
      <c r="AE72" s="1" t="s">
        <v>39</v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 t="s">
        <v>196</v>
      </c>
    </row>
    <row r="73" spans="1:36" hidden="1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>IF(ISBLANK(U73),  "", _xlfn.CONCAT("haas/entity/sensor/", LOWER(C73), "/", E73, "/config"))</f>
        <v>haas/entity/sensor/weewx/roof_storm_rain/config</v>
      </c>
      <c r="W73" s="1" t="str">
        <f>IF(ISBLANK(U73),  "", _xlfn.CONCAT("haas/entity/sensor/", LOWER(C73), "/", E73))</f>
        <v>haas/entity/sensor/weewx/roof_storm_rain</v>
      </c>
      <c r="X73" s="1" t="s">
        <v>449</v>
      </c>
      <c r="Y73" s="1">
        <v>1</v>
      </c>
      <c r="Z73" s="1" t="s">
        <v>632</v>
      </c>
      <c r="AA73" s="2">
        <v>3.15</v>
      </c>
      <c r="AB73" s="1" t="s">
        <v>606</v>
      </c>
      <c r="AC73" s="1" t="s">
        <v>37</v>
      </c>
      <c r="AD73" s="1" t="s">
        <v>38</v>
      </c>
      <c r="AE73" s="1" t="s">
        <v>39</v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 t="s">
        <v>196</v>
      </c>
    </row>
    <row r="74" spans="1:36" hidden="1" x14ac:dyDescent="0.2">
      <c r="A74" s="1">
        <v>1400</v>
      </c>
      <c r="B74" s="1" t="s">
        <v>27</v>
      </c>
      <c r="C74" s="1" t="s">
        <v>155</v>
      </c>
      <c r="D74" s="1" t="s">
        <v>475</v>
      </c>
      <c r="E74" s="1" t="s">
        <v>831</v>
      </c>
      <c r="F74" s="28" t="str">
        <f>IF(ISBLANK(E74), "", Table2[[#This Row],[unique_id]])</f>
        <v>home_movie</v>
      </c>
      <c r="G74" s="1" t="s">
        <v>834</v>
      </c>
      <c r="H74" s="1" t="s">
        <v>476</v>
      </c>
      <c r="I74" s="1" t="s">
        <v>133</v>
      </c>
      <c r="K74" s="1" t="s">
        <v>361</v>
      </c>
      <c r="R74" s="1" t="s">
        <v>815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  <c r="AI74" s="28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hidden="1" x14ac:dyDescent="0.2">
      <c r="A75" s="1">
        <v>1401</v>
      </c>
      <c r="B75" s="1" t="s">
        <v>27</v>
      </c>
      <c r="C75" s="1" t="s">
        <v>155</v>
      </c>
      <c r="D75" s="1" t="s">
        <v>475</v>
      </c>
      <c r="E75" s="1" t="s">
        <v>474</v>
      </c>
      <c r="F75" s="1" t="str">
        <f>IF(ISBLANK(E75), "", Table2[[#This Row],[unique_id]])</f>
        <v>home_sleep</v>
      </c>
      <c r="G75" s="1" t="s">
        <v>833</v>
      </c>
      <c r="H75" s="1" t="s">
        <v>476</v>
      </c>
      <c r="I75" s="1" t="s">
        <v>133</v>
      </c>
      <c r="K75" s="1" t="s">
        <v>361</v>
      </c>
      <c r="R75" s="1" t="s">
        <v>477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AI75" s="1" t="str">
        <f>IF(AND(ISBLANK(AG75), ISBLANK(AH75)), "", _xlfn.CONCAT("[", IF(ISBLANK(AG75), "", _xlfn.CONCAT("[""mac"", """, AG75, """]")), IF(ISBLANK(AH75), "", _xlfn.CONCAT(", [""ip"", """, AH75, """]")), "]"))</f>
        <v/>
      </c>
      <c r="AJ75" s="5"/>
    </row>
    <row r="76" spans="1:36" hidden="1" x14ac:dyDescent="0.2">
      <c r="A76" s="1">
        <v>1402</v>
      </c>
      <c r="B76" s="1" t="s">
        <v>27</v>
      </c>
      <c r="C76" s="1" t="s">
        <v>155</v>
      </c>
      <c r="D76" s="1" t="s">
        <v>475</v>
      </c>
      <c r="E76" s="1" t="s">
        <v>814</v>
      </c>
      <c r="F76" s="1" t="str">
        <f>IF(ISBLANK(E76), "", Table2[[#This Row],[unique_id]])</f>
        <v>home_reset</v>
      </c>
      <c r="G76" s="1" t="s">
        <v>835</v>
      </c>
      <c r="H76" s="1" t="s">
        <v>476</v>
      </c>
      <c r="I76" s="1" t="s">
        <v>133</v>
      </c>
      <c r="K76" s="1" t="s">
        <v>361</v>
      </c>
      <c r="R76" s="1" t="s">
        <v>816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AI76" s="1" t="str">
        <f>IF(AND(ISBLANK(AG76), ISBLANK(AH76)), "", _xlfn.CONCAT("[", IF(ISBLANK(AG76), "", _xlfn.CONCAT("[""mac"", """, AG76, """]")), IF(ISBLANK(AH76), "", _xlfn.CONCAT(", [""ip"", """, AH76, """]")), "]"))</f>
        <v/>
      </c>
      <c r="AJ76" s="5"/>
    </row>
    <row r="77" spans="1:36" x14ac:dyDescent="0.2">
      <c r="A77" s="1">
        <v>5000</v>
      </c>
      <c r="B77" s="7" t="s">
        <v>27</v>
      </c>
      <c r="C77" s="1" t="s">
        <v>291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704</v>
      </c>
      <c r="AA77" s="2" t="s">
        <v>708</v>
      </c>
      <c r="AB77" s="1" t="s">
        <v>717</v>
      </c>
      <c r="AC77" s="1" t="s">
        <v>713</v>
      </c>
      <c r="AD77" s="1" t="s">
        <v>291</v>
      </c>
      <c r="AE77" s="1" t="s">
        <v>29</v>
      </c>
      <c r="AF77" s="1" t="s">
        <v>702</v>
      </c>
      <c r="AG77" s="1" t="s">
        <v>724</v>
      </c>
      <c r="AH77" s="1" t="s">
        <v>720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"74:ac:b9:1c:15:f1"], ["ip", "10.0.0.1"]]</v>
      </c>
    </row>
    <row r="78" spans="1:36" hidden="1" x14ac:dyDescent="0.2">
      <c r="A78" s="1">
        <v>1404</v>
      </c>
      <c r="B78" s="1" t="s">
        <v>27</v>
      </c>
      <c r="C78" s="1" t="s">
        <v>830</v>
      </c>
      <c r="D78" s="1" t="s">
        <v>556</v>
      </c>
      <c r="E78" s="1" t="s">
        <v>555</v>
      </c>
      <c r="F78" s="1" t="str">
        <f>IF(ISBLANK(E78), "", Table2[[#This Row],[unique_id]])</f>
        <v>column_break</v>
      </c>
      <c r="G78" s="1" t="s">
        <v>552</v>
      </c>
      <c r="H78" s="1" t="s">
        <v>476</v>
      </c>
      <c r="I78" s="1" t="s">
        <v>133</v>
      </c>
      <c r="K78" s="1" t="s">
        <v>553</v>
      </c>
      <c r="L78" s="1" t="s">
        <v>554</v>
      </c>
      <c r="T78" s="2"/>
      <c r="AI78" s="1" t="str">
        <f>IF(AND(ISBLANK(AG78), ISBLANK(AH78)), "", _xlfn.CONCAT("[", IF(ISBLANK(AG78), "", _xlfn.CONCAT("[""mac"", """, AG78, """]")), IF(ISBLANK(AH78), "", _xlfn.CONCAT(", [""ip"", """, AH78, """]")), "]"))</f>
        <v/>
      </c>
      <c r="AJ78" s="5"/>
    </row>
    <row r="79" spans="1:36" x14ac:dyDescent="0.2">
      <c r="A79" s="1">
        <v>5001</v>
      </c>
      <c r="B79" s="7" t="s">
        <v>27</v>
      </c>
      <c r="C79" s="1" t="s">
        <v>291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705</v>
      </c>
      <c r="AA79" s="2" t="s">
        <v>709</v>
      </c>
      <c r="AB79" s="1" t="s">
        <v>719</v>
      </c>
      <c r="AC79" s="1" t="s">
        <v>714</v>
      </c>
      <c r="AD79" s="1" t="s">
        <v>291</v>
      </c>
      <c r="AE79" s="1" t="s">
        <v>711</v>
      </c>
      <c r="AF79" s="1" t="s">
        <v>702</v>
      </c>
      <c r="AG79" s="1" t="s">
        <v>725</v>
      </c>
      <c r="AH79" s="1" t="s">
        <v>721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"b4:fb:e4:e3:83:32"], ["ip", "10.0.0.2"]]</v>
      </c>
    </row>
    <row r="80" spans="1:36" x14ac:dyDescent="0.2">
      <c r="A80" s="1">
        <v>5002</v>
      </c>
      <c r="B80" s="7" t="s">
        <v>27</v>
      </c>
      <c r="C80" s="1" t="s">
        <v>291</v>
      </c>
      <c r="F80" s="28" t="str">
        <f>IF(ISBLANK(E80), "", Table2[[#This Row],[unique_id]])</f>
        <v/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706</v>
      </c>
      <c r="AA80" s="2" t="s">
        <v>710</v>
      </c>
      <c r="AB80" s="1" t="s">
        <v>718</v>
      </c>
      <c r="AC80" s="1" t="s">
        <v>715</v>
      </c>
      <c r="AD80" s="1" t="s">
        <v>291</v>
      </c>
      <c r="AE80" s="1" t="s">
        <v>598</v>
      </c>
      <c r="AF80" s="1" t="s">
        <v>702</v>
      </c>
      <c r="AG80" s="1" t="s">
        <v>726</v>
      </c>
      <c r="AH80" s="1" t="s">
        <v>722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"78:8a:20:70:d3:79"], ["ip", "10.0.0.3"]]</v>
      </c>
    </row>
    <row r="81" spans="1:36" x14ac:dyDescent="0.2">
      <c r="A81" s="1">
        <v>5003</v>
      </c>
      <c r="B81" s="7" t="s">
        <v>27</v>
      </c>
      <c r="C81" s="1" t="s">
        <v>291</v>
      </c>
      <c r="F81" s="28" t="str">
        <f>IF(ISBLANK(E81), "", Table2[[#This Row],[unique_id]])</f>
        <v/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707</v>
      </c>
      <c r="AA81" s="2" t="s">
        <v>710</v>
      </c>
      <c r="AB81" s="1" t="s">
        <v>718</v>
      </c>
      <c r="AC81" s="1" t="s">
        <v>716</v>
      </c>
      <c r="AD81" s="1" t="s">
        <v>291</v>
      </c>
      <c r="AE81" s="1" t="s">
        <v>712</v>
      </c>
      <c r="AF81" s="1" t="s">
        <v>702</v>
      </c>
      <c r="AG81" s="1" t="s">
        <v>727</v>
      </c>
      <c r="AH81" s="1" t="s">
        <v>723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"f0:9f:c2:fc:b0:f7"], ["ip", "10.0.0.4"]]</v>
      </c>
    </row>
    <row r="82" spans="1:36" x14ac:dyDescent="0.2">
      <c r="A82" s="1">
        <v>5005</v>
      </c>
      <c r="B82" s="7" t="s">
        <v>27</v>
      </c>
      <c r="C82" s="7" t="s">
        <v>648</v>
      </c>
      <c r="D82" s="7"/>
      <c r="E82" s="7"/>
      <c r="G82" s="7"/>
      <c r="H82" s="7"/>
      <c r="I82" s="7"/>
      <c r="J82" s="7"/>
      <c r="K82" s="7"/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">
        <v>647</v>
      </c>
      <c r="AA82" s="2" t="s">
        <v>651</v>
      </c>
      <c r="AB82" s="1" t="s">
        <v>652</v>
      </c>
      <c r="AC82" s="1" t="s">
        <v>655</v>
      </c>
      <c r="AD82" s="1" t="s">
        <v>372</v>
      </c>
      <c r="AE82" s="1" t="s">
        <v>29</v>
      </c>
      <c r="AF82" s="1" t="s">
        <v>703</v>
      </c>
      <c r="AG82" s="1" t="s">
        <v>658</v>
      </c>
      <c r="AH82" s="1" t="s">
        <v>694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"00:e0:4c:68:06:a1"], ["ip", "10.0.2.11"]]</v>
      </c>
      <c r="AJ82" s="1"/>
    </row>
    <row r="83" spans="1:36" x14ac:dyDescent="0.2">
      <c r="A83" s="1">
        <v>5008</v>
      </c>
      <c r="B83" s="7" t="s">
        <v>27</v>
      </c>
      <c r="C83" s="7" t="s">
        <v>648</v>
      </c>
      <c r="D83" s="7"/>
      <c r="E83" s="7"/>
      <c r="G83" s="7"/>
      <c r="H83" s="7"/>
      <c r="I83" s="7"/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">
        <v>649</v>
      </c>
      <c r="AA83" s="2" t="s">
        <v>651</v>
      </c>
      <c r="AB83" s="1" t="s">
        <v>653</v>
      </c>
      <c r="AC83" s="1" t="s">
        <v>656</v>
      </c>
      <c r="AD83" s="1" t="s">
        <v>372</v>
      </c>
      <c r="AE83" s="1" t="s">
        <v>29</v>
      </c>
      <c r="AF83" s="1" t="s">
        <v>703</v>
      </c>
      <c r="AG83" s="1" t="s">
        <v>657</v>
      </c>
      <c r="AH83" s="1" t="s">
        <v>695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"00:e0:4c:68:04:21"], ["ip", "10.0.2.12"]]</v>
      </c>
      <c r="AJ83" s="1"/>
    </row>
    <row r="84" spans="1:36" hidden="1" x14ac:dyDescent="0.2">
      <c r="A84" s="1">
        <v>1455</v>
      </c>
      <c r="B84" s="1" t="s">
        <v>27</v>
      </c>
      <c r="C84" s="1" t="s">
        <v>134</v>
      </c>
      <c r="D84" s="1" t="s">
        <v>130</v>
      </c>
      <c r="E84" s="1" t="s">
        <v>770</v>
      </c>
      <c r="F84" s="1" t="str">
        <f>IF(ISBLANK(E84), "", Table2[[#This Row],[unique_id]])</f>
        <v>deck_fan</v>
      </c>
      <c r="G84" s="1" t="s">
        <v>598</v>
      </c>
      <c r="H84" s="1" t="s">
        <v>132</v>
      </c>
      <c r="I84" s="1" t="s">
        <v>133</v>
      </c>
      <c r="K84" s="1" t="s">
        <v>137</v>
      </c>
      <c r="R84" s="1" t="s">
        <v>332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x14ac:dyDescent="0.2">
      <c r="A85" s="1">
        <v>5009</v>
      </c>
      <c r="B85" s="7" t="s">
        <v>27</v>
      </c>
      <c r="C85" s="7" t="s">
        <v>648</v>
      </c>
      <c r="D85" s="7"/>
      <c r="E85" s="7"/>
      <c r="G85" s="7"/>
      <c r="H85" s="7"/>
      <c r="I85" s="7"/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Z85" s="1" t="s">
        <v>650</v>
      </c>
      <c r="AA85" s="2" t="s">
        <v>651</v>
      </c>
      <c r="AB85" s="1" t="s">
        <v>654</v>
      </c>
      <c r="AC85" s="1" t="s">
        <v>656</v>
      </c>
      <c r="AD85" s="1" t="s">
        <v>372</v>
      </c>
      <c r="AE85" s="1" t="s">
        <v>29</v>
      </c>
      <c r="AF85" s="1" t="s">
        <v>703</v>
      </c>
      <c r="AG85" s="1" t="s">
        <v>805</v>
      </c>
      <c r="AH85" s="7" t="s">
        <v>701</v>
      </c>
      <c r="AI85" s="1" t="str">
        <f>IF(AND(ISBLANK(AG85), ISBLANK(AH85)), "", _xlfn.CONCAT("[", IF(ISBLANK(AG85), "", _xlfn.CONCAT("[""mac"", """, AG85, """]")), IF(ISBLANK(AH85), "", _xlfn.CONCAT(", [""ip"", """, AH85, """]")), "]"))</f>
        <v>[["mac", "00:e0:4c:68:07:0d"], ["ip", "10.0.2.13"]]</v>
      </c>
      <c r="AJ85" s="1"/>
    </row>
    <row r="86" spans="1:36" x14ac:dyDescent="0.2">
      <c r="A86" s="1">
        <v>5010</v>
      </c>
      <c r="B86" s="1" t="s">
        <v>27</v>
      </c>
      <c r="C86" s="1" t="s">
        <v>290</v>
      </c>
      <c r="E86" s="7"/>
      <c r="F86" s="28"/>
      <c r="I86" s="7"/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Z86" s="1" t="s">
        <v>644</v>
      </c>
      <c r="AA86" s="2" t="s">
        <v>642</v>
      </c>
      <c r="AB86" s="1" t="s">
        <v>749</v>
      </c>
      <c r="AC86" s="1" t="s">
        <v>643</v>
      </c>
      <c r="AD86" s="1" t="s">
        <v>645</v>
      </c>
      <c r="AE86" s="1" t="s">
        <v>29</v>
      </c>
      <c r="AF86" s="1" t="s">
        <v>703</v>
      </c>
      <c r="AG86" s="1" t="s">
        <v>646</v>
      </c>
      <c r="AH86" s="4" t="s">
        <v>696</v>
      </c>
      <c r="AI86" s="1" t="str">
        <f>IF(AND(ISBLANK(AG86), ISBLANK(AH86)), "", _xlfn.CONCAT("[", IF(ISBLANK(AG86), "", _xlfn.CONCAT("[""mac"", """, AG86, """]")), IF(ISBLANK(AH86), "", _xlfn.CONCAT(", [""ip"", """, AH86, """]")), "]"))</f>
        <v>[["mac", "ec:b5:fa:03:5d:88"], ["ip", "10.0.2.20"]]</v>
      </c>
    </row>
    <row r="87" spans="1:36" hidden="1" x14ac:dyDescent="0.2">
      <c r="A87" s="1">
        <v>1458</v>
      </c>
      <c r="B87" s="1" t="s">
        <v>27</v>
      </c>
      <c r="C87" s="1" t="s">
        <v>830</v>
      </c>
      <c r="D87" s="1" t="s">
        <v>556</v>
      </c>
      <c r="E87" s="1" t="s">
        <v>555</v>
      </c>
      <c r="F87" s="1" t="str">
        <f>IF(ISBLANK(E87), "", Table2[[#This Row],[unique_id]])</f>
        <v>column_break</v>
      </c>
      <c r="G87" s="1" t="s">
        <v>552</v>
      </c>
      <c r="H87" s="1" t="s">
        <v>132</v>
      </c>
      <c r="I87" s="1" t="s">
        <v>133</v>
      </c>
      <c r="K87" s="1" t="s">
        <v>553</v>
      </c>
      <c r="L87" s="1" t="s">
        <v>554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hidden="1" x14ac:dyDescent="0.2">
      <c r="A88" s="1">
        <v>1500</v>
      </c>
      <c r="B88" s="1" t="s">
        <v>27</v>
      </c>
      <c r="C88" s="1" t="s">
        <v>134</v>
      </c>
      <c r="D88" s="1" t="s">
        <v>138</v>
      </c>
      <c r="E88" s="1" t="s">
        <v>766</v>
      </c>
      <c r="F88" s="1" t="str">
        <f>IF(ISBLANK(E88), "", Table2[[#This Row],[unique_id]])</f>
        <v>ada_fan</v>
      </c>
      <c r="G88" s="1" t="s">
        <v>141</v>
      </c>
      <c r="H88" s="1" t="s">
        <v>140</v>
      </c>
      <c r="I88" s="1" t="s">
        <v>133</v>
      </c>
      <c r="K88" s="1" t="s">
        <v>137</v>
      </c>
      <c r="R88" s="1" t="s">
        <v>436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hidden="1" x14ac:dyDescent="0.2">
      <c r="A89" s="1">
        <v>1501</v>
      </c>
      <c r="B89" s="1" t="s">
        <v>27</v>
      </c>
      <c r="C89" s="1" t="s">
        <v>290</v>
      </c>
      <c r="D89" s="1" t="s">
        <v>138</v>
      </c>
      <c r="E89" s="1" t="s">
        <v>465</v>
      </c>
      <c r="F89" s="1" t="str">
        <f>IF(ISBLANK(E89), "", Table2[[#This Row],[unique_id]])</f>
        <v>ada_lamp</v>
      </c>
      <c r="G89" s="1" t="s">
        <v>240</v>
      </c>
      <c r="H89" s="1" t="s">
        <v>140</v>
      </c>
      <c r="I89" s="1" t="s">
        <v>133</v>
      </c>
      <c r="J89" s="1" t="s">
        <v>469</v>
      </c>
      <c r="K89" s="1" t="s">
        <v>137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hidden="1" x14ac:dyDescent="0.2">
      <c r="A90" s="1">
        <v>1502</v>
      </c>
      <c r="B90" s="1" t="s">
        <v>27</v>
      </c>
      <c r="C90" s="1" t="s">
        <v>290</v>
      </c>
      <c r="D90" s="1" t="s">
        <v>138</v>
      </c>
      <c r="E90" s="1" t="s">
        <v>233</v>
      </c>
      <c r="F90" s="1" t="str">
        <f>IF(ISBLANK(E90), "", Table2[[#This Row],[unique_id]])</f>
        <v>hue_ambiance_lamp_11</v>
      </c>
      <c r="G90" s="1" t="s">
        <v>240</v>
      </c>
      <c r="H90" s="1" t="s">
        <v>140</v>
      </c>
      <c r="I90" s="1" t="s">
        <v>133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hidden="1" x14ac:dyDescent="0.2">
      <c r="A91" s="1">
        <v>1503</v>
      </c>
      <c r="B91" s="1" t="s">
        <v>27</v>
      </c>
      <c r="C91" s="1" t="s">
        <v>290</v>
      </c>
      <c r="D91" s="1" t="s">
        <v>138</v>
      </c>
      <c r="E91" s="1" t="s">
        <v>466</v>
      </c>
      <c r="F91" s="1" t="str">
        <f>IF(ISBLANK(E91), "", Table2[[#This Row],[unique_id]])</f>
        <v>edwin_lamp</v>
      </c>
      <c r="G91" s="1" t="s">
        <v>250</v>
      </c>
      <c r="H91" s="1" t="s">
        <v>140</v>
      </c>
      <c r="I91" s="1" t="s">
        <v>133</v>
      </c>
      <c r="J91" s="1" t="s">
        <v>468</v>
      </c>
      <c r="K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hidden="1" x14ac:dyDescent="0.2">
      <c r="A92" s="1">
        <v>1504</v>
      </c>
      <c r="B92" s="1" t="s">
        <v>27</v>
      </c>
      <c r="C92" s="1" t="s">
        <v>290</v>
      </c>
      <c r="D92" s="1" t="s">
        <v>138</v>
      </c>
      <c r="E92" s="1" t="s">
        <v>222</v>
      </c>
      <c r="F92" s="1" t="str">
        <f>IF(ISBLANK(E92), "", Table2[[#This Row],[unique_id]])</f>
        <v>hue_ambiance_lamp_13</v>
      </c>
      <c r="G92" s="1" t="s">
        <v>250</v>
      </c>
      <c r="H92" s="1" t="s">
        <v>140</v>
      </c>
      <c r="I92" s="1" t="s">
        <v>133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hidden="1" x14ac:dyDescent="0.2">
      <c r="A93" s="1">
        <v>1505</v>
      </c>
      <c r="B93" s="1" t="s">
        <v>27</v>
      </c>
      <c r="C93" s="1" t="s">
        <v>134</v>
      </c>
      <c r="D93" s="1" t="s">
        <v>138</v>
      </c>
      <c r="E93" s="1" t="s">
        <v>767</v>
      </c>
      <c r="F93" s="1" t="str">
        <f>IF(ISBLANK(E93), "", Table2[[#This Row],[unique_id]])</f>
        <v>edwin_fan</v>
      </c>
      <c r="G93" s="1" t="s">
        <v>235</v>
      </c>
      <c r="H93" s="1" t="s">
        <v>140</v>
      </c>
      <c r="I93" s="1" t="s">
        <v>133</v>
      </c>
      <c r="K93" s="1" t="s">
        <v>137</v>
      </c>
      <c r="R93" s="1" t="s">
        <v>436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hidden="1" x14ac:dyDescent="0.2">
      <c r="A94" s="1">
        <v>1506</v>
      </c>
      <c r="B94" s="1" t="s">
        <v>27</v>
      </c>
      <c r="C94" s="1" t="s">
        <v>290</v>
      </c>
      <c r="D94" s="1" t="s">
        <v>138</v>
      </c>
      <c r="E94" s="1" t="s">
        <v>751</v>
      </c>
      <c r="F94" s="1" t="str">
        <f>IF(ISBLANK(E94), "", Table2[[#This Row],[unique_id]])</f>
        <v>edwin_night_light</v>
      </c>
      <c r="G94" s="1" t="s">
        <v>750</v>
      </c>
      <c r="H94" s="1" t="s">
        <v>140</v>
      </c>
      <c r="I94" s="1" t="s">
        <v>133</v>
      </c>
      <c r="J94" s="1" t="s">
        <v>469</v>
      </c>
      <c r="K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hidden="1" x14ac:dyDescent="0.2">
      <c r="A95" s="1">
        <v>1507</v>
      </c>
      <c r="B95" s="1" t="s">
        <v>27</v>
      </c>
      <c r="C95" s="1" t="s">
        <v>290</v>
      </c>
      <c r="D95" s="1" t="s">
        <v>138</v>
      </c>
      <c r="E95" s="1" t="s">
        <v>232</v>
      </c>
      <c r="F95" s="1" t="str">
        <f>IF(ISBLANK(E95), "", Table2[[#This Row],[unique_id]])</f>
        <v>hue_ambiance_lamp_10</v>
      </c>
      <c r="G95" s="1" t="s">
        <v>750</v>
      </c>
      <c r="H95" s="1" t="s">
        <v>140</v>
      </c>
      <c r="I95" s="1" t="s">
        <v>133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hidden="1" x14ac:dyDescent="0.2">
      <c r="A96" s="1">
        <v>1508</v>
      </c>
      <c r="B96" s="1" t="s">
        <v>27</v>
      </c>
      <c r="C96" s="1" t="s">
        <v>290</v>
      </c>
      <c r="D96" s="1" t="s">
        <v>138</v>
      </c>
      <c r="E96" s="1" t="s">
        <v>454</v>
      </c>
      <c r="F96" s="1" t="str">
        <f>IF(ISBLANK(E96), "", Table2[[#This Row],[unique_id]])</f>
        <v>hallway_main</v>
      </c>
      <c r="G96" s="1" t="s">
        <v>245</v>
      </c>
      <c r="H96" s="1" t="s">
        <v>140</v>
      </c>
      <c r="I96" s="1" t="s">
        <v>133</v>
      </c>
      <c r="J96" s="1" t="s">
        <v>467</v>
      </c>
      <c r="K96" s="1" t="s">
        <v>137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hidden="1" x14ac:dyDescent="0.2">
      <c r="A97" s="1">
        <v>1509</v>
      </c>
      <c r="B97" s="1" t="s">
        <v>27</v>
      </c>
      <c r="C97" s="1" t="s">
        <v>290</v>
      </c>
      <c r="D97" s="1" t="s">
        <v>138</v>
      </c>
      <c r="E97" s="1" t="s">
        <v>142</v>
      </c>
      <c r="F97" s="1" t="str">
        <f>IF(ISBLANK(E97), "", Table2[[#This Row],[unique_id]])</f>
        <v>hue_color_candle_2</v>
      </c>
      <c r="G97" s="1" t="s">
        <v>245</v>
      </c>
      <c r="H97" s="1" t="s">
        <v>140</v>
      </c>
      <c r="I97" s="1" t="s">
        <v>133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hidden="1" x14ac:dyDescent="0.2">
      <c r="A98" s="1">
        <v>1510</v>
      </c>
      <c r="B98" s="1" t="s">
        <v>27</v>
      </c>
      <c r="C98" s="1" t="s">
        <v>290</v>
      </c>
      <c r="D98" s="1" t="s">
        <v>138</v>
      </c>
      <c r="E98" s="1" t="s">
        <v>207</v>
      </c>
      <c r="F98" s="1" t="str">
        <f>IF(ISBLANK(E98), "", Table2[[#This Row],[unique_id]])</f>
        <v>hue_color_candle_3</v>
      </c>
      <c r="G98" s="1" t="s">
        <v>245</v>
      </c>
      <c r="H98" s="1" t="s">
        <v>140</v>
      </c>
      <c r="I98" s="1" t="s">
        <v>133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hidden="1" x14ac:dyDescent="0.2">
      <c r="A99" s="1">
        <v>1511</v>
      </c>
      <c r="B99" s="1" t="s">
        <v>27</v>
      </c>
      <c r="C99" s="1" t="s">
        <v>290</v>
      </c>
      <c r="D99" s="1" t="s">
        <v>138</v>
      </c>
      <c r="E99" s="1" t="s">
        <v>208</v>
      </c>
      <c r="F99" s="1" t="str">
        <f>IF(ISBLANK(E99), "", Table2[[#This Row],[unique_id]])</f>
        <v>hue_color_candle_4</v>
      </c>
      <c r="G99" s="1" t="s">
        <v>245</v>
      </c>
      <c r="H99" s="1" t="s">
        <v>140</v>
      </c>
      <c r="I99" s="1" t="s">
        <v>133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hidden="1" x14ac:dyDescent="0.2">
      <c r="A100" s="1">
        <v>1512</v>
      </c>
      <c r="B100" s="1" t="s">
        <v>27</v>
      </c>
      <c r="C100" s="1" t="s">
        <v>290</v>
      </c>
      <c r="D100" s="1" t="s">
        <v>138</v>
      </c>
      <c r="E100" s="1" t="s">
        <v>209</v>
      </c>
      <c r="F100" s="1" t="str">
        <f>IF(ISBLANK(E100), "", Table2[[#This Row],[unique_id]])</f>
        <v>hue_color_candle_5</v>
      </c>
      <c r="G100" s="1" t="s">
        <v>245</v>
      </c>
      <c r="H100" s="1" t="s">
        <v>140</v>
      </c>
      <c r="I100" s="1" t="s">
        <v>133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hidden="1" x14ac:dyDescent="0.2">
      <c r="A101" s="1">
        <v>1513</v>
      </c>
      <c r="B101" s="1" t="s">
        <v>27</v>
      </c>
      <c r="C101" s="1" t="s">
        <v>290</v>
      </c>
      <c r="D101" s="1" t="s">
        <v>138</v>
      </c>
      <c r="E101" s="1" t="s">
        <v>455</v>
      </c>
      <c r="F101" s="1" t="str">
        <f>IF(ISBLANK(E101), "", Table2[[#This Row],[unique_id]])</f>
        <v>dining_main</v>
      </c>
      <c r="G101" s="1" t="s">
        <v>139</v>
      </c>
      <c r="H101" s="1" t="s">
        <v>140</v>
      </c>
      <c r="I101" s="1" t="s">
        <v>133</v>
      </c>
      <c r="J101" s="1" t="s">
        <v>468</v>
      </c>
      <c r="K101" s="1" t="s">
        <v>137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hidden="1" x14ac:dyDescent="0.2">
      <c r="A102" s="1">
        <v>1514</v>
      </c>
      <c r="B102" s="1" t="s">
        <v>27</v>
      </c>
      <c r="C102" s="1" t="s">
        <v>290</v>
      </c>
      <c r="D102" s="1" t="s">
        <v>138</v>
      </c>
      <c r="E102" s="1" t="s">
        <v>210</v>
      </c>
      <c r="F102" s="1" t="str">
        <f>IF(ISBLANK(E102), "", Table2[[#This Row],[unique_id]])</f>
        <v>hue_color_candle_6</v>
      </c>
      <c r="G102" s="1" t="s">
        <v>139</v>
      </c>
      <c r="H102" s="1" t="s">
        <v>140</v>
      </c>
      <c r="I102" s="1" t="s">
        <v>133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hidden="1" x14ac:dyDescent="0.2">
      <c r="A103" s="1">
        <v>1515</v>
      </c>
      <c r="B103" s="1" t="s">
        <v>27</v>
      </c>
      <c r="C103" s="1" t="s">
        <v>290</v>
      </c>
      <c r="D103" s="1" t="s">
        <v>138</v>
      </c>
      <c r="E103" s="1" t="s">
        <v>211</v>
      </c>
      <c r="F103" s="1" t="str">
        <f>IF(ISBLANK(E103), "", Table2[[#This Row],[unique_id]])</f>
        <v>hue_color_candle_7</v>
      </c>
      <c r="G103" s="1" t="s">
        <v>139</v>
      </c>
      <c r="H103" s="1" t="s">
        <v>140</v>
      </c>
      <c r="I103" s="1" t="s">
        <v>133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hidden="1" x14ac:dyDescent="0.2">
      <c r="A104" s="1">
        <v>1516</v>
      </c>
      <c r="B104" s="1" t="s">
        <v>27</v>
      </c>
      <c r="C104" s="1" t="s">
        <v>290</v>
      </c>
      <c r="D104" s="1" t="s">
        <v>138</v>
      </c>
      <c r="E104" s="1" t="s">
        <v>212</v>
      </c>
      <c r="F104" s="1" t="str">
        <f>IF(ISBLANK(E104), "", Table2[[#This Row],[unique_id]])</f>
        <v>hue_color_candle_8</v>
      </c>
      <c r="G104" s="1" t="s">
        <v>139</v>
      </c>
      <c r="H104" s="1" t="s">
        <v>140</v>
      </c>
      <c r="I104" s="1" t="s">
        <v>133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hidden="1" x14ac:dyDescent="0.2">
      <c r="A105" s="1">
        <v>1517</v>
      </c>
      <c r="B105" s="1" t="s">
        <v>27</v>
      </c>
      <c r="C105" s="1" t="s">
        <v>290</v>
      </c>
      <c r="D105" s="1" t="s">
        <v>138</v>
      </c>
      <c r="E105" s="1" t="s">
        <v>213</v>
      </c>
      <c r="F105" s="1" t="str">
        <f>IF(ISBLANK(E105), "", Table2[[#This Row],[unique_id]])</f>
        <v>hue_color_candle_9</v>
      </c>
      <c r="G105" s="1" t="s">
        <v>139</v>
      </c>
      <c r="H105" s="1" t="s">
        <v>140</v>
      </c>
      <c r="I105" s="1" t="s">
        <v>133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hidden="1" x14ac:dyDescent="0.2">
      <c r="A106" s="1">
        <v>1518</v>
      </c>
      <c r="B106" s="1" t="s">
        <v>27</v>
      </c>
      <c r="C106" s="1" t="s">
        <v>290</v>
      </c>
      <c r="D106" s="1" t="s">
        <v>138</v>
      </c>
      <c r="E106" s="1" t="s">
        <v>214</v>
      </c>
      <c r="F106" s="1" t="str">
        <f>IF(ISBLANK(E106), "", Table2[[#This Row],[unique_id]])</f>
        <v>hue_color_candle_10</v>
      </c>
      <c r="G106" s="1" t="s">
        <v>139</v>
      </c>
      <c r="H106" s="1" t="s">
        <v>140</v>
      </c>
      <c r="I106" s="1" t="s">
        <v>133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hidden="1" x14ac:dyDescent="0.2">
      <c r="A107" s="1">
        <v>1519</v>
      </c>
      <c r="B107" s="1" t="s">
        <v>27</v>
      </c>
      <c r="C107" s="1" t="s">
        <v>290</v>
      </c>
      <c r="D107" s="1" t="s">
        <v>138</v>
      </c>
      <c r="E107" s="1" t="s">
        <v>215</v>
      </c>
      <c r="F107" s="1" t="str">
        <f>IF(ISBLANK(E107), "", Table2[[#This Row],[unique_id]])</f>
        <v>hue_color_candle_11</v>
      </c>
      <c r="G107" s="1" t="s">
        <v>139</v>
      </c>
      <c r="H107" s="1" t="s">
        <v>140</v>
      </c>
      <c r="I107" s="1" t="s">
        <v>133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hidden="1" x14ac:dyDescent="0.2">
      <c r="A108" s="1">
        <v>1520</v>
      </c>
      <c r="B108" s="1" t="s">
        <v>27</v>
      </c>
      <c r="C108" s="1" t="s">
        <v>290</v>
      </c>
      <c r="D108" s="1" t="s">
        <v>138</v>
      </c>
      <c r="E108" s="1" t="s">
        <v>456</v>
      </c>
      <c r="F108" s="1" t="str">
        <f>IF(ISBLANK(E108), "", Table2[[#This Row],[unique_id]])</f>
        <v>lounge_main</v>
      </c>
      <c r="G108" s="1" t="s">
        <v>252</v>
      </c>
      <c r="H108" s="1" t="s">
        <v>140</v>
      </c>
      <c r="I108" s="1" t="s">
        <v>133</v>
      </c>
      <c r="J108" s="1" t="s">
        <v>818</v>
      </c>
      <c r="K108" s="1" t="s">
        <v>137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hidden="1" x14ac:dyDescent="0.2">
      <c r="A109" s="1">
        <v>1521</v>
      </c>
      <c r="B109" s="1" t="s">
        <v>27</v>
      </c>
      <c r="C109" s="1" t="s">
        <v>290</v>
      </c>
      <c r="D109" s="1" t="s">
        <v>138</v>
      </c>
      <c r="E109" s="1" t="s">
        <v>216</v>
      </c>
      <c r="F109" s="1" t="str">
        <f>IF(ISBLANK(E109), "", Table2[[#This Row],[unique_id]])</f>
        <v>hue_color_candle_12</v>
      </c>
      <c r="G109" s="1" t="s">
        <v>252</v>
      </c>
      <c r="H109" s="1" t="s">
        <v>140</v>
      </c>
      <c r="I109" s="1" t="s">
        <v>133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hidden="1" x14ac:dyDescent="0.2">
      <c r="A110" s="1">
        <v>1522</v>
      </c>
      <c r="B110" s="1" t="s">
        <v>27</v>
      </c>
      <c r="C110" s="1" t="s">
        <v>290</v>
      </c>
      <c r="D110" s="1" t="s">
        <v>138</v>
      </c>
      <c r="E110" s="1" t="s">
        <v>217</v>
      </c>
      <c r="F110" s="1" t="str">
        <f>IF(ISBLANK(E110), "", Table2[[#This Row],[unique_id]])</f>
        <v>hue_color_candle_13</v>
      </c>
      <c r="G110" s="1" t="s">
        <v>252</v>
      </c>
      <c r="H110" s="1" t="s">
        <v>140</v>
      </c>
      <c r="I110" s="1" t="s">
        <v>133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hidden="1" x14ac:dyDescent="0.2">
      <c r="A111" s="1">
        <v>1523</v>
      </c>
      <c r="B111" s="1" t="s">
        <v>27</v>
      </c>
      <c r="C111" s="1" t="s">
        <v>290</v>
      </c>
      <c r="D111" s="1" t="s">
        <v>138</v>
      </c>
      <c r="E111" s="1" t="s">
        <v>218</v>
      </c>
      <c r="F111" s="1" t="str">
        <f>IF(ISBLANK(E111), "", Table2[[#This Row],[unique_id]])</f>
        <v>hue_color_candle_14</v>
      </c>
      <c r="G111" s="1" t="s">
        <v>252</v>
      </c>
      <c r="H111" s="1" t="s">
        <v>140</v>
      </c>
      <c r="I111" s="1" t="s">
        <v>133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hidden="1" x14ac:dyDescent="0.2">
      <c r="A112" s="1">
        <v>1524</v>
      </c>
      <c r="B112" s="1" t="s">
        <v>27</v>
      </c>
      <c r="C112" s="1" t="s">
        <v>134</v>
      </c>
      <c r="D112" s="1" t="s">
        <v>138</v>
      </c>
      <c r="E112" s="1" t="s">
        <v>769</v>
      </c>
      <c r="F112" s="1" t="str">
        <f>IF(ISBLANK(E112), "", Table2[[#This Row],[unique_id]])</f>
        <v>lounge_fan</v>
      </c>
      <c r="G112" s="1" t="s">
        <v>236</v>
      </c>
      <c r="H112" s="1" t="s">
        <v>140</v>
      </c>
      <c r="I112" s="1" t="s">
        <v>133</v>
      </c>
      <c r="K112" s="1" t="s">
        <v>137</v>
      </c>
      <c r="R112" s="1" t="s">
        <v>436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hidden="1" x14ac:dyDescent="0.2">
      <c r="A113" s="1">
        <v>1525</v>
      </c>
      <c r="B113" s="1" t="s">
        <v>27</v>
      </c>
      <c r="C113" s="1" t="s">
        <v>290</v>
      </c>
      <c r="D113" s="1" t="s">
        <v>138</v>
      </c>
      <c r="E113" s="1" t="s">
        <v>457</v>
      </c>
      <c r="F113" s="1" t="str">
        <f>IF(ISBLANK(E113), "", Table2[[#This Row],[unique_id]])</f>
        <v>parents_main</v>
      </c>
      <c r="G113" s="1" t="s">
        <v>241</v>
      </c>
      <c r="H113" s="1" t="s">
        <v>140</v>
      </c>
      <c r="I113" s="1" t="s">
        <v>133</v>
      </c>
      <c r="J113" s="1" t="s">
        <v>467</v>
      </c>
      <c r="K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hidden="1" x14ac:dyDescent="0.2">
      <c r="A114" s="1">
        <v>1526</v>
      </c>
      <c r="B114" s="1" t="s">
        <v>27</v>
      </c>
      <c r="C114" s="1" t="s">
        <v>290</v>
      </c>
      <c r="D114" s="1" t="s">
        <v>138</v>
      </c>
      <c r="E114" s="1" t="s">
        <v>219</v>
      </c>
      <c r="F114" s="1" t="str">
        <f>IF(ISBLANK(E114), "", Table2[[#This Row],[unique_id]])</f>
        <v>hue_color_candle_15</v>
      </c>
      <c r="G114" s="1" t="s">
        <v>241</v>
      </c>
      <c r="H114" s="1" t="s">
        <v>140</v>
      </c>
      <c r="I114" s="1" t="s">
        <v>133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hidden="1" x14ac:dyDescent="0.2">
      <c r="A115" s="1">
        <v>1527</v>
      </c>
      <c r="B115" s="1" t="s">
        <v>27</v>
      </c>
      <c r="C115" s="1" t="s">
        <v>290</v>
      </c>
      <c r="D115" s="1" t="s">
        <v>138</v>
      </c>
      <c r="E115" s="1" t="s">
        <v>220</v>
      </c>
      <c r="F115" s="1" t="str">
        <f>IF(ISBLANK(E115), "", Table2[[#This Row],[unique_id]])</f>
        <v>hue_color_candle_16</v>
      </c>
      <c r="G115" s="1" t="s">
        <v>241</v>
      </c>
      <c r="H115" s="1" t="s">
        <v>140</v>
      </c>
      <c r="I115" s="1" t="s">
        <v>133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hidden="1" x14ac:dyDescent="0.2">
      <c r="A116" s="1">
        <v>1528</v>
      </c>
      <c r="B116" s="1" t="s">
        <v>27</v>
      </c>
      <c r="C116" s="1" t="s">
        <v>290</v>
      </c>
      <c r="D116" s="1" t="s">
        <v>138</v>
      </c>
      <c r="E116" s="1" t="s">
        <v>221</v>
      </c>
      <c r="F116" s="1" t="str">
        <f>IF(ISBLANK(E116), "", Table2[[#This Row],[unique_id]])</f>
        <v>hue_color_candle_17</v>
      </c>
      <c r="G116" s="1" t="s">
        <v>241</v>
      </c>
      <c r="H116" s="1" t="s">
        <v>140</v>
      </c>
      <c r="I116" s="1" t="s">
        <v>133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hidden="1" x14ac:dyDescent="0.2">
      <c r="A117" s="1">
        <v>1529</v>
      </c>
      <c r="B117" s="1" t="s">
        <v>27</v>
      </c>
      <c r="C117" s="1" t="s">
        <v>290</v>
      </c>
      <c r="D117" s="1" t="s">
        <v>138</v>
      </c>
      <c r="E117" s="1" t="s">
        <v>458</v>
      </c>
      <c r="F117" s="1" t="str">
        <f>IF(ISBLANK(E117), "", Table2[[#This Row],[unique_id]])</f>
        <v>kitchen_main</v>
      </c>
      <c r="G117" s="1" t="s">
        <v>247</v>
      </c>
      <c r="H117" s="1" t="s">
        <v>140</v>
      </c>
      <c r="I117" s="1" t="s">
        <v>133</v>
      </c>
      <c r="J117" s="1" t="s">
        <v>468</v>
      </c>
      <c r="K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hidden="1" x14ac:dyDescent="0.2">
      <c r="A118" s="1">
        <v>1530</v>
      </c>
      <c r="B118" s="1" t="s">
        <v>27</v>
      </c>
      <c r="C118" s="1" t="s">
        <v>290</v>
      </c>
      <c r="D118" s="1" t="s">
        <v>138</v>
      </c>
      <c r="E118" s="1" t="s">
        <v>223</v>
      </c>
      <c r="F118" s="1" t="str">
        <f>IF(ISBLANK(E118), "", Table2[[#This Row],[unique_id]])</f>
        <v>hue_ambiance_lamp_1</v>
      </c>
      <c r="G118" s="1" t="s">
        <v>247</v>
      </c>
      <c r="H118" s="1" t="s">
        <v>140</v>
      </c>
      <c r="I118" s="1" t="s">
        <v>133</v>
      </c>
      <c r="P118" s="4"/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hidden="1" x14ac:dyDescent="0.2">
      <c r="A119" s="1">
        <v>1531</v>
      </c>
      <c r="B119" s="1" t="s">
        <v>27</v>
      </c>
      <c r="C119" s="1" t="s">
        <v>290</v>
      </c>
      <c r="D119" s="1" t="s">
        <v>138</v>
      </c>
      <c r="E119" s="1" t="s">
        <v>224</v>
      </c>
      <c r="F119" s="1" t="str">
        <f>IF(ISBLANK(E119), "", Table2[[#This Row],[unique_id]])</f>
        <v>hue_ambiance_lamp_2</v>
      </c>
      <c r="G119" s="1" t="s">
        <v>247</v>
      </c>
      <c r="H119" s="1" t="s">
        <v>140</v>
      </c>
      <c r="I119" s="1" t="s">
        <v>133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hidden="1" x14ac:dyDescent="0.2">
      <c r="A120" s="1">
        <v>1532</v>
      </c>
      <c r="B120" s="1" t="s">
        <v>27</v>
      </c>
      <c r="C120" s="1" t="s">
        <v>290</v>
      </c>
      <c r="D120" s="1" t="s">
        <v>138</v>
      </c>
      <c r="E120" s="1" t="s">
        <v>225</v>
      </c>
      <c r="F120" s="1" t="str">
        <f>IF(ISBLANK(E120), "", Table2[[#This Row],[unique_id]])</f>
        <v>hue_ambiance_lamp_3</v>
      </c>
      <c r="G120" s="1" t="s">
        <v>247</v>
      </c>
      <c r="H120" s="1" t="s">
        <v>140</v>
      </c>
      <c r="I120" s="1" t="s">
        <v>133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hidden="1" x14ac:dyDescent="0.2">
      <c r="A121" s="1">
        <v>1533</v>
      </c>
      <c r="B121" s="1" t="s">
        <v>27</v>
      </c>
      <c r="C121" s="1" t="s">
        <v>290</v>
      </c>
      <c r="D121" s="1" t="s">
        <v>138</v>
      </c>
      <c r="E121" s="1" t="s">
        <v>234</v>
      </c>
      <c r="F121" s="1" t="str">
        <f>IF(ISBLANK(E121), "", Table2[[#This Row],[unique_id]])</f>
        <v>hue_ambiance_lamp_12</v>
      </c>
      <c r="G121" s="1" t="s">
        <v>247</v>
      </c>
      <c r="H121" s="1" t="s">
        <v>140</v>
      </c>
      <c r="I121" s="1" t="s">
        <v>133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hidden="1" x14ac:dyDescent="0.2">
      <c r="A122" s="1">
        <v>1534</v>
      </c>
      <c r="B122" s="1" t="s">
        <v>27</v>
      </c>
      <c r="C122" s="1" t="s">
        <v>290</v>
      </c>
      <c r="D122" s="1" t="s">
        <v>138</v>
      </c>
      <c r="E122" s="1" t="s">
        <v>459</v>
      </c>
      <c r="F122" s="1" t="str">
        <f>IF(ISBLANK(E122), "", Table2[[#This Row],[unique_id]])</f>
        <v>laundry_main</v>
      </c>
      <c r="G122" s="1" t="s">
        <v>249</v>
      </c>
      <c r="H122" s="1" t="s">
        <v>140</v>
      </c>
      <c r="I122" s="1" t="s">
        <v>133</v>
      </c>
      <c r="J122" s="1" t="s">
        <v>468</v>
      </c>
      <c r="K122" s="1" t="s">
        <v>137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hidden="1" x14ac:dyDescent="0.2">
      <c r="A123" s="1">
        <v>1535</v>
      </c>
      <c r="B123" s="1" t="s">
        <v>27</v>
      </c>
      <c r="C123" s="1" t="s">
        <v>290</v>
      </c>
      <c r="D123" s="1" t="s">
        <v>138</v>
      </c>
      <c r="E123" s="1" t="s">
        <v>226</v>
      </c>
      <c r="F123" s="1" t="str">
        <f>IF(ISBLANK(E123), "", Table2[[#This Row],[unique_id]])</f>
        <v>hue_ambiance_lamp_4</v>
      </c>
      <c r="G123" s="1" t="s">
        <v>249</v>
      </c>
      <c r="H123" s="1" t="s">
        <v>140</v>
      </c>
      <c r="I123" s="1" t="s">
        <v>133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hidden="1" x14ac:dyDescent="0.2">
      <c r="A124" s="1">
        <v>1536</v>
      </c>
      <c r="B124" s="1" t="s">
        <v>27</v>
      </c>
      <c r="C124" s="1" t="s">
        <v>290</v>
      </c>
      <c r="D124" s="1" t="s">
        <v>138</v>
      </c>
      <c r="E124" s="1" t="s">
        <v>460</v>
      </c>
      <c r="F124" s="1" t="str">
        <f>IF(ISBLANK(E124), "", Table2[[#This Row],[unique_id]])</f>
        <v>pantry_main</v>
      </c>
      <c r="G124" s="1" t="s">
        <v>248</v>
      </c>
      <c r="H124" s="1" t="s">
        <v>140</v>
      </c>
      <c r="I124" s="1" t="s">
        <v>133</v>
      </c>
      <c r="J124" s="1" t="s">
        <v>468</v>
      </c>
      <c r="K124" s="1" t="s">
        <v>137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hidden="1" x14ac:dyDescent="0.2">
      <c r="A125" s="1">
        <v>1537</v>
      </c>
      <c r="B125" s="1" t="s">
        <v>27</v>
      </c>
      <c r="C125" s="1" t="s">
        <v>290</v>
      </c>
      <c r="D125" s="1" t="s">
        <v>138</v>
      </c>
      <c r="E125" s="1" t="s">
        <v>227</v>
      </c>
      <c r="F125" s="1" t="str">
        <f>IF(ISBLANK(E125), "", Table2[[#This Row],[unique_id]])</f>
        <v>hue_ambiance_lamp_5</v>
      </c>
      <c r="G125" s="1" t="s">
        <v>248</v>
      </c>
      <c r="H125" s="1" t="s">
        <v>140</v>
      </c>
      <c r="I125" s="1" t="s">
        <v>133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hidden="1" x14ac:dyDescent="0.2">
      <c r="A126" s="1">
        <v>1538</v>
      </c>
      <c r="B126" s="1" t="s">
        <v>27</v>
      </c>
      <c r="C126" s="1" t="s">
        <v>290</v>
      </c>
      <c r="D126" s="1" t="s">
        <v>138</v>
      </c>
      <c r="E126" s="1" t="s">
        <v>461</v>
      </c>
      <c r="F126" s="1" t="str">
        <f>IF(ISBLANK(E126), "", Table2[[#This Row],[unique_id]])</f>
        <v>office_main</v>
      </c>
      <c r="G126" s="1" t="s">
        <v>244</v>
      </c>
      <c r="H126" s="1" t="s">
        <v>140</v>
      </c>
      <c r="I126" s="1" t="s">
        <v>133</v>
      </c>
      <c r="K126" s="1" t="s">
        <v>137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hidden="1" x14ac:dyDescent="0.2">
      <c r="A127" s="1">
        <v>1539</v>
      </c>
      <c r="B127" s="1" t="s">
        <v>27</v>
      </c>
      <c r="C127" s="1" t="s">
        <v>290</v>
      </c>
      <c r="D127" s="1" t="s">
        <v>138</v>
      </c>
      <c r="E127" s="1" t="s">
        <v>228</v>
      </c>
      <c r="F127" s="1" t="str">
        <f>IF(ISBLANK(E127), "", Table2[[#This Row],[unique_id]])</f>
        <v>hue_ambiance_lamp_6</v>
      </c>
      <c r="G127" s="1" t="s">
        <v>244</v>
      </c>
      <c r="H127" s="1" t="s">
        <v>140</v>
      </c>
      <c r="I127" s="1" t="s">
        <v>133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hidden="1" x14ac:dyDescent="0.2">
      <c r="A128" s="1">
        <v>1540</v>
      </c>
      <c r="B128" s="1" t="s">
        <v>27</v>
      </c>
      <c r="C128" s="1" t="s">
        <v>290</v>
      </c>
      <c r="D128" s="1" t="s">
        <v>138</v>
      </c>
      <c r="E128" s="1" t="s">
        <v>462</v>
      </c>
      <c r="F128" s="1" t="str">
        <f>IF(ISBLANK(E128), "", Table2[[#This Row],[unique_id]])</f>
        <v>bathroom_main</v>
      </c>
      <c r="G128" s="1" t="s">
        <v>243</v>
      </c>
      <c r="H128" s="1" t="s">
        <v>140</v>
      </c>
      <c r="I128" s="1" t="s">
        <v>133</v>
      </c>
      <c r="J128" s="1" t="s">
        <v>467</v>
      </c>
      <c r="K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hidden="1" x14ac:dyDescent="0.2">
      <c r="A129" s="1">
        <v>1541</v>
      </c>
      <c r="B129" s="1" t="s">
        <v>27</v>
      </c>
      <c r="C129" s="1" t="s">
        <v>290</v>
      </c>
      <c r="D129" s="1" t="s">
        <v>138</v>
      </c>
      <c r="E129" s="1" t="s">
        <v>229</v>
      </c>
      <c r="F129" s="1" t="str">
        <f>IF(ISBLANK(E129), "", Table2[[#This Row],[unique_id]])</f>
        <v>hue_ambiance_lamp_7</v>
      </c>
      <c r="G129" s="1" t="s">
        <v>243</v>
      </c>
      <c r="H129" s="1" t="s">
        <v>140</v>
      </c>
      <c r="I129" s="1" t="s">
        <v>133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hidden="1" x14ac:dyDescent="0.2">
      <c r="A130" s="1">
        <v>1542</v>
      </c>
      <c r="B130" s="1" t="s">
        <v>27</v>
      </c>
      <c r="C130" s="1" t="s">
        <v>290</v>
      </c>
      <c r="D130" s="1" t="s">
        <v>138</v>
      </c>
      <c r="E130" s="1" t="s">
        <v>463</v>
      </c>
      <c r="F130" s="1" t="str">
        <f>IF(ISBLANK(E130), "", Table2[[#This Row],[unique_id]])</f>
        <v>ensuite_main</v>
      </c>
      <c r="G130" s="1" t="s">
        <v>242</v>
      </c>
      <c r="H130" s="1" t="s">
        <v>140</v>
      </c>
      <c r="I130" s="1" t="s">
        <v>133</v>
      </c>
      <c r="J130" s="1" t="s">
        <v>467</v>
      </c>
      <c r="K130" s="1" t="s">
        <v>137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hidden="1" x14ac:dyDescent="0.2">
      <c r="A131" s="1">
        <v>1543</v>
      </c>
      <c r="B131" s="1" t="s">
        <v>27</v>
      </c>
      <c r="C131" s="1" t="s">
        <v>290</v>
      </c>
      <c r="D131" s="1" t="s">
        <v>138</v>
      </c>
      <c r="E131" s="1" t="s">
        <v>230</v>
      </c>
      <c r="F131" s="1" t="str">
        <f>IF(ISBLANK(E131), "", Table2[[#This Row],[unique_id]])</f>
        <v>hue_ambiance_lamp_8</v>
      </c>
      <c r="G131" s="1" t="s">
        <v>242</v>
      </c>
      <c r="H131" s="1" t="s">
        <v>140</v>
      </c>
      <c r="I131" s="1" t="s">
        <v>133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  <c r="AJ131" s="1"/>
    </row>
    <row r="132" spans="1:36" hidden="1" x14ac:dyDescent="0.2">
      <c r="A132" s="1">
        <v>1544</v>
      </c>
      <c r="B132" s="1" t="s">
        <v>27</v>
      </c>
      <c r="C132" s="1" t="s">
        <v>290</v>
      </c>
      <c r="D132" s="1" t="s">
        <v>138</v>
      </c>
      <c r="E132" s="1" t="s">
        <v>464</v>
      </c>
      <c r="F132" s="1" t="str">
        <f>IF(ISBLANK(E132), "", Table2[[#This Row],[unique_id]])</f>
        <v>wardrobe_main</v>
      </c>
      <c r="G132" s="1" t="s">
        <v>246</v>
      </c>
      <c r="H132" s="1" t="s">
        <v>140</v>
      </c>
      <c r="I132" s="1" t="s">
        <v>133</v>
      </c>
      <c r="J132" s="1" t="s">
        <v>467</v>
      </c>
      <c r="K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hidden="1" x14ac:dyDescent="0.2">
      <c r="A133" s="1">
        <v>1545</v>
      </c>
      <c r="B133" s="1" t="s">
        <v>27</v>
      </c>
      <c r="C133" s="1" t="s">
        <v>290</v>
      </c>
      <c r="D133" s="1" t="s">
        <v>138</v>
      </c>
      <c r="E133" s="1" t="s">
        <v>231</v>
      </c>
      <c r="F133" s="1" t="str">
        <f>IF(ISBLANK(E133), "", Table2[[#This Row],[unique_id]])</f>
        <v>hue_ambiance_lamp_9</v>
      </c>
      <c r="G133" s="1" t="s">
        <v>246</v>
      </c>
      <c r="H133" s="1" t="s">
        <v>140</v>
      </c>
      <c r="I133" s="1" t="s">
        <v>133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x14ac:dyDescent="0.2">
      <c r="A134" s="1">
        <v>5004</v>
      </c>
      <c r="B134" s="7" t="s">
        <v>27</v>
      </c>
      <c r="C134" s="7" t="s">
        <v>673</v>
      </c>
      <c r="D134" s="7"/>
      <c r="E134" s="7"/>
      <c r="G134" s="7"/>
      <c r="H134" s="7"/>
      <c r="I134" s="7"/>
      <c r="J134" s="7"/>
      <c r="K134" s="7"/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Z134" s="1" t="s">
        <v>674</v>
      </c>
      <c r="AA134" s="2" t="s">
        <v>676</v>
      </c>
      <c r="AB134" s="1" t="s">
        <v>678</v>
      </c>
      <c r="AC134" s="1" t="s">
        <v>675</v>
      </c>
      <c r="AD134" s="1" t="s">
        <v>677</v>
      </c>
      <c r="AE134" s="1" t="s">
        <v>29</v>
      </c>
      <c r="AF134" s="1" t="s">
        <v>728</v>
      </c>
      <c r="AG134" s="31" t="s">
        <v>808</v>
      </c>
      <c r="AH134" s="1" t="s">
        <v>729</v>
      </c>
      <c r="AI134" s="1" t="str">
        <f>IF(AND(ISBLANK(AG134), ISBLANK(AH134)), "", _xlfn.CONCAT("[", IF(ISBLANK(AG134), "", _xlfn.CONCAT("[""mac"", """, AG134, """]")), IF(ISBLANK(AH134), "", _xlfn.CONCAT(", [""ip"", """, AH134, """]")), "]"))</f>
        <v>[["mac", "4a:9a:06:5d:53:66"], ["ip", "10.0.4.10"]]</v>
      </c>
      <c r="AJ134" s="1"/>
    </row>
    <row r="135" spans="1:36" hidden="1" x14ac:dyDescent="0.2">
      <c r="A135" s="1">
        <v>1547</v>
      </c>
      <c r="B135" s="1" t="s">
        <v>27</v>
      </c>
      <c r="C135" s="1" t="s">
        <v>830</v>
      </c>
      <c r="D135" s="1" t="s">
        <v>556</v>
      </c>
      <c r="E135" s="1" t="s">
        <v>555</v>
      </c>
      <c r="F135" s="1" t="str">
        <f>IF(ISBLANK(E135), "", Table2[[#This Row],[unique_id]])</f>
        <v>column_break</v>
      </c>
      <c r="G135" s="1" t="s">
        <v>552</v>
      </c>
      <c r="H135" s="1" t="s">
        <v>140</v>
      </c>
      <c r="I135" s="1" t="s">
        <v>133</v>
      </c>
      <c r="K135" s="1" t="s">
        <v>553</v>
      </c>
      <c r="L135" s="1" t="s">
        <v>554</v>
      </c>
      <c r="T135" s="2"/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hidden="1" x14ac:dyDescent="0.2">
      <c r="A136" s="1">
        <v>1600</v>
      </c>
      <c r="B136" s="1" t="s">
        <v>27</v>
      </c>
      <c r="C136" s="1" t="s">
        <v>421</v>
      </c>
      <c r="D136" s="1" t="s">
        <v>135</v>
      </c>
      <c r="E136" s="1" t="s">
        <v>419</v>
      </c>
      <c r="F136" s="1" t="str">
        <f>IF(ISBLANK(E136), "", Table2[[#This Row],[unique_id]])</f>
        <v>adaptive_lighting_default</v>
      </c>
      <c r="G136" s="1" t="s">
        <v>427</v>
      </c>
      <c r="H136" s="1" t="s">
        <v>438</v>
      </c>
      <c r="I136" s="1" t="s">
        <v>133</v>
      </c>
      <c r="K136" s="1" t="s">
        <v>361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hidden="1" x14ac:dyDescent="0.2">
      <c r="A137" s="1">
        <v>1601</v>
      </c>
      <c r="B137" s="1" t="s">
        <v>27</v>
      </c>
      <c r="C137" s="1" t="s">
        <v>421</v>
      </c>
      <c r="D137" s="1" t="s">
        <v>135</v>
      </c>
      <c r="E137" s="1" t="s">
        <v>420</v>
      </c>
      <c r="F137" s="1" t="str">
        <f>IF(ISBLANK(E137), "", Table2[[#This Row],[unique_id]])</f>
        <v>adaptive_lighting_sleep_mode_default</v>
      </c>
      <c r="G137" s="1" t="s">
        <v>424</v>
      </c>
      <c r="H137" s="1" t="s">
        <v>438</v>
      </c>
      <c r="I137" s="1" t="s">
        <v>133</v>
      </c>
      <c r="K137" s="1" t="s">
        <v>361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hidden="1" x14ac:dyDescent="0.2">
      <c r="A138" s="1">
        <v>1602</v>
      </c>
      <c r="B138" s="1" t="s">
        <v>27</v>
      </c>
      <c r="C138" s="1" t="s">
        <v>421</v>
      </c>
      <c r="D138" s="1" t="s">
        <v>135</v>
      </c>
      <c r="E138" s="1" t="s">
        <v>422</v>
      </c>
      <c r="F138" s="1" t="str">
        <f>IF(ISBLANK(E138), "", Table2[[#This Row],[unique_id]])</f>
        <v>adaptive_lighting_adapt_color_default</v>
      </c>
      <c r="G138" s="1" t="s">
        <v>425</v>
      </c>
      <c r="H138" s="1" t="s">
        <v>438</v>
      </c>
      <c r="I138" s="1" t="s">
        <v>133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hidden="1" x14ac:dyDescent="0.2">
      <c r="A139" s="1">
        <v>1603</v>
      </c>
      <c r="B139" s="1" t="s">
        <v>27</v>
      </c>
      <c r="C139" s="1" t="s">
        <v>421</v>
      </c>
      <c r="D139" s="1" t="s">
        <v>135</v>
      </c>
      <c r="E139" s="1" t="s">
        <v>423</v>
      </c>
      <c r="F139" s="1" t="str">
        <f>IF(ISBLANK(E139), "", Table2[[#This Row],[unique_id]])</f>
        <v>adaptive_lighting_adapt_brightness_default</v>
      </c>
      <c r="G139" s="1" t="s">
        <v>426</v>
      </c>
      <c r="H139" s="1" t="s">
        <v>438</v>
      </c>
      <c r="I139" s="1" t="s">
        <v>133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hidden="1" x14ac:dyDescent="0.2">
      <c r="A140" s="1">
        <v>1604</v>
      </c>
      <c r="B140" s="1" t="s">
        <v>27</v>
      </c>
      <c r="C140" s="1" t="s">
        <v>421</v>
      </c>
      <c r="D140" s="1" t="s">
        <v>135</v>
      </c>
      <c r="E140" s="1" t="s">
        <v>439</v>
      </c>
      <c r="F140" s="1" t="str">
        <f>IF(ISBLANK(E140), "", Table2[[#This Row],[unique_id]])</f>
        <v>adaptive_lighting_bedroom</v>
      </c>
      <c r="G140" s="1" t="s">
        <v>427</v>
      </c>
      <c r="H140" s="1" t="s">
        <v>437</v>
      </c>
      <c r="I140" s="1" t="s">
        <v>133</v>
      </c>
      <c r="K140" s="1" t="s">
        <v>361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hidden="1" x14ac:dyDescent="0.2">
      <c r="A141" s="1">
        <v>1605</v>
      </c>
      <c r="B141" s="1" t="s">
        <v>27</v>
      </c>
      <c r="C141" s="1" t="s">
        <v>421</v>
      </c>
      <c r="D141" s="1" t="s">
        <v>135</v>
      </c>
      <c r="E141" s="1" t="s">
        <v>440</v>
      </c>
      <c r="F141" s="1" t="str">
        <f>IF(ISBLANK(E141), "", Table2[[#This Row],[unique_id]])</f>
        <v>adaptive_lighting_sleep_mode_bedroom</v>
      </c>
      <c r="G141" s="1" t="s">
        <v>424</v>
      </c>
      <c r="H141" s="1" t="s">
        <v>437</v>
      </c>
      <c r="I141" s="1" t="s">
        <v>133</v>
      </c>
      <c r="K141" s="1" t="s">
        <v>361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hidden="1" x14ac:dyDescent="0.2">
      <c r="A142" s="1">
        <v>1606</v>
      </c>
      <c r="B142" s="1" t="s">
        <v>27</v>
      </c>
      <c r="C142" s="1" t="s">
        <v>421</v>
      </c>
      <c r="D142" s="1" t="s">
        <v>135</v>
      </c>
      <c r="E142" s="1" t="s">
        <v>441</v>
      </c>
      <c r="F142" s="1" t="str">
        <f>IF(ISBLANK(E142), "", Table2[[#This Row],[unique_id]])</f>
        <v>adaptive_lighting_adapt_color_bedroom</v>
      </c>
      <c r="G142" s="1" t="s">
        <v>425</v>
      </c>
      <c r="H142" s="1" t="s">
        <v>437</v>
      </c>
      <c r="I142" s="1" t="s">
        <v>133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hidden="1" x14ac:dyDescent="0.2">
      <c r="A143" s="1">
        <v>1607</v>
      </c>
      <c r="B143" s="1" t="s">
        <v>27</v>
      </c>
      <c r="C143" s="1" t="s">
        <v>421</v>
      </c>
      <c r="D143" s="1" t="s">
        <v>135</v>
      </c>
      <c r="E143" s="1" t="s">
        <v>442</v>
      </c>
      <c r="F143" s="1" t="str">
        <f>IF(ISBLANK(E143), "", Table2[[#This Row],[unique_id]])</f>
        <v>adaptive_lighting_adapt_brightness_bedroom</v>
      </c>
      <c r="G143" s="1" t="s">
        <v>426</v>
      </c>
      <c r="H143" s="1" t="s">
        <v>437</v>
      </c>
      <c r="I143" s="1" t="s">
        <v>133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hidden="1" x14ac:dyDescent="0.2">
      <c r="A144" s="1">
        <v>1608</v>
      </c>
      <c r="B144" s="7" t="s">
        <v>27</v>
      </c>
      <c r="C144" s="7" t="s">
        <v>421</v>
      </c>
      <c r="D144" s="7" t="s">
        <v>135</v>
      </c>
      <c r="E144" s="7" t="s">
        <v>470</v>
      </c>
      <c r="F144" s="1" t="str">
        <f>IF(ISBLANK(E144), "", Table2[[#This Row],[unique_id]])</f>
        <v>adaptive_lighting_night_light</v>
      </c>
      <c r="G144" s="7" t="s">
        <v>427</v>
      </c>
      <c r="H144" s="7" t="s">
        <v>453</v>
      </c>
      <c r="I144" s="7" t="s">
        <v>133</v>
      </c>
      <c r="J144" s="7"/>
      <c r="K144" s="7" t="s">
        <v>361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hidden="1" x14ac:dyDescent="0.2">
      <c r="A145" s="1">
        <v>1609</v>
      </c>
      <c r="B145" s="12" t="s">
        <v>27</v>
      </c>
      <c r="C145" s="12" t="s">
        <v>421</v>
      </c>
      <c r="D145" s="12" t="s">
        <v>135</v>
      </c>
      <c r="E145" s="12" t="s">
        <v>471</v>
      </c>
      <c r="F145" s="1" t="str">
        <f>IF(ISBLANK(E145), "", Table2[[#This Row],[unique_id]])</f>
        <v>adaptive_lighting_sleep_mode_night_light</v>
      </c>
      <c r="G145" s="12" t="s">
        <v>424</v>
      </c>
      <c r="H145" s="12" t="s">
        <v>453</v>
      </c>
      <c r="I145" s="12" t="s">
        <v>133</v>
      </c>
      <c r="J145" s="12"/>
      <c r="K145" s="12" t="s">
        <v>361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  <c r="AJ145" s="1"/>
    </row>
    <row r="146" spans="1:36" hidden="1" x14ac:dyDescent="0.2">
      <c r="A146" s="1">
        <v>1610</v>
      </c>
      <c r="B146" s="12" t="s">
        <v>27</v>
      </c>
      <c r="C146" s="12" t="s">
        <v>421</v>
      </c>
      <c r="D146" s="12" t="s">
        <v>135</v>
      </c>
      <c r="E146" s="12" t="s">
        <v>472</v>
      </c>
      <c r="F146" s="1" t="str">
        <f>IF(ISBLANK(E146), "", Table2[[#This Row],[unique_id]])</f>
        <v>adaptive_lighting_adapt_color_night_light</v>
      </c>
      <c r="G146" s="12" t="s">
        <v>425</v>
      </c>
      <c r="H146" s="12" t="s">
        <v>453</v>
      </c>
      <c r="I146" s="12" t="s">
        <v>133</v>
      </c>
      <c r="J146" s="12"/>
      <c r="K146" s="12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  <c r="AJ146" s="1"/>
    </row>
    <row r="147" spans="1:36" hidden="1" x14ac:dyDescent="0.2">
      <c r="A147" s="1">
        <v>1611</v>
      </c>
      <c r="B147" s="12" t="s">
        <v>27</v>
      </c>
      <c r="C147" s="12" t="s">
        <v>421</v>
      </c>
      <c r="D147" s="12" t="s">
        <v>135</v>
      </c>
      <c r="E147" s="12" t="s">
        <v>473</v>
      </c>
      <c r="F147" s="1" t="str">
        <f>IF(ISBLANK(E147), "", Table2[[#This Row],[unique_id]])</f>
        <v>adaptive_lighting_adapt_brightness_night_light</v>
      </c>
      <c r="G147" s="12" t="s">
        <v>426</v>
      </c>
      <c r="H147" s="12" t="s">
        <v>453</v>
      </c>
      <c r="I147" s="12" t="s">
        <v>133</v>
      </c>
      <c r="J147" s="12"/>
      <c r="K147" s="12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1"/>
    </row>
    <row r="148" spans="1:36" hidden="1" x14ac:dyDescent="0.2">
      <c r="A148" s="1">
        <v>2100</v>
      </c>
      <c r="B148" s="4" t="s">
        <v>27</v>
      </c>
      <c r="C148" s="4" t="s">
        <v>155</v>
      </c>
      <c r="D148" s="4" t="s">
        <v>28</v>
      </c>
      <c r="E148" s="4" t="s">
        <v>533</v>
      </c>
      <c r="F148" s="1" t="str">
        <f>IF(ISBLANK(E148), "", Table2[[#This Row],[unique_id]])</f>
        <v>home_peak_power</v>
      </c>
      <c r="G148" s="4" t="s">
        <v>536</v>
      </c>
      <c r="H148" s="4" t="s">
        <v>326</v>
      </c>
      <c r="I148" s="4" t="s">
        <v>143</v>
      </c>
      <c r="J148" s="4"/>
      <c r="K148" s="4" t="s">
        <v>91</v>
      </c>
      <c r="M148" s="1" t="s">
        <v>827</v>
      </c>
      <c r="P148" s="1" t="s">
        <v>550</v>
      </c>
      <c r="R148" s="1" t="s">
        <v>328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hidden="1" x14ac:dyDescent="0.2">
      <c r="A149" s="1">
        <v>2101</v>
      </c>
      <c r="B149" s="1" t="s">
        <v>27</v>
      </c>
      <c r="C149" s="1" t="s">
        <v>155</v>
      </c>
      <c r="D149" s="1" t="s">
        <v>28</v>
      </c>
      <c r="E149" s="1" t="s">
        <v>534</v>
      </c>
      <c r="F149" s="1" t="str">
        <f>IF(ISBLANK(E149), "", Table2[[#This Row],[unique_id]])</f>
        <v>home_base_power</v>
      </c>
      <c r="G149" s="1" t="s">
        <v>535</v>
      </c>
      <c r="H149" s="1" t="s">
        <v>326</v>
      </c>
      <c r="I149" s="1" t="s">
        <v>143</v>
      </c>
      <c r="K149" s="1" t="s">
        <v>91</v>
      </c>
      <c r="M149" s="1" t="s">
        <v>827</v>
      </c>
      <c r="P149" s="1" t="s">
        <v>550</v>
      </c>
      <c r="R149" s="1" t="s">
        <v>328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hidden="1" x14ac:dyDescent="0.2">
      <c r="A150" s="1">
        <v>2102</v>
      </c>
      <c r="B150" s="1" t="s">
        <v>27</v>
      </c>
      <c r="C150" s="1" t="s">
        <v>155</v>
      </c>
      <c r="D150" s="1" t="s">
        <v>28</v>
      </c>
      <c r="E150" s="1" t="s">
        <v>284</v>
      </c>
      <c r="F150" s="1" t="str">
        <f>IF(ISBLANK(E150), "", Table2[[#This Row],[unique_id]])</f>
        <v>home_power</v>
      </c>
      <c r="G150" s="1" t="s">
        <v>537</v>
      </c>
      <c r="H150" s="1" t="s">
        <v>326</v>
      </c>
      <c r="I150" s="1" t="s">
        <v>143</v>
      </c>
      <c r="K150" s="1" t="s">
        <v>91</v>
      </c>
      <c r="M150" s="1" t="s">
        <v>827</v>
      </c>
      <c r="P150" s="1" t="s">
        <v>550</v>
      </c>
      <c r="R150" s="1" t="s">
        <v>328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idden="1" x14ac:dyDescent="0.2">
      <c r="A151" s="1">
        <v>2103</v>
      </c>
      <c r="B151" s="1" t="s">
        <v>27</v>
      </c>
      <c r="C151" s="1" t="s">
        <v>830</v>
      </c>
      <c r="D151" s="1" t="s">
        <v>556</v>
      </c>
      <c r="E151" s="1" t="s">
        <v>828</v>
      </c>
      <c r="F151" s="1" t="str">
        <f>IF(ISBLANK(E151), "", Table2[[#This Row],[unique_id]])</f>
        <v>graph_break</v>
      </c>
      <c r="G151" s="1" t="s">
        <v>829</v>
      </c>
      <c r="H151" s="1" t="s">
        <v>326</v>
      </c>
      <c r="I151" s="1" t="s">
        <v>143</v>
      </c>
      <c r="M151" s="1" t="s">
        <v>827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idden="1" x14ac:dyDescent="0.2">
      <c r="A152" s="1">
        <v>2104</v>
      </c>
      <c r="B152" s="1" t="s">
        <v>27</v>
      </c>
      <c r="C152" s="1" t="s">
        <v>289</v>
      </c>
      <c r="D152" s="1" t="s">
        <v>28</v>
      </c>
      <c r="E152" s="1" t="s">
        <v>293</v>
      </c>
      <c r="F152" s="1" t="str">
        <f>IF(ISBLANK(E152), "", Table2[[#This Row],[unique_id]])</f>
        <v>various_adhoc_outlet_current_consumption</v>
      </c>
      <c r="G152" s="1" t="s">
        <v>283</v>
      </c>
      <c r="H152" s="1" t="s">
        <v>326</v>
      </c>
      <c r="I152" s="1" t="s">
        <v>143</v>
      </c>
      <c r="K152" s="1" t="s">
        <v>137</v>
      </c>
      <c r="M152" s="1" t="s">
        <v>827</v>
      </c>
      <c r="P152" s="1" t="s">
        <v>550</v>
      </c>
      <c r="R152" s="1" t="s">
        <v>328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  <c r="AJ152" s="5"/>
    </row>
    <row r="153" spans="1:36" hidden="1" x14ac:dyDescent="0.2">
      <c r="A153" s="1">
        <v>2105</v>
      </c>
      <c r="B153" s="1" t="s">
        <v>27</v>
      </c>
      <c r="C153" s="1" t="s">
        <v>289</v>
      </c>
      <c r="D153" s="1" t="s">
        <v>28</v>
      </c>
      <c r="E153" s="1" t="s">
        <v>295</v>
      </c>
      <c r="F153" s="1" t="str">
        <f>IF(ISBLANK(E153), "", Table2[[#This Row],[unique_id]])</f>
        <v>study_battery_charger_current_consumption</v>
      </c>
      <c r="G153" s="1" t="s">
        <v>282</v>
      </c>
      <c r="H153" s="1" t="s">
        <v>326</v>
      </c>
      <c r="I153" s="1" t="s">
        <v>143</v>
      </c>
      <c r="K153" s="1" t="s">
        <v>137</v>
      </c>
      <c r="M153" s="1" t="s">
        <v>827</v>
      </c>
      <c r="P153" s="1" t="s">
        <v>550</v>
      </c>
      <c r="R153" s="1" t="s">
        <v>328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idden="1" x14ac:dyDescent="0.2">
      <c r="A154" s="1">
        <v>2106</v>
      </c>
      <c r="B154" s="1" t="s">
        <v>27</v>
      </c>
      <c r="C154" s="1" t="s">
        <v>289</v>
      </c>
      <c r="D154" s="1" t="s">
        <v>28</v>
      </c>
      <c r="E154" s="1" t="s">
        <v>294</v>
      </c>
      <c r="F154" s="1" t="str">
        <f>IF(ISBLANK(E154), "", Table2[[#This Row],[unique_id]])</f>
        <v>laundry_vacuum_charger_current_consumption</v>
      </c>
      <c r="G154" s="1" t="s">
        <v>281</v>
      </c>
      <c r="H154" s="1" t="s">
        <v>326</v>
      </c>
      <c r="I154" s="1" t="s">
        <v>143</v>
      </c>
      <c r="K154" s="1" t="s">
        <v>137</v>
      </c>
      <c r="M154" s="1" t="s">
        <v>827</v>
      </c>
      <c r="P154" s="1" t="s">
        <v>550</v>
      </c>
      <c r="R154" s="1" t="s">
        <v>328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idden="1" x14ac:dyDescent="0.2">
      <c r="A155" s="1">
        <v>2107</v>
      </c>
      <c r="B155" s="1" t="s">
        <v>27</v>
      </c>
      <c r="C155" s="1" t="s">
        <v>155</v>
      </c>
      <c r="D155" s="1" t="s">
        <v>28</v>
      </c>
      <c r="E155" s="1" t="s">
        <v>540</v>
      </c>
      <c r="F155" s="1" t="str">
        <f>IF(ISBLANK(E155), "", Table2[[#This Row],[unique_id]])</f>
        <v>home_lights_power</v>
      </c>
      <c r="G155" s="1" t="s">
        <v>542</v>
      </c>
      <c r="H155" s="1" t="s">
        <v>326</v>
      </c>
      <c r="I155" s="1" t="s">
        <v>143</v>
      </c>
      <c r="K155" s="1" t="s">
        <v>137</v>
      </c>
      <c r="M155" s="1" t="s">
        <v>827</v>
      </c>
      <c r="P155" s="1" t="s">
        <v>550</v>
      </c>
      <c r="R155" s="1" t="s">
        <v>328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C155" s="4"/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t="16" hidden="1" customHeight="1" x14ac:dyDescent="0.2">
      <c r="A156" s="1">
        <v>2108</v>
      </c>
      <c r="B156" s="1" t="s">
        <v>27</v>
      </c>
      <c r="C156" s="1" t="s">
        <v>155</v>
      </c>
      <c r="D156" s="1" t="s">
        <v>28</v>
      </c>
      <c r="E156" s="1" t="s">
        <v>541</v>
      </c>
      <c r="F156" s="1" t="str">
        <f>IF(ISBLANK(E156), "", Table2[[#This Row],[unique_id]])</f>
        <v>home_fans_power</v>
      </c>
      <c r="G156" s="1" t="s">
        <v>543</v>
      </c>
      <c r="H156" s="1" t="s">
        <v>326</v>
      </c>
      <c r="I156" s="1" t="s">
        <v>143</v>
      </c>
      <c r="K156" s="1" t="s">
        <v>137</v>
      </c>
      <c r="M156" s="1" t="s">
        <v>827</v>
      </c>
      <c r="P156" s="1" t="s">
        <v>550</v>
      </c>
      <c r="R156" s="1" t="s">
        <v>328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t="16" hidden="1" customHeight="1" x14ac:dyDescent="0.2">
      <c r="A157" s="1">
        <v>2109</v>
      </c>
      <c r="B157" s="1" t="s">
        <v>264</v>
      </c>
      <c r="C157" s="1" t="s">
        <v>155</v>
      </c>
      <c r="D157" s="1" t="s">
        <v>28</v>
      </c>
      <c r="E157" s="1" t="s">
        <v>532</v>
      </c>
      <c r="F157" s="1" t="str">
        <f>IF(ISBLANK(E157), "", Table2[[#This Row],[unique_id]])</f>
        <v>pool_filter_power</v>
      </c>
      <c r="G157" s="1" t="s">
        <v>531</v>
      </c>
      <c r="H157" s="1" t="s">
        <v>326</v>
      </c>
      <c r="I157" s="1" t="s">
        <v>143</v>
      </c>
      <c r="K157" s="1" t="s">
        <v>137</v>
      </c>
      <c r="M157" s="1" t="s">
        <v>827</v>
      </c>
      <c r="P157" s="1" t="s">
        <v>550</v>
      </c>
      <c r="R157" s="1" t="s">
        <v>328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t="16" hidden="1" customHeight="1" x14ac:dyDescent="0.2">
      <c r="A158" s="1">
        <v>2110</v>
      </c>
      <c r="B158" s="1" t="s">
        <v>264</v>
      </c>
      <c r="C158" s="1" t="s">
        <v>155</v>
      </c>
      <c r="D158" s="1" t="s">
        <v>28</v>
      </c>
      <c r="E158" s="1" t="s">
        <v>299</v>
      </c>
      <c r="F158" s="1" t="str">
        <f>IF(ISBLANK(E158), "", Table2[[#This Row],[unique_id]])</f>
        <v>roof_water_heater_booster_power</v>
      </c>
      <c r="G158" s="1" t="s">
        <v>298</v>
      </c>
      <c r="H158" s="1" t="s">
        <v>326</v>
      </c>
      <c r="I158" s="1" t="s">
        <v>143</v>
      </c>
      <c r="K158" s="1" t="s">
        <v>137</v>
      </c>
      <c r="M158" s="1" t="s">
        <v>827</v>
      </c>
      <c r="P158" s="1" t="s">
        <v>550</v>
      </c>
      <c r="R158" s="1" t="s">
        <v>328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t="16" hidden="1" customHeight="1" x14ac:dyDescent="0.2">
      <c r="A159" s="1">
        <v>2111</v>
      </c>
      <c r="B159" s="1" t="s">
        <v>27</v>
      </c>
      <c r="C159" s="1" t="s">
        <v>289</v>
      </c>
      <c r="D159" s="1" t="s">
        <v>28</v>
      </c>
      <c r="E159" s="1" t="s">
        <v>303</v>
      </c>
      <c r="F159" s="1" t="str">
        <f>IF(ISBLANK(E159), "", Table2[[#This Row],[unique_id]])</f>
        <v>kitchen_dish_washer_current_consumption</v>
      </c>
      <c r="G159" s="1" t="s">
        <v>279</v>
      </c>
      <c r="H159" s="1" t="s">
        <v>326</v>
      </c>
      <c r="I159" s="1" t="s">
        <v>143</v>
      </c>
      <c r="K159" s="1" t="s">
        <v>137</v>
      </c>
      <c r="M159" s="1" t="s">
        <v>827</v>
      </c>
      <c r="P159" s="1" t="s">
        <v>550</v>
      </c>
      <c r="R159" s="1" t="s">
        <v>328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hidden="1" x14ac:dyDescent="0.2">
      <c r="A160" s="1">
        <v>2112</v>
      </c>
      <c r="B160" s="1" t="s">
        <v>27</v>
      </c>
      <c r="C160" s="1" t="s">
        <v>289</v>
      </c>
      <c r="D160" s="1" t="s">
        <v>28</v>
      </c>
      <c r="E160" s="1" t="s">
        <v>297</v>
      </c>
      <c r="F160" s="1" t="str">
        <f>IF(ISBLANK(E160), "", Table2[[#This Row],[unique_id]])</f>
        <v>laundry_clothes_dryer_current_consumption</v>
      </c>
      <c r="G160" s="1" t="s">
        <v>280</v>
      </c>
      <c r="H160" s="1" t="s">
        <v>326</v>
      </c>
      <c r="I160" s="1" t="s">
        <v>143</v>
      </c>
      <c r="K160" s="1" t="s">
        <v>137</v>
      </c>
      <c r="M160" s="1" t="s">
        <v>827</v>
      </c>
      <c r="P160" s="1" t="s">
        <v>550</v>
      </c>
      <c r="R160" s="1" t="s">
        <v>328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hidden="1" x14ac:dyDescent="0.2">
      <c r="A161" s="1">
        <v>2113</v>
      </c>
      <c r="B161" s="1" t="s">
        <v>27</v>
      </c>
      <c r="C161" s="1" t="s">
        <v>289</v>
      </c>
      <c r="D161" s="1" t="s">
        <v>28</v>
      </c>
      <c r="E161" s="1" t="s">
        <v>296</v>
      </c>
      <c r="F161" s="1" t="str">
        <f>IF(ISBLANK(E161), "", Table2[[#This Row],[unique_id]])</f>
        <v>laundry_washing_machine_current_consumption</v>
      </c>
      <c r="G161" s="1" t="s">
        <v>278</v>
      </c>
      <c r="H161" s="1" t="s">
        <v>326</v>
      </c>
      <c r="I161" s="1" t="s">
        <v>143</v>
      </c>
      <c r="K161" s="1" t="s">
        <v>137</v>
      </c>
      <c r="M161" s="1" t="s">
        <v>827</v>
      </c>
      <c r="P161" s="1" t="s">
        <v>550</v>
      </c>
      <c r="R161" s="1" t="s">
        <v>328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6" hidden="1" x14ac:dyDescent="0.2">
      <c r="A162" s="1">
        <v>2114</v>
      </c>
      <c r="B162" s="1" t="s">
        <v>27</v>
      </c>
      <c r="C162" s="1" t="s">
        <v>289</v>
      </c>
      <c r="D162" s="1" t="s">
        <v>28</v>
      </c>
      <c r="E162" s="1" t="s">
        <v>288</v>
      </c>
      <c r="F162" s="1" t="str">
        <f>IF(ISBLANK(E162), "", Table2[[#This Row],[unique_id]])</f>
        <v>kitchen_coffee_machine_current_consumption</v>
      </c>
      <c r="G162" s="1" t="s">
        <v>136</v>
      </c>
      <c r="H162" s="1" t="s">
        <v>326</v>
      </c>
      <c r="I162" s="1" t="s">
        <v>143</v>
      </c>
      <c r="K162" s="1" t="s">
        <v>137</v>
      </c>
      <c r="M162" s="1" t="s">
        <v>827</v>
      </c>
      <c r="P162" s="1" t="s">
        <v>550</v>
      </c>
      <c r="R162" s="1" t="s">
        <v>328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6" hidden="1" x14ac:dyDescent="0.2">
      <c r="A163" s="1">
        <v>2115</v>
      </c>
      <c r="B163" s="1" t="s">
        <v>27</v>
      </c>
      <c r="C163" s="1" t="s">
        <v>289</v>
      </c>
      <c r="D163" s="1" t="s">
        <v>28</v>
      </c>
      <c r="E163" s="1" t="s">
        <v>268</v>
      </c>
      <c r="F163" s="1" t="str">
        <f>IF(ISBLANK(E163), "", Table2[[#This Row],[unique_id]])</f>
        <v>kitchen_fridge_current_consumption</v>
      </c>
      <c r="G163" s="1" t="s">
        <v>274</v>
      </c>
      <c r="H163" s="1" t="s">
        <v>326</v>
      </c>
      <c r="I163" s="1" t="s">
        <v>143</v>
      </c>
      <c r="K163" s="1" t="s">
        <v>137</v>
      </c>
      <c r="M163" s="1" t="s">
        <v>827</v>
      </c>
      <c r="P163" s="1" t="s">
        <v>550</v>
      </c>
      <c r="R163" s="1" t="s">
        <v>328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6" hidden="1" x14ac:dyDescent="0.2">
      <c r="A164" s="1">
        <v>2116</v>
      </c>
      <c r="B164" s="1" t="s">
        <v>27</v>
      </c>
      <c r="C164" s="1" t="s">
        <v>289</v>
      </c>
      <c r="D164" s="1" t="s">
        <v>28</v>
      </c>
      <c r="E164" s="1" t="s">
        <v>266</v>
      </c>
      <c r="F164" s="1" t="str">
        <f>IF(ISBLANK(E164), "", Table2[[#This Row],[unique_id]])</f>
        <v>deck_freezer_current_consumption</v>
      </c>
      <c r="G164" s="1" t="s">
        <v>275</v>
      </c>
      <c r="H164" s="1" t="s">
        <v>326</v>
      </c>
      <c r="I164" s="1" t="s">
        <v>143</v>
      </c>
      <c r="K164" s="1" t="s">
        <v>137</v>
      </c>
      <c r="M164" s="1" t="s">
        <v>827</v>
      </c>
      <c r="P164" s="1" t="s">
        <v>550</v>
      </c>
      <c r="R164" s="1" t="s">
        <v>328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6" hidden="1" x14ac:dyDescent="0.2">
      <c r="A165" s="1">
        <v>2117</v>
      </c>
      <c r="B165" s="1" t="s">
        <v>27</v>
      </c>
      <c r="C165" s="1" t="s">
        <v>289</v>
      </c>
      <c r="D165" s="1" t="s">
        <v>28</v>
      </c>
      <c r="E165" s="1" t="s">
        <v>575</v>
      </c>
      <c r="F165" s="1" t="str">
        <f>IF(ISBLANK(E165), "", Table2[[#This Row],[unique_id]])</f>
        <v>deck_festoons_current_consumption</v>
      </c>
      <c r="G165" s="1" t="s">
        <v>450</v>
      </c>
      <c r="H165" s="1" t="s">
        <v>326</v>
      </c>
      <c r="I165" s="1" t="s">
        <v>143</v>
      </c>
      <c r="K165" s="1" t="s">
        <v>137</v>
      </c>
      <c r="M165" s="1" t="s">
        <v>827</v>
      </c>
      <c r="P165" s="1" t="s">
        <v>550</v>
      </c>
      <c r="R165" s="1" t="s">
        <v>328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hidden="1" x14ac:dyDescent="0.2">
      <c r="A166" s="1">
        <v>2118</v>
      </c>
      <c r="B166" s="1" t="s">
        <v>27</v>
      </c>
      <c r="C166" s="1" t="s">
        <v>289</v>
      </c>
      <c r="D166" s="1" t="s">
        <v>28</v>
      </c>
      <c r="E166" s="1" t="s">
        <v>269</v>
      </c>
      <c r="F166" s="1" t="str">
        <f>IF(ISBLANK(E166), "", Table2[[#This Row],[unique_id]])</f>
        <v>lounge_tv_current_consumption</v>
      </c>
      <c r="G166" s="1" t="s">
        <v>192</v>
      </c>
      <c r="H166" s="1" t="s">
        <v>326</v>
      </c>
      <c r="I166" s="1" t="s">
        <v>143</v>
      </c>
      <c r="K166" s="1" t="s">
        <v>137</v>
      </c>
      <c r="M166" s="1" t="s">
        <v>827</v>
      </c>
      <c r="P166" s="1" t="s">
        <v>550</v>
      </c>
      <c r="R166" s="1" t="s">
        <v>328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hidden="1" x14ac:dyDescent="0.2">
      <c r="A167" s="1">
        <v>2119</v>
      </c>
      <c r="B167" s="1" t="s">
        <v>27</v>
      </c>
      <c r="C167" s="1" t="s">
        <v>289</v>
      </c>
      <c r="D167" s="1" t="s">
        <v>28</v>
      </c>
      <c r="E167" s="1" t="s">
        <v>302</v>
      </c>
      <c r="F167" s="1" t="str">
        <f>IF(ISBLANK(E167), "", Table2[[#This Row],[unique_id]])</f>
        <v>bathroom_rails_current_consumption</v>
      </c>
      <c r="G167" s="1" t="s">
        <v>301</v>
      </c>
      <c r="H167" s="1" t="s">
        <v>326</v>
      </c>
      <c r="I167" s="1" t="s">
        <v>143</v>
      </c>
      <c r="K167" s="1" t="s">
        <v>137</v>
      </c>
      <c r="M167" s="1" t="s">
        <v>827</v>
      </c>
      <c r="P167" s="1" t="s">
        <v>550</v>
      </c>
      <c r="R167" s="1" t="s">
        <v>328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hidden="1" x14ac:dyDescent="0.2">
      <c r="A168" s="1">
        <v>2120</v>
      </c>
      <c r="B168" s="1" t="s">
        <v>27</v>
      </c>
      <c r="C168" s="1" t="s">
        <v>289</v>
      </c>
      <c r="D168" s="1" t="s">
        <v>28</v>
      </c>
      <c r="E168" s="1" t="s">
        <v>285</v>
      </c>
      <c r="F168" s="1" t="str">
        <f>IF(ISBLANK(E168), "", Table2[[#This Row],[unique_id]])</f>
        <v>study_outlet_current_consumption</v>
      </c>
      <c r="G168" s="1" t="s">
        <v>277</v>
      </c>
      <c r="H168" s="1" t="s">
        <v>326</v>
      </c>
      <c r="I168" s="1" t="s">
        <v>143</v>
      </c>
      <c r="K168" s="1" t="s">
        <v>137</v>
      </c>
      <c r="M168" s="1" t="s">
        <v>827</v>
      </c>
      <c r="P168" s="1" t="s">
        <v>550</v>
      </c>
      <c r="R168" s="1" t="s">
        <v>328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hidden="1" x14ac:dyDescent="0.2">
      <c r="A169" s="1">
        <v>2121</v>
      </c>
      <c r="B169" s="1" t="s">
        <v>27</v>
      </c>
      <c r="C169" s="1" t="s">
        <v>289</v>
      </c>
      <c r="D169" s="1" t="s">
        <v>28</v>
      </c>
      <c r="E169" s="1" t="s">
        <v>286</v>
      </c>
      <c r="F169" s="1" t="str">
        <f>IF(ISBLANK(E169), "", Table2[[#This Row],[unique_id]])</f>
        <v>office_outlet_current_consumption</v>
      </c>
      <c r="G169" s="1" t="s">
        <v>276</v>
      </c>
      <c r="H169" s="1" t="s">
        <v>326</v>
      </c>
      <c r="I169" s="1" t="s">
        <v>143</v>
      </c>
      <c r="K169" s="1" t="s">
        <v>137</v>
      </c>
      <c r="M169" s="1" t="s">
        <v>827</v>
      </c>
      <c r="P169" s="1" t="s">
        <v>550</v>
      </c>
      <c r="R169" s="1" t="s">
        <v>328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hidden="1" x14ac:dyDescent="0.2">
      <c r="A170" s="1">
        <v>2122</v>
      </c>
      <c r="B170" s="1" t="s">
        <v>27</v>
      </c>
      <c r="C170" s="1" t="s">
        <v>289</v>
      </c>
      <c r="D170" s="1" t="s">
        <v>28</v>
      </c>
      <c r="E170" s="1" t="s">
        <v>563</v>
      </c>
      <c r="F170" s="1" t="str">
        <f>IF(ISBLANK(E170), "", Table2[[#This Row],[unique_id]])</f>
        <v>server_network_power</v>
      </c>
      <c r="G170" s="1" t="s">
        <v>810</v>
      </c>
      <c r="H170" s="1" t="s">
        <v>326</v>
      </c>
      <c r="I170" s="1" t="s">
        <v>143</v>
      </c>
      <c r="K170" s="1" t="s">
        <v>137</v>
      </c>
      <c r="M170" s="1" t="s">
        <v>827</v>
      </c>
      <c r="P170" s="1" t="s">
        <v>550</v>
      </c>
      <c r="R170" s="1" t="s">
        <v>328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C170" s="4"/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hidden="1" x14ac:dyDescent="0.2">
      <c r="A171" s="1">
        <v>2123</v>
      </c>
      <c r="B171" s="1" t="s">
        <v>27</v>
      </c>
      <c r="C171" s="1" t="s">
        <v>830</v>
      </c>
      <c r="D171" s="1" t="s">
        <v>556</v>
      </c>
      <c r="E171" s="1" t="s">
        <v>555</v>
      </c>
      <c r="F171" s="1" t="str">
        <f>IF(ISBLANK(E171), "", Table2[[#This Row],[unique_id]])</f>
        <v>column_break</v>
      </c>
      <c r="G171" s="1" t="s">
        <v>552</v>
      </c>
      <c r="H171" s="1" t="s">
        <v>326</v>
      </c>
      <c r="I171" s="1" t="s">
        <v>143</v>
      </c>
      <c r="K171" s="1" t="s">
        <v>553</v>
      </c>
      <c r="L171" s="1" t="s">
        <v>554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hidden="1" x14ac:dyDescent="0.2">
      <c r="A172" s="1">
        <v>2124</v>
      </c>
      <c r="B172" s="1" t="s">
        <v>27</v>
      </c>
      <c r="C172" s="1" t="s">
        <v>289</v>
      </c>
      <c r="D172" s="1" t="s">
        <v>28</v>
      </c>
      <c r="E172" s="1" t="s">
        <v>577</v>
      </c>
      <c r="F172" s="28" t="str">
        <f>IF(ISBLANK(E172), "", Table2[[#This Row],[unique_id]])</f>
        <v>rack_modem_current_consumption</v>
      </c>
      <c r="G172" s="1" t="s">
        <v>272</v>
      </c>
      <c r="H172" s="1" t="s">
        <v>326</v>
      </c>
      <c r="I172" s="1" t="s">
        <v>143</v>
      </c>
      <c r="M172" s="1" t="s">
        <v>827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hidden="1" x14ac:dyDescent="0.2">
      <c r="A173" s="1">
        <v>2125</v>
      </c>
      <c r="B173" s="1" t="s">
        <v>27</v>
      </c>
      <c r="C173" s="1" t="s">
        <v>289</v>
      </c>
      <c r="D173" s="1" t="s">
        <v>28</v>
      </c>
      <c r="E173" s="1" t="s">
        <v>287</v>
      </c>
      <c r="F173" s="28" t="str">
        <f>IF(ISBLANK(E173), "", Table2[[#This Row],[unique_id]])</f>
        <v>rack_outlet_current_consumption</v>
      </c>
      <c r="G173" s="1" t="s">
        <v>578</v>
      </c>
      <c r="H173" s="1" t="s">
        <v>326</v>
      </c>
      <c r="I173" s="1" t="s">
        <v>143</v>
      </c>
      <c r="M173" s="1" t="s">
        <v>827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hidden="1" x14ac:dyDescent="0.2">
      <c r="A174" s="1">
        <v>2126</v>
      </c>
      <c r="B174" s="1" t="s">
        <v>27</v>
      </c>
      <c r="C174" s="1" t="s">
        <v>289</v>
      </c>
      <c r="D174" s="1" t="s">
        <v>28</v>
      </c>
      <c r="E174" s="1" t="s">
        <v>267</v>
      </c>
      <c r="F174" s="28" t="str">
        <f>IF(ISBLANK(E174), "", Table2[[#This Row],[unique_id]])</f>
        <v>kitchen_fan_current_consumption</v>
      </c>
      <c r="G174" s="1" t="s">
        <v>271</v>
      </c>
      <c r="H174" s="1" t="s">
        <v>326</v>
      </c>
      <c r="I174" s="1" t="s">
        <v>143</v>
      </c>
      <c r="M174" s="1" t="s">
        <v>827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hidden="1" x14ac:dyDescent="0.2">
      <c r="A175" s="1">
        <v>2127</v>
      </c>
      <c r="B175" s="1" t="s">
        <v>27</v>
      </c>
      <c r="C175" s="1" t="s">
        <v>289</v>
      </c>
      <c r="D175" s="1" t="s">
        <v>28</v>
      </c>
      <c r="E175" s="1" t="s">
        <v>764</v>
      </c>
      <c r="F175" s="28" t="str">
        <f>IF(ISBLANK(E175), "", Table2[[#This Row],[unique_id]])</f>
        <v>roof_network_switch_current_consumption</v>
      </c>
      <c r="G175" s="1" t="s">
        <v>270</v>
      </c>
      <c r="H175" s="1" t="s">
        <v>326</v>
      </c>
      <c r="I175" s="1" t="s">
        <v>143</v>
      </c>
      <c r="M175" s="1" t="s">
        <v>827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hidden="1" x14ac:dyDescent="0.2">
      <c r="A176" s="1">
        <v>2150</v>
      </c>
      <c r="B176" s="1" t="s">
        <v>27</v>
      </c>
      <c r="C176" s="1" t="s">
        <v>155</v>
      </c>
      <c r="D176" s="1" t="s">
        <v>28</v>
      </c>
      <c r="E176" s="1" t="s">
        <v>538</v>
      </c>
      <c r="F176" s="1" t="str">
        <f>IF(ISBLANK(E176), "", Table2[[#This Row],[unique_id]])</f>
        <v>home_peak_energy_daily</v>
      </c>
      <c r="G176" s="1" t="s">
        <v>536</v>
      </c>
      <c r="H176" s="1" t="s">
        <v>265</v>
      </c>
      <c r="I176" s="1" t="s">
        <v>143</v>
      </c>
      <c r="K176" s="1" t="s">
        <v>91</v>
      </c>
      <c r="M176" s="1" t="s">
        <v>826</v>
      </c>
      <c r="P176" s="1" t="s">
        <v>551</v>
      </c>
      <c r="R176" s="1" t="s">
        <v>329</v>
      </c>
      <c r="T176" s="2"/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hidden="1" x14ac:dyDescent="0.2">
      <c r="A177" s="1">
        <v>2151</v>
      </c>
      <c r="B177" s="1" t="s">
        <v>27</v>
      </c>
      <c r="C177" s="1" t="s">
        <v>155</v>
      </c>
      <c r="D177" s="1" t="s">
        <v>28</v>
      </c>
      <c r="E177" s="1" t="s">
        <v>539</v>
      </c>
      <c r="F177" s="1" t="str">
        <f>IF(ISBLANK(E177), "", Table2[[#This Row],[unique_id]])</f>
        <v>home_base_energy_daily</v>
      </c>
      <c r="G177" s="1" t="s">
        <v>535</v>
      </c>
      <c r="H177" s="1" t="s">
        <v>265</v>
      </c>
      <c r="I177" s="1" t="s">
        <v>143</v>
      </c>
      <c r="K177" s="1" t="s">
        <v>91</v>
      </c>
      <c r="M177" s="1" t="s">
        <v>826</v>
      </c>
      <c r="P177" s="1" t="s">
        <v>551</v>
      </c>
      <c r="R177" s="1" t="s">
        <v>329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hidden="1" x14ac:dyDescent="0.2">
      <c r="A178" s="1">
        <v>2152</v>
      </c>
      <c r="B178" s="1" t="s">
        <v>27</v>
      </c>
      <c r="C178" s="1" t="s">
        <v>155</v>
      </c>
      <c r="D178" s="1" t="s">
        <v>28</v>
      </c>
      <c r="E178" s="1" t="s">
        <v>319</v>
      </c>
      <c r="F178" s="1" t="str">
        <f>IF(ISBLANK(E178), "", Table2[[#This Row],[unique_id]])</f>
        <v>home_energy_daily</v>
      </c>
      <c r="G178" s="1" t="s">
        <v>537</v>
      </c>
      <c r="H178" s="1" t="s">
        <v>265</v>
      </c>
      <c r="I178" s="1" t="s">
        <v>143</v>
      </c>
      <c r="K178" s="1" t="s">
        <v>91</v>
      </c>
      <c r="M178" s="1" t="s">
        <v>826</v>
      </c>
      <c r="P178" s="1" t="s">
        <v>551</v>
      </c>
      <c r="R178" s="1" t="s">
        <v>329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hidden="1" x14ac:dyDescent="0.2">
      <c r="A179" s="1">
        <v>2153</v>
      </c>
      <c r="B179" s="1" t="s">
        <v>27</v>
      </c>
      <c r="C179" s="1" t="s">
        <v>830</v>
      </c>
      <c r="D179" s="1" t="s">
        <v>556</v>
      </c>
      <c r="E179" s="1" t="s">
        <v>828</v>
      </c>
      <c r="F179" s="1" t="str">
        <f>IF(ISBLANK(E179), "", Table2[[#This Row],[unique_id]])</f>
        <v>graph_break</v>
      </c>
      <c r="G179" s="1" t="s">
        <v>829</v>
      </c>
      <c r="H179" s="1" t="s">
        <v>265</v>
      </c>
      <c r="I179" s="1" t="s">
        <v>143</v>
      </c>
      <c r="M179" s="1" t="s">
        <v>826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6" hidden="1" x14ac:dyDescent="0.2">
      <c r="A180" s="1">
        <v>2154</v>
      </c>
      <c r="B180" s="1" t="s">
        <v>27</v>
      </c>
      <c r="C180" s="1" t="s">
        <v>289</v>
      </c>
      <c r="D180" s="1" t="s">
        <v>28</v>
      </c>
      <c r="E180" s="1" t="s">
        <v>316</v>
      </c>
      <c r="F180" s="1" t="str">
        <f>IF(ISBLANK(E180), "", Table2[[#This Row],[unique_id]])</f>
        <v>various_adhoc_outlet_today_s_consumption</v>
      </c>
      <c r="G180" s="1" t="s">
        <v>283</v>
      </c>
      <c r="H180" s="1" t="s">
        <v>265</v>
      </c>
      <c r="I180" s="1" t="s">
        <v>143</v>
      </c>
      <c r="K180" s="1" t="s">
        <v>137</v>
      </c>
      <c r="M180" s="1" t="s">
        <v>826</v>
      </c>
      <c r="P180" s="1" t="s">
        <v>551</v>
      </c>
      <c r="R180" s="1" t="s">
        <v>329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hidden="1" x14ac:dyDescent="0.2">
      <c r="A181" s="1">
        <v>2155</v>
      </c>
      <c r="B181" s="1" t="s">
        <v>27</v>
      </c>
      <c r="C181" s="1" t="s">
        <v>289</v>
      </c>
      <c r="D181" s="1" t="s">
        <v>28</v>
      </c>
      <c r="E181" s="1" t="s">
        <v>314</v>
      </c>
      <c r="F181" s="1" t="str">
        <f>IF(ISBLANK(E181), "", Table2[[#This Row],[unique_id]])</f>
        <v>study_battery_charger_today_s_consumption</v>
      </c>
      <c r="G181" s="1" t="s">
        <v>282</v>
      </c>
      <c r="H181" s="1" t="s">
        <v>265</v>
      </c>
      <c r="I181" s="1" t="s">
        <v>143</v>
      </c>
      <c r="K181" s="1" t="s">
        <v>137</v>
      </c>
      <c r="M181" s="1" t="s">
        <v>826</v>
      </c>
      <c r="P181" s="1" t="s">
        <v>551</v>
      </c>
      <c r="R181" s="1" t="s">
        <v>329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hidden="1" x14ac:dyDescent="0.2">
      <c r="A182" s="1">
        <v>2156</v>
      </c>
      <c r="B182" s="1" t="s">
        <v>27</v>
      </c>
      <c r="C182" s="1" t="s">
        <v>289</v>
      </c>
      <c r="D182" s="1" t="s">
        <v>28</v>
      </c>
      <c r="E182" s="1" t="s">
        <v>315</v>
      </c>
      <c r="F182" s="1" t="str">
        <f>IF(ISBLANK(E182), "", Table2[[#This Row],[unique_id]])</f>
        <v>laundry_vacuum_charger_today_s_consumption</v>
      </c>
      <c r="G182" s="1" t="s">
        <v>281</v>
      </c>
      <c r="H182" s="1" t="s">
        <v>265</v>
      </c>
      <c r="I182" s="1" t="s">
        <v>143</v>
      </c>
      <c r="K182" s="1" t="s">
        <v>137</v>
      </c>
      <c r="M182" s="1" t="s">
        <v>826</v>
      </c>
      <c r="P182" s="1" t="s">
        <v>551</v>
      </c>
      <c r="R182" s="1" t="s">
        <v>329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hidden="1" x14ac:dyDescent="0.2">
      <c r="A183" s="1">
        <v>2157</v>
      </c>
      <c r="B183" s="1" t="s">
        <v>27</v>
      </c>
      <c r="C183" s="1" t="s">
        <v>155</v>
      </c>
      <c r="D183" s="1" t="s">
        <v>28</v>
      </c>
      <c r="E183" s="1" t="s">
        <v>561</v>
      </c>
      <c r="F183" s="1" t="str">
        <f>IF(ISBLANK(E183), "", Table2[[#This Row],[unique_id]])</f>
        <v>home_lights_energy_daily</v>
      </c>
      <c r="G183" s="1" t="s">
        <v>542</v>
      </c>
      <c r="H183" s="1" t="s">
        <v>265</v>
      </c>
      <c r="I183" s="1" t="s">
        <v>143</v>
      </c>
      <c r="K183" s="1" t="s">
        <v>137</v>
      </c>
      <c r="M183" s="1" t="s">
        <v>826</v>
      </c>
      <c r="P183" s="1" t="s">
        <v>551</v>
      </c>
      <c r="R183" s="1" t="s">
        <v>329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hidden="1" x14ac:dyDescent="0.2">
      <c r="A184" s="1">
        <v>2158</v>
      </c>
      <c r="B184" s="1" t="s">
        <v>27</v>
      </c>
      <c r="C184" s="1" t="s">
        <v>155</v>
      </c>
      <c r="D184" s="1" t="s">
        <v>28</v>
      </c>
      <c r="E184" s="1" t="s">
        <v>562</v>
      </c>
      <c r="F184" s="1" t="str">
        <f>IF(ISBLANK(E184), "", Table2[[#This Row],[unique_id]])</f>
        <v>home_fans_energy_daily</v>
      </c>
      <c r="G184" s="1" t="s">
        <v>543</v>
      </c>
      <c r="H184" s="1" t="s">
        <v>265</v>
      </c>
      <c r="I184" s="1" t="s">
        <v>143</v>
      </c>
      <c r="K184" s="1" t="s">
        <v>137</v>
      </c>
      <c r="M184" s="1" t="s">
        <v>826</v>
      </c>
      <c r="P184" s="1" t="s">
        <v>551</v>
      </c>
      <c r="R184" s="1" t="s">
        <v>329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hidden="1" x14ac:dyDescent="0.2">
      <c r="A185" s="1">
        <v>2159</v>
      </c>
      <c r="B185" s="1" t="s">
        <v>264</v>
      </c>
      <c r="C185" s="1" t="s">
        <v>565</v>
      </c>
      <c r="D185" s="1" t="s">
        <v>28</v>
      </c>
      <c r="E185" s="1" t="s">
        <v>530</v>
      </c>
      <c r="F185" s="1" t="str">
        <f>IF(ISBLANK(E185), "", Table2[[#This Row],[unique_id]])</f>
        <v>pool_filter_energy_daily</v>
      </c>
      <c r="G185" s="1" t="s">
        <v>531</v>
      </c>
      <c r="H185" s="1" t="s">
        <v>265</v>
      </c>
      <c r="I185" s="1" t="s">
        <v>143</v>
      </c>
      <c r="K185" s="1" t="s">
        <v>137</v>
      </c>
      <c r="M185" s="1" t="s">
        <v>826</v>
      </c>
      <c r="P185" s="1" t="s">
        <v>551</v>
      </c>
      <c r="R185" s="1" t="s">
        <v>329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hidden="1" x14ac:dyDescent="0.2">
      <c r="A186" s="1">
        <v>2160</v>
      </c>
      <c r="B186" s="1" t="s">
        <v>264</v>
      </c>
      <c r="C186" s="1" t="s">
        <v>565</v>
      </c>
      <c r="D186" s="1" t="s">
        <v>28</v>
      </c>
      <c r="E186" s="1" t="s">
        <v>327</v>
      </c>
      <c r="F186" s="1" t="str">
        <f>IF(ISBLANK(E186), "", Table2[[#This Row],[unique_id]])</f>
        <v>roof_water_heater_booster_energy_daily</v>
      </c>
      <c r="G186" s="1" t="s">
        <v>298</v>
      </c>
      <c r="H186" s="1" t="s">
        <v>265</v>
      </c>
      <c r="I186" s="1" t="s">
        <v>143</v>
      </c>
      <c r="K186" s="1" t="s">
        <v>137</v>
      </c>
      <c r="M186" s="1" t="s">
        <v>826</v>
      </c>
      <c r="P186" s="1" t="s">
        <v>551</v>
      </c>
      <c r="R186" s="1" t="s">
        <v>329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hidden="1" x14ac:dyDescent="0.2">
      <c r="A187" s="1">
        <v>2161</v>
      </c>
      <c r="B187" s="1" t="s">
        <v>27</v>
      </c>
      <c r="C187" s="1" t="s">
        <v>289</v>
      </c>
      <c r="D187" s="1" t="s">
        <v>28</v>
      </c>
      <c r="E187" s="1" t="s">
        <v>304</v>
      </c>
      <c r="F187" s="1" t="str">
        <f>IF(ISBLANK(E187), "", Table2[[#This Row],[unique_id]])</f>
        <v>kitchen_dish_washer_today_s_consumption</v>
      </c>
      <c r="G187" s="1" t="s">
        <v>279</v>
      </c>
      <c r="H187" s="1" t="s">
        <v>265</v>
      </c>
      <c r="I187" s="1" t="s">
        <v>143</v>
      </c>
      <c r="K187" s="1" t="s">
        <v>137</v>
      </c>
      <c r="M187" s="1" t="s">
        <v>826</v>
      </c>
      <c r="P187" s="1" t="s">
        <v>551</v>
      </c>
      <c r="R187" s="1" t="s">
        <v>329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hidden="1" x14ac:dyDescent="0.2">
      <c r="A188" s="1">
        <v>2162</v>
      </c>
      <c r="B188" s="1" t="s">
        <v>27</v>
      </c>
      <c r="C188" s="1" t="s">
        <v>289</v>
      </c>
      <c r="D188" s="1" t="s">
        <v>28</v>
      </c>
      <c r="E188" s="1" t="s">
        <v>305</v>
      </c>
      <c r="F188" s="1" t="str">
        <f>IF(ISBLANK(E188), "", Table2[[#This Row],[unique_id]])</f>
        <v>laundry_clothes_dryer_today_s_consumption</v>
      </c>
      <c r="G188" s="1" t="s">
        <v>280</v>
      </c>
      <c r="H188" s="1" t="s">
        <v>265</v>
      </c>
      <c r="I188" s="1" t="s">
        <v>143</v>
      </c>
      <c r="K188" s="1" t="s">
        <v>137</v>
      </c>
      <c r="M188" s="1" t="s">
        <v>826</v>
      </c>
      <c r="P188" s="1" t="s">
        <v>551</v>
      </c>
      <c r="R188" s="1" t="s">
        <v>329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hidden="1" x14ac:dyDescent="0.2">
      <c r="A189" s="1">
        <v>2163</v>
      </c>
      <c r="B189" s="1" t="s">
        <v>27</v>
      </c>
      <c r="C189" s="1" t="s">
        <v>289</v>
      </c>
      <c r="D189" s="1" t="s">
        <v>28</v>
      </c>
      <c r="E189" s="1" t="s">
        <v>306</v>
      </c>
      <c r="F189" s="1" t="str">
        <f>IF(ISBLANK(E189), "", Table2[[#This Row],[unique_id]])</f>
        <v>laundry_washing_machine_today_s_consumption</v>
      </c>
      <c r="G189" s="1" t="s">
        <v>278</v>
      </c>
      <c r="H189" s="1" t="s">
        <v>265</v>
      </c>
      <c r="I189" s="1" t="s">
        <v>143</v>
      </c>
      <c r="K189" s="1" t="s">
        <v>137</v>
      </c>
      <c r="M189" s="1" t="s">
        <v>826</v>
      </c>
      <c r="P189" s="1" t="s">
        <v>551</v>
      </c>
      <c r="R189" s="1" t="s">
        <v>329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hidden="1" x14ac:dyDescent="0.2">
      <c r="A190" s="1">
        <v>2164</v>
      </c>
      <c r="B190" s="1" t="s">
        <v>27</v>
      </c>
      <c r="C190" s="1" t="s">
        <v>289</v>
      </c>
      <c r="D190" s="1" t="s">
        <v>28</v>
      </c>
      <c r="E190" s="1" t="s">
        <v>307</v>
      </c>
      <c r="F190" s="1" t="str">
        <f>IF(ISBLANK(E190), "", Table2[[#This Row],[unique_id]])</f>
        <v>kitchen_coffee_machine_today_s_consumption</v>
      </c>
      <c r="G190" s="1" t="s">
        <v>136</v>
      </c>
      <c r="H190" s="1" t="s">
        <v>265</v>
      </c>
      <c r="I190" s="1" t="s">
        <v>143</v>
      </c>
      <c r="K190" s="1" t="s">
        <v>137</v>
      </c>
      <c r="M190" s="1" t="s">
        <v>826</v>
      </c>
      <c r="P190" s="1" t="s">
        <v>551</v>
      </c>
      <c r="R190" s="1" t="s">
        <v>329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hidden="1" x14ac:dyDescent="0.2">
      <c r="A191" s="1">
        <v>2165</v>
      </c>
      <c r="B191" s="1" t="s">
        <v>27</v>
      </c>
      <c r="C191" s="1" t="s">
        <v>289</v>
      </c>
      <c r="D191" s="1" t="s">
        <v>28</v>
      </c>
      <c r="E191" s="1" t="s">
        <v>308</v>
      </c>
      <c r="F191" s="1" t="str">
        <f>IF(ISBLANK(E191), "", Table2[[#This Row],[unique_id]])</f>
        <v>kitchen_fridge_today_s_consumption</v>
      </c>
      <c r="G191" s="1" t="s">
        <v>274</v>
      </c>
      <c r="H191" s="1" t="s">
        <v>265</v>
      </c>
      <c r="I191" s="1" t="s">
        <v>143</v>
      </c>
      <c r="K191" s="1" t="s">
        <v>137</v>
      </c>
      <c r="M191" s="1" t="s">
        <v>826</v>
      </c>
      <c r="P191" s="1" t="s">
        <v>551</v>
      </c>
      <c r="R191" s="1" t="s">
        <v>329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hidden="1" x14ac:dyDescent="0.2">
      <c r="A192" s="1">
        <v>2166</v>
      </c>
      <c r="B192" s="1" t="s">
        <v>27</v>
      </c>
      <c r="C192" s="1" t="s">
        <v>289</v>
      </c>
      <c r="D192" s="1" t="s">
        <v>28</v>
      </c>
      <c r="E192" s="1" t="s">
        <v>309</v>
      </c>
      <c r="F192" s="1" t="str">
        <f>IF(ISBLANK(E192), "", Table2[[#This Row],[unique_id]])</f>
        <v>deck_freezer_today_s_consumption</v>
      </c>
      <c r="G192" s="1" t="s">
        <v>275</v>
      </c>
      <c r="H192" s="1" t="s">
        <v>265</v>
      </c>
      <c r="I192" s="1" t="s">
        <v>143</v>
      </c>
      <c r="K192" s="1" t="s">
        <v>137</v>
      </c>
      <c r="M192" s="1" t="s">
        <v>826</v>
      </c>
      <c r="P192" s="1" t="s">
        <v>551</v>
      </c>
      <c r="R192" s="1" t="s">
        <v>329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hidden="1" x14ac:dyDescent="0.2">
      <c r="A193" s="1">
        <v>2167</v>
      </c>
      <c r="B193" s="1" t="s">
        <v>27</v>
      </c>
      <c r="C193" s="1" t="s">
        <v>289</v>
      </c>
      <c r="D193" s="1" t="s">
        <v>28</v>
      </c>
      <c r="E193" s="1" t="s">
        <v>576</v>
      </c>
      <c r="F193" s="1" t="str">
        <f>IF(ISBLANK(E193), "", Table2[[#This Row],[unique_id]])</f>
        <v>deck_festoons_today_s_consumption</v>
      </c>
      <c r="G193" s="1" t="s">
        <v>450</v>
      </c>
      <c r="H193" s="1" t="s">
        <v>265</v>
      </c>
      <c r="I193" s="1" t="s">
        <v>143</v>
      </c>
      <c r="K193" s="1" t="s">
        <v>137</v>
      </c>
      <c r="M193" s="1" t="s">
        <v>826</v>
      </c>
      <c r="P193" s="1" t="s">
        <v>551</v>
      </c>
      <c r="R193" s="1" t="s">
        <v>329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hidden="1" x14ac:dyDescent="0.2">
      <c r="A194" s="1">
        <v>2168</v>
      </c>
      <c r="B194" s="1" t="s">
        <v>27</v>
      </c>
      <c r="C194" s="1" t="s">
        <v>289</v>
      </c>
      <c r="D194" s="1" t="s">
        <v>28</v>
      </c>
      <c r="E194" s="1" t="s">
        <v>310</v>
      </c>
      <c r="F194" s="1" t="str">
        <f>IF(ISBLANK(E194), "", Table2[[#This Row],[unique_id]])</f>
        <v>lounge_tv_today_s_consumption</v>
      </c>
      <c r="G194" s="1" t="s">
        <v>192</v>
      </c>
      <c r="H194" s="1" t="s">
        <v>265</v>
      </c>
      <c r="I194" s="1" t="s">
        <v>143</v>
      </c>
      <c r="K194" s="1" t="s">
        <v>137</v>
      </c>
      <c r="M194" s="1" t="s">
        <v>826</v>
      </c>
      <c r="P194" s="1" t="s">
        <v>551</v>
      </c>
      <c r="R194" s="1" t="s">
        <v>329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hidden="1" x14ac:dyDescent="0.2">
      <c r="A195" s="1">
        <v>2169</v>
      </c>
      <c r="B195" s="1" t="s">
        <v>27</v>
      </c>
      <c r="C195" s="1" t="s">
        <v>289</v>
      </c>
      <c r="D195" s="1" t="s">
        <v>28</v>
      </c>
      <c r="E195" s="1" t="s">
        <v>311</v>
      </c>
      <c r="F195" s="1" t="str">
        <f>IF(ISBLANK(E195), "", Table2[[#This Row],[unique_id]])</f>
        <v>bathroom_rails_today_s_consumption</v>
      </c>
      <c r="G195" s="1" t="s">
        <v>301</v>
      </c>
      <c r="H195" s="1" t="s">
        <v>265</v>
      </c>
      <c r="I195" s="1" t="s">
        <v>143</v>
      </c>
      <c r="K195" s="1" t="s">
        <v>137</v>
      </c>
      <c r="M195" s="1" t="s">
        <v>826</v>
      </c>
      <c r="P195" s="1" t="s">
        <v>551</v>
      </c>
      <c r="R195" s="1" t="s">
        <v>329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hidden="1" x14ac:dyDescent="0.2">
      <c r="A196" s="1">
        <v>2170</v>
      </c>
      <c r="B196" s="1" t="s">
        <v>27</v>
      </c>
      <c r="C196" s="1" t="s">
        <v>289</v>
      </c>
      <c r="D196" s="1" t="s">
        <v>28</v>
      </c>
      <c r="E196" s="1" t="s">
        <v>312</v>
      </c>
      <c r="F196" s="1" t="str">
        <f>IF(ISBLANK(E196), "", Table2[[#This Row],[unique_id]])</f>
        <v>study_outlet_today_s_consumption</v>
      </c>
      <c r="G196" s="1" t="s">
        <v>277</v>
      </c>
      <c r="H196" s="1" t="s">
        <v>265</v>
      </c>
      <c r="I196" s="1" t="s">
        <v>143</v>
      </c>
      <c r="K196" s="1" t="s">
        <v>137</v>
      </c>
      <c r="M196" s="1" t="s">
        <v>826</v>
      </c>
      <c r="P196" s="1" t="s">
        <v>551</v>
      </c>
      <c r="R196" s="1" t="s">
        <v>329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hidden="1" x14ac:dyDescent="0.2">
      <c r="A197" s="1">
        <v>2171</v>
      </c>
      <c r="B197" s="1" t="s">
        <v>27</v>
      </c>
      <c r="C197" s="1" t="s">
        <v>289</v>
      </c>
      <c r="D197" s="1" t="s">
        <v>28</v>
      </c>
      <c r="E197" s="1" t="s">
        <v>313</v>
      </c>
      <c r="F197" s="1" t="str">
        <f>IF(ISBLANK(E197), "", Table2[[#This Row],[unique_id]])</f>
        <v>office_outlet_today_s_consumption</v>
      </c>
      <c r="G197" s="1" t="s">
        <v>276</v>
      </c>
      <c r="H197" s="1" t="s">
        <v>265</v>
      </c>
      <c r="I197" s="1" t="s">
        <v>143</v>
      </c>
      <c r="K197" s="1" t="s">
        <v>137</v>
      </c>
      <c r="M197" s="1" t="s">
        <v>826</v>
      </c>
      <c r="P197" s="1" t="s">
        <v>551</v>
      </c>
      <c r="R197" s="1" t="s">
        <v>329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hidden="1" x14ac:dyDescent="0.2">
      <c r="A198" s="1">
        <v>2172</v>
      </c>
      <c r="B198" s="1" t="s">
        <v>27</v>
      </c>
      <c r="C198" s="1" t="s">
        <v>289</v>
      </c>
      <c r="D198" s="1" t="s">
        <v>28</v>
      </c>
      <c r="E198" s="1" t="s">
        <v>765</v>
      </c>
      <c r="F198" s="28" t="str">
        <f>IF(ISBLANK(E198), "", Table2[[#This Row],[unique_id]])</f>
        <v>roof_network_switch_today_s_consumption</v>
      </c>
      <c r="G198" s="1" t="s">
        <v>270</v>
      </c>
      <c r="H198" s="1" t="s">
        <v>265</v>
      </c>
      <c r="I198" s="1" t="s">
        <v>143</v>
      </c>
      <c r="M198" s="1" t="s">
        <v>826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hidden="1" x14ac:dyDescent="0.2">
      <c r="A199" s="1">
        <v>2173</v>
      </c>
      <c r="B199" s="1" t="s">
        <v>27</v>
      </c>
      <c r="C199" s="1" t="s">
        <v>289</v>
      </c>
      <c r="D199" s="1" t="s">
        <v>28</v>
      </c>
      <c r="E199" s="1" t="s">
        <v>761</v>
      </c>
      <c r="F199" s="28" t="str">
        <f>IF(ISBLANK(E199), "", Table2[[#This Row],[unique_id]])</f>
        <v>rack_modem_today_s_consumption</v>
      </c>
      <c r="G199" s="1" t="s">
        <v>272</v>
      </c>
      <c r="H199" s="1" t="s">
        <v>265</v>
      </c>
      <c r="I199" s="1" t="s">
        <v>143</v>
      </c>
      <c r="M199" s="1" t="s">
        <v>826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hidden="1" x14ac:dyDescent="0.2">
      <c r="A200" s="1">
        <v>2174</v>
      </c>
      <c r="B200" s="1" t="s">
        <v>27</v>
      </c>
      <c r="C200" s="1" t="s">
        <v>289</v>
      </c>
      <c r="D200" s="1" t="s">
        <v>28</v>
      </c>
      <c r="E200" s="1" t="s">
        <v>564</v>
      </c>
      <c r="F200" s="1" t="str">
        <f>IF(ISBLANK(E200), "", Table2[[#This Row],[unique_id]])</f>
        <v>server_network_energy_daily</v>
      </c>
      <c r="G200" s="1" t="s">
        <v>810</v>
      </c>
      <c r="H200" s="1" t="s">
        <v>265</v>
      </c>
      <c r="I200" s="1" t="s">
        <v>143</v>
      </c>
      <c r="K200" s="1" t="s">
        <v>137</v>
      </c>
      <c r="M200" s="1" t="s">
        <v>826</v>
      </c>
      <c r="P200" s="1" t="s">
        <v>551</v>
      </c>
      <c r="R200" s="1" t="s">
        <v>329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hidden="1" x14ac:dyDescent="0.2">
      <c r="A201" s="1">
        <v>2175</v>
      </c>
      <c r="B201" s="1" t="s">
        <v>27</v>
      </c>
      <c r="C201" s="1" t="s">
        <v>289</v>
      </c>
      <c r="D201" s="1" t="s">
        <v>28</v>
      </c>
      <c r="E201" s="1" t="s">
        <v>762</v>
      </c>
      <c r="F201" s="28" t="str">
        <f>IF(ISBLANK(E201), "", Table2[[#This Row],[unique_id]])</f>
        <v>rack_outlet_today_s_consumption</v>
      </c>
      <c r="G201" s="1" t="s">
        <v>578</v>
      </c>
      <c r="H201" s="1" t="s">
        <v>265</v>
      </c>
      <c r="I201" s="1" t="s">
        <v>143</v>
      </c>
      <c r="M201" s="1" t="s">
        <v>826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hidden="1" x14ac:dyDescent="0.2">
      <c r="A202" s="1">
        <v>2176</v>
      </c>
      <c r="B202" s="1" t="s">
        <v>27</v>
      </c>
      <c r="C202" s="1" t="s">
        <v>289</v>
      </c>
      <c r="D202" s="1" t="s">
        <v>28</v>
      </c>
      <c r="E202" s="1" t="s">
        <v>763</v>
      </c>
      <c r="F202" s="28" t="str">
        <f>IF(ISBLANK(E202), "", Table2[[#This Row],[unique_id]])</f>
        <v>kitchen_fan_today_s_consumption</v>
      </c>
      <c r="G202" s="1" t="s">
        <v>271</v>
      </c>
      <c r="H202" s="1" t="s">
        <v>265</v>
      </c>
      <c r="I202" s="1" t="s">
        <v>143</v>
      </c>
      <c r="M202" s="1" t="s">
        <v>826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hidden="1" x14ac:dyDescent="0.2">
      <c r="A203" s="1">
        <v>2177</v>
      </c>
      <c r="B203" s="1" t="s">
        <v>27</v>
      </c>
      <c r="C203" s="1" t="s">
        <v>830</v>
      </c>
      <c r="D203" s="1" t="s">
        <v>556</v>
      </c>
      <c r="E203" s="1" t="s">
        <v>555</v>
      </c>
      <c r="F203" s="1" t="str">
        <f>IF(ISBLANK(E203), "", Table2[[#This Row],[unique_id]])</f>
        <v>column_break</v>
      </c>
      <c r="G203" s="1" t="s">
        <v>552</v>
      </c>
      <c r="H203" s="1" t="s">
        <v>265</v>
      </c>
      <c r="I203" s="1" t="s">
        <v>143</v>
      </c>
      <c r="K203" s="1" t="s">
        <v>553</v>
      </c>
      <c r="L203" s="1" t="s">
        <v>554</v>
      </c>
      <c r="T203" s="2"/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hidden="1" x14ac:dyDescent="0.2">
      <c r="A204" s="1">
        <v>2201</v>
      </c>
      <c r="B204" s="1" t="s">
        <v>264</v>
      </c>
      <c r="C204" s="1" t="s">
        <v>155</v>
      </c>
      <c r="D204" s="1" t="s">
        <v>28</v>
      </c>
      <c r="E204" s="1" t="s">
        <v>548</v>
      </c>
      <c r="F204" s="1" t="str">
        <f>IF(ISBLANK(E204), "", Table2[[#This Row],[unique_id]])</f>
        <v>home_base_energy_weekly</v>
      </c>
      <c r="G204" s="1" t="s">
        <v>535</v>
      </c>
      <c r="H204" s="1" t="s">
        <v>320</v>
      </c>
      <c r="I204" s="1" t="s">
        <v>143</v>
      </c>
      <c r="K204" s="1" t="s">
        <v>91</v>
      </c>
      <c r="M204" s="1" t="s">
        <v>826</v>
      </c>
      <c r="P204" s="1" t="s">
        <v>551</v>
      </c>
      <c r="R204" s="1" t="s">
        <v>329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hidden="1" x14ac:dyDescent="0.2">
      <c r="A205" s="1">
        <v>2202</v>
      </c>
      <c r="B205" s="1" t="s">
        <v>264</v>
      </c>
      <c r="C205" s="1" t="s">
        <v>155</v>
      </c>
      <c r="D205" s="1" t="s">
        <v>28</v>
      </c>
      <c r="E205" s="1" t="s">
        <v>321</v>
      </c>
      <c r="F205" s="1" t="str">
        <f>IF(ISBLANK(E205), "", Table2[[#This Row],[unique_id]])</f>
        <v>home_energy_weekly</v>
      </c>
      <c r="G205" s="1" t="s">
        <v>537</v>
      </c>
      <c r="H205" s="1" t="s">
        <v>320</v>
      </c>
      <c r="I205" s="1" t="s">
        <v>143</v>
      </c>
      <c r="K205" s="1" t="s">
        <v>91</v>
      </c>
      <c r="M205" s="1" t="s">
        <v>826</v>
      </c>
      <c r="P205" s="1" t="s">
        <v>551</v>
      </c>
      <c r="R205" s="1" t="s">
        <v>329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hidden="1" x14ac:dyDescent="0.2">
      <c r="A206" s="1">
        <v>2203</v>
      </c>
      <c r="B206" s="1" t="s">
        <v>264</v>
      </c>
      <c r="C206" s="1" t="s">
        <v>155</v>
      </c>
      <c r="D206" s="1" t="s">
        <v>28</v>
      </c>
      <c r="E206" s="1" t="s">
        <v>549</v>
      </c>
      <c r="F206" s="1" t="str">
        <f>IF(ISBLANK(E206), "", Table2[[#This Row],[unique_id]])</f>
        <v>home_peak_energy_weekly</v>
      </c>
      <c r="G206" s="1" t="s">
        <v>536</v>
      </c>
      <c r="H206" s="1" t="s">
        <v>320</v>
      </c>
      <c r="I206" s="1" t="s">
        <v>143</v>
      </c>
      <c r="K206" s="1" t="s">
        <v>91</v>
      </c>
      <c r="M206" s="1" t="s">
        <v>826</v>
      </c>
      <c r="P206" s="1" t="s">
        <v>551</v>
      </c>
      <c r="R206" s="1" t="s">
        <v>329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hidden="1" x14ac:dyDescent="0.2">
      <c r="A207" s="1">
        <v>2250</v>
      </c>
      <c r="B207" s="1" t="s">
        <v>264</v>
      </c>
      <c r="C207" s="1" t="s">
        <v>155</v>
      </c>
      <c r="D207" s="1" t="s">
        <v>28</v>
      </c>
      <c r="E207" s="1" t="s">
        <v>547</v>
      </c>
      <c r="F207" s="1" t="str">
        <f>IF(ISBLANK(E207), "", Table2[[#This Row],[unique_id]])</f>
        <v>home_peak_energy_monthly</v>
      </c>
      <c r="G207" s="1" t="s">
        <v>536</v>
      </c>
      <c r="H207" s="1" t="s">
        <v>323</v>
      </c>
      <c r="I207" s="1" t="s">
        <v>143</v>
      </c>
      <c r="K207" s="1" t="s">
        <v>91</v>
      </c>
      <c r="M207" s="1" t="s">
        <v>826</v>
      </c>
      <c r="P207" s="1" t="s">
        <v>551</v>
      </c>
      <c r="R207" s="1" t="s">
        <v>329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hidden="1" x14ac:dyDescent="0.2">
      <c r="A208" s="1">
        <v>2251</v>
      </c>
      <c r="B208" s="1" t="s">
        <v>264</v>
      </c>
      <c r="C208" s="1" t="s">
        <v>155</v>
      </c>
      <c r="D208" s="1" t="s">
        <v>28</v>
      </c>
      <c r="E208" s="1" t="s">
        <v>546</v>
      </c>
      <c r="F208" s="1" t="str">
        <f>IF(ISBLANK(E208), "", Table2[[#This Row],[unique_id]])</f>
        <v>home_base_energy_monthly</v>
      </c>
      <c r="G208" s="1" t="s">
        <v>535</v>
      </c>
      <c r="H208" s="1" t="s">
        <v>323</v>
      </c>
      <c r="I208" s="1" t="s">
        <v>143</v>
      </c>
      <c r="K208" s="1" t="s">
        <v>91</v>
      </c>
      <c r="M208" s="1" t="s">
        <v>826</v>
      </c>
      <c r="P208" s="1" t="s">
        <v>551</v>
      </c>
      <c r="R208" s="1" t="s">
        <v>329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1"/>
    </row>
    <row r="209" spans="1:36" hidden="1" x14ac:dyDescent="0.2">
      <c r="A209" s="1">
        <v>2252</v>
      </c>
      <c r="B209" s="1" t="s">
        <v>264</v>
      </c>
      <c r="C209" s="1" t="s">
        <v>155</v>
      </c>
      <c r="D209" s="1" t="s">
        <v>28</v>
      </c>
      <c r="E209" s="1" t="s">
        <v>322</v>
      </c>
      <c r="F209" s="1" t="str">
        <f>IF(ISBLANK(E209), "", Table2[[#This Row],[unique_id]])</f>
        <v>home_energy_monthly</v>
      </c>
      <c r="G209" s="1" t="s">
        <v>537</v>
      </c>
      <c r="H209" s="1" t="s">
        <v>323</v>
      </c>
      <c r="I209" s="1" t="s">
        <v>143</v>
      </c>
      <c r="K209" s="1" t="s">
        <v>91</v>
      </c>
      <c r="M209" s="1" t="s">
        <v>826</v>
      </c>
      <c r="P209" s="1" t="s">
        <v>551</v>
      </c>
      <c r="R209" s="1" t="s">
        <v>329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1"/>
    </row>
    <row r="210" spans="1:36" hidden="1" x14ac:dyDescent="0.2">
      <c r="A210" s="1">
        <v>2300</v>
      </c>
      <c r="B210" s="1" t="s">
        <v>264</v>
      </c>
      <c r="C210" s="1" t="s">
        <v>155</v>
      </c>
      <c r="D210" s="1" t="s">
        <v>28</v>
      </c>
      <c r="E210" s="1" t="s">
        <v>545</v>
      </c>
      <c r="F210" s="1" t="str">
        <f>IF(ISBLANK(E210), "", Table2[[#This Row],[unique_id]])</f>
        <v>home_peak_energy_yearly</v>
      </c>
      <c r="G210" s="1" t="s">
        <v>536</v>
      </c>
      <c r="H210" s="1" t="s">
        <v>325</v>
      </c>
      <c r="I210" s="1" t="s">
        <v>143</v>
      </c>
      <c r="K210" s="1" t="s">
        <v>91</v>
      </c>
      <c r="M210" s="1" t="s">
        <v>826</v>
      </c>
      <c r="P210" s="1" t="s">
        <v>551</v>
      </c>
      <c r="R210" s="1" t="s">
        <v>329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1"/>
    </row>
    <row r="211" spans="1:36" hidden="1" x14ac:dyDescent="0.2">
      <c r="A211" s="1">
        <v>2301</v>
      </c>
      <c r="B211" s="1" t="s">
        <v>264</v>
      </c>
      <c r="C211" s="1" t="s">
        <v>155</v>
      </c>
      <c r="D211" s="1" t="s">
        <v>28</v>
      </c>
      <c r="E211" s="1" t="s">
        <v>544</v>
      </c>
      <c r="F211" s="1" t="str">
        <f>IF(ISBLANK(E211), "", Table2[[#This Row],[unique_id]])</f>
        <v>home_base_energy_yearly</v>
      </c>
      <c r="G211" s="1" t="s">
        <v>535</v>
      </c>
      <c r="H211" s="1" t="s">
        <v>325</v>
      </c>
      <c r="I211" s="1" t="s">
        <v>143</v>
      </c>
      <c r="K211" s="1" t="s">
        <v>91</v>
      </c>
      <c r="M211" s="1" t="s">
        <v>826</v>
      </c>
      <c r="P211" s="1" t="s">
        <v>551</v>
      </c>
      <c r="R211" s="1" t="s">
        <v>329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1"/>
    </row>
    <row r="212" spans="1:36" hidden="1" x14ac:dyDescent="0.2">
      <c r="A212" s="1">
        <v>2302</v>
      </c>
      <c r="B212" s="1" t="s">
        <v>264</v>
      </c>
      <c r="C212" s="1" t="s">
        <v>155</v>
      </c>
      <c r="D212" s="1" t="s">
        <v>28</v>
      </c>
      <c r="E212" s="1" t="s">
        <v>324</v>
      </c>
      <c r="F212" s="1" t="str">
        <f>IF(ISBLANK(E212), "", Table2[[#This Row],[unique_id]])</f>
        <v>home_energy_yearly</v>
      </c>
      <c r="G212" s="1" t="s">
        <v>537</v>
      </c>
      <c r="H212" s="1" t="s">
        <v>325</v>
      </c>
      <c r="I212" s="1" t="s">
        <v>143</v>
      </c>
      <c r="K212" s="1" t="s">
        <v>91</v>
      </c>
      <c r="M212" s="1" t="s">
        <v>826</v>
      </c>
      <c r="P212" s="1" t="s">
        <v>551</v>
      </c>
      <c r="R212" s="1" t="s">
        <v>329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1"/>
    </row>
    <row r="213" spans="1:36" hidden="1" x14ac:dyDescent="0.2">
      <c r="A213" s="1">
        <v>2400</v>
      </c>
      <c r="B213" s="1" t="s">
        <v>27</v>
      </c>
      <c r="C213" s="1" t="s">
        <v>193</v>
      </c>
      <c r="D213" s="1" t="s">
        <v>28</v>
      </c>
      <c r="E213" s="1" t="s">
        <v>144</v>
      </c>
      <c r="F213" s="1" t="str">
        <f>IF(ISBLANK(E213), "", Table2[[#This Row],[unique_id]])</f>
        <v>withings_weight_kg_graham</v>
      </c>
      <c r="G213" s="1" t="s">
        <v>443</v>
      </c>
      <c r="H213" s="1" t="s">
        <v>444</v>
      </c>
      <c r="I213" s="1" t="s">
        <v>145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">
        <v>682</v>
      </c>
      <c r="AA213" s="2" t="s">
        <v>685</v>
      </c>
      <c r="AB213" s="1" t="s">
        <v>684</v>
      </c>
      <c r="AC213" s="1" t="s">
        <v>686</v>
      </c>
      <c r="AD213" s="1" t="s">
        <v>193</v>
      </c>
      <c r="AE213" s="1" t="s">
        <v>683</v>
      </c>
      <c r="AF213" s="1" t="s">
        <v>703</v>
      </c>
      <c r="AG213" s="31" t="s">
        <v>802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"00:24:e4:af:5a:e6"]]</v>
      </c>
      <c r="AJ213" s="1"/>
    </row>
    <row r="214" spans="1:36" hidden="1" x14ac:dyDescent="0.2">
      <c r="A214" s="1">
        <v>2500</v>
      </c>
      <c r="B214" s="1" t="s">
        <v>264</v>
      </c>
      <c r="C214" s="1" t="s">
        <v>418</v>
      </c>
      <c r="D214" s="1" t="s">
        <v>28</v>
      </c>
      <c r="E214" s="1" t="s">
        <v>407</v>
      </c>
      <c r="F214" s="1" t="str">
        <f>IF(ISBLANK(E214), "", Table2[[#This Row],[unique_id]])</f>
        <v>network_internet_uptime</v>
      </c>
      <c r="G214" s="1" t="s">
        <v>428</v>
      </c>
      <c r="H214" s="1" t="s">
        <v>418</v>
      </c>
      <c r="I214" s="1" t="s">
        <v>433</v>
      </c>
      <c r="K214" s="1" t="s">
        <v>137</v>
      </c>
      <c r="O214" s="1" t="s">
        <v>32</v>
      </c>
      <c r="P214" s="1" t="s">
        <v>409</v>
      </c>
      <c r="R214" s="1" t="s">
        <v>430</v>
      </c>
      <c r="S214" s="1">
        <v>200</v>
      </c>
      <c r="T214" s="2" t="s">
        <v>35</v>
      </c>
      <c r="U214" s="1" t="s">
        <v>414</v>
      </c>
      <c r="V214" s="1" t="str">
        <f>IF(ISBLANK(U214),  "", _xlfn.CONCAT("haas/entity/sensor/", LOWER(C214), "/", E214, "/config"))</f>
        <v>haas/entity/sensor/internet/network_internet_uptime/config</v>
      </c>
      <c r="W214" s="1" t="str">
        <f>IF(ISBLANK(U214),  "", _xlfn.CONCAT("haas/entity/sensor/", LOWER(C214), "/", E214))</f>
        <v>haas/entity/sensor/internet/network_internet_uptime</v>
      </c>
      <c r="X214" s="1" t="s">
        <v>445</v>
      </c>
      <c r="Y214" s="1">
        <v>1</v>
      </c>
      <c r="Z214" s="1" t="s">
        <v>641</v>
      </c>
      <c r="AD214" s="1" t="s">
        <v>412</v>
      </c>
      <c r="AE214" s="1" t="s">
        <v>176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/>
      </c>
      <c r="AJ214" s="5" t="s">
        <v>413</v>
      </c>
    </row>
    <row r="215" spans="1:36" hidden="1" x14ac:dyDescent="0.2">
      <c r="A215" s="1">
        <v>2501</v>
      </c>
      <c r="B215" s="1" t="s">
        <v>264</v>
      </c>
      <c r="C215" s="1" t="s">
        <v>418</v>
      </c>
      <c r="D215" s="1" t="s">
        <v>28</v>
      </c>
      <c r="E215" s="1" t="s">
        <v>397</v>
      </c>
      <c r="F215" s="1" t="str">
        <f>IF(ISBLANK(E215), "", Table2[[#This Row],[unique_id]])</f>
        <v>network_internet_ping</v>
      </c>
      <c r="G215" s="1" t="s">
        <v>398</v>
      </c>
      <c r="H215" s="1" t="s">
        <v>418</v>
      </c>
      <c r="I215" s="1" t="s">
        <v>433</v>
      </c>
      <c r="K215" s="1" t="s">
        <v>137</v>
      </c>
      <c r="O215" s="1" t="s">
        <v>32</v>
      </c>
      <c r="P215" s="1" t="s">
        <v>410</v>
      </c>
      <c r="R215" s="1" t="s">
        <v>429</v>
      </c>
      <c r="S215" s="1">
        <v>200</v>
      </c>
      <c r="T215" s="2" t="s">
        <v>35</v>
      </c>
      <c r="U215" s="1" t="s">
        <v>415</v>
      </c>
      <c r="V215" s="1" t="str">
        <f>IF(ISBLANK(U215),  "", _xlfn.CONCAT("haas/entity/sensor/", LOWER(C215), "/", E215, "/config"))</f>
        <v>haas/entity/sensor/internet/network_internet_ping/config</v>
      </c>
      <c r="W215" s="1" t="str">
        <f>IF(ISBLANK(U215),  "", _xlfn.CONCAT("haas/entity/sensor/", LOWER(C215), "/", E215))</f>
        <v>haas/entity/sensor/internet/network_internet_ping</v>
      </c>
      <c r="X215" s="7" t="s">
        <v>447</v>
      </c>
      <c r="Y215" s="1">
        <v>1</v>
      </c>
      <c r="Z215" s="1" t="s">
        <v>641</v>
      </c>
      <c r="AD215" s="1" t="s">
        <v>412</v>
      </c>
      <c r="AE215" s="1" t="s">
        <v>176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/>
      </c>
      <c r="AJ215" s="5" t="s">
        <v>413</v>
      </c>
    </row>
    <row r="216" spans="1:36" hidden="1" x14ac:dyDescent="0.2">
      <c r="A216" s="1">
        <v>2502</v>
      </c>
      <c r="B216" s="1" t="s">
        <v>264</v>
      </c>
      <c r="C216" s="1" t="s">
        <v>418</v>
      </c>
      <c r="D216" s="1" t="s">
        <v>28</v>
      </c>
      <c r="E216" s="1" t="s">
        <v>395</v>
      </c>
      <c r="F216" s="1" t="str">
        <f>IF(ISBLANK(E216), "", Table2[[#This Row],[unique_id]])</f>
        <v>network_internet_upload</v>
      </c>
      <c r="G216" s="1" t="s">
        <v>399</v>
      </c>
      <c r="H216" s="1" t="s">
        <v>418</v>
      </c>
      <c r="I216" s="1" t="s">
        <v>433</v>
      </c>
      <c r="K216" s="1" t="s">
        <v>137</v>
      </c>
      <c r="O216" s="1" t="s">
        <v>32</v>
      </c>
      <c r="P216" s="1" t="s">
        <v>411</v>
      </c>
      <c r="R216" s="1" t="s">
        <v>431</v>
      </c>
      <c r="S216" s="1">
        <v>200</v>
      </c>
      <c r="T216" s="2" t="s">
        <v>35</v>
      </c>
      <c r="U216" s="1" t="s">
        <v>416</v>
      </c>
      <c r="V216" s="1" t="str">
        <f>IF(ISBLANK(U216),  "", _xlfn.CONCAT("haas/entity/sensor/", LOWER(C216), "/", E216, "/config"))</f>
        <v>haas/entity/sensor/internet/network_internet_upload/config</v>
      </c>
      <c r="W216" s="1" t="str">
        <f>IF(ISBLANK(U216),  "", _xlfn.CONCAT("haas/entity/sensor/", LOWER(C216), "/", E216))</f>
        <v>haas/entity/sensor/internet/network_internet_upload</v>
      </c>
      <c r="X216" s="7" t="s">
        <v>449</v>
      </c>
      <c r="Y216" s="1">
        <v>1</v>
      </c>
      <c r="Z216" s="1" t="s">
        <v>641</v>
      </c>
      <c r="AD216" s="1" t="s">
        <v>412</v>
      </c>
      <c r="AE216" s="1" t="s">
        <v>176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/>
      </c>
      <c r="AJ216" s="5" t="s">
        <v>413</v>
      </c>
    </row>
    <row r="217" spans="1:36" hidden="1" x14ac:dyDescent="0.2">
      <c r="A217" s="1">
        <v>2503</v>
      </c>
      <c r="B217" s="1" t="s">
        <v>264</v>
      </c>
      <c r="C217" s="1" t="s">
        <v>418</v>
      </c>
      <c r="D217" s="1" t="s">
        <v>28</v>
      </c>
      <c r="E217" s="1" t="s">
        <v>396</v>
      </c>
      <c r="F217" s="1" t="str">
        <f>IF(ISBLANK(E217), "", Table2[[#This Row],[unique_id]])</f>
        <v>network_internet_download</v>
      </c>
      <c r="G217" s="1" t="s">
        <v>400</v>
      </c>
      <c r="H217" s="1" t="s">
        <v>418</v>
      </c>
      <c r="I217" s="1" t="s">
        <v>433</v>
      </c>
      <c r="K217" s="1" t="s">
        <v>137</v>
      </c>
      <c r="O217" s="1" t="s">
        <v>32</v>
      </c>
      <c r="P217" s="1" t="s">
        <v>411</v>
      </c>
      <c r="R217" s="1" t="s">
        <v>432</v>
      </c>
      <c r="S217" s="1">
        <v>200</v>
      </c>
      <c r="T217" s="2" t="s">
        <v>35</v>
      </c>
      <c r="U217" s="1" t="s">
        <v>417</v>
      </c>
      <c r="V217" s="1" t="str">
        <f>IF(ISBLANK(U217),  "", _xlfn.CONCAT("haas/entity/sensor/", LOWER(C217), "/", E217, "/config"))</f>
        <v>haas/entity/sensor/internet/network_internet_download/config</v>
      </c>
      <c r="W217" s="1" t="str">
        <f>IF(ISBLANK(U217),  "", _xlfn.CONCAT("haas/entity/sensor/", LOWER(C217), "/", E217))</f>
        <v>haas/entity/sensor/internet/network_internet_download</v>
      </c>
      <c r="X217" s="7" t="s">
        <v>449</v>
      </c>
      <c r="Y217" s="1">
        <v>1</v>
      </c>
      <c r="Z217" s="1" t="s">
        <v>641</v>
      </c>
      <c r="AD217" s="1" t="s">
        <v>412</v>
      </c>
      <c r="AE217" s="1" t="s">
        <v>176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/>
      </c>
      <c r="AJ217" s="5" t="s">
        <v>413</v>
      </c>
    </row>
    <row r="218" spans="1:36" hidden="1" x14ac:dyDescent="0.2">
      <c r="A218" s="1">
        <v>2504</v>
      </c>
      <c r="B218" s="1" t="s">
        <v>27</v>
      </c>
      <c r="C218" s="1" t="s">
        <v>830</v>
      </c>
      <c r="D218" s="1" t="s">
        <v>556</v>
      </c>
      <c r="E218" s="1" t="s">
        <v>555</v>
      </c>
      <c r="F218" s="1" t="str">
        <f>IF(ISBLANK(E218), "", Table2[[#This Row],[unique_id]])</f>
        <v>column_break</v>
      </c>
      <c r="G218" s="1" t="s">
        <v>552</v>
      </c>
      <c r="H218" s="1" t="s">
        <v>418</v>
      </c>
      <c r="I218" s="1" t="s">
        <v>433</v>
      </c>
      <c r="K218" s="1" t="s">
        <v>553</v>
      </c>
      <c r="L218" s="1" t="s">
        <v>554</v>
      </c>
      <c r="T218" s="2"/>
      <c r="X218" s="7"/>
      <c r="AI218" s="1" t="str">
        <f>IF(AND(ISBLANK(AG218), ISBLANK(AH218)), "", _xlfn.CONCAT("[", IF(ISBLANK(AG218), "", _xlfn.CONCAT("[""mac"", """, AG218, """]")), IF(ISBLANK(AH218), "", _xlfn.CONCAT(", [""ip"", """, AH218, """]")), "]"))</f>
        <v/>
      </c>
      <c r="AJ218" s="5"/>
    </row>
    <row r="219" spans="1:36" x14ac:dyDescent="0.2">
      <c r="A219" s="1">
        <v>5006</v>
      </c>
      <c r="B219" s="7" t="s">
        <v>27</v>
      </c>
      <c r="C219" s="7" t="s">
        <v>648</v>
      </c>
      <c r="D219" s="7"/>
      <c r="E219" s="7"/>
      <c r="F219" s="28" t="str">
        <f>IF(ISBLANK(E219), "", Table2[[#This Row],[unique_id]])</f>
        <v/>
      </c>
      <c r="G219" s="7"/>
      <c r="H219" s="7"/>
      <c r="I219" s="7"/>
      <c r="J219" s="7"/>
      <c r="K219" s="7"/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">
        <v>647</v>
      </c>
      <c r="AA219" s="2" t="s">
        <v>651</v>
      </c>
      <c r="AB219" s="1" t="s">
        <v>652</v>
      </c>
      <c r="AC219" s="4" t="s">
        <v>655</v>
      </c>
      <c r="AD219" s="1" t="s">
        <v>372</v>
      </c>
      <c r="AE219" s="1" t="s">
        <v>29</v>
      </c>
      <c r="AF219" s="1" t="s">
        <v>728</v>
      </c>
      <c r="AG219" s="1" t="s">
        <v>806</v>
      </c>
      <c r="AH219" s="1" t="s">
        <v>803</v>
      </c>
      <c r="AI219" s="28" t="str">
        <f>IF(AND(ISBLANK(AG219), ISBLANK(AH219)), "", _xlfn.CONCAT("[", IF(ISBLANK(AG219), "", _xlfn.CONCAT("[""mac"", """, AG219, """]")), IF(ISBLANK(AH219), "", _xlfn.CONCAT(", [""ip"", """, AH219, """]")), "]"))</f>
        <v>[["mac", "4a:e0:4c:68:06:a1"], ["ip", "10.0.4.11"]]</v>
      </c>
    </row>
    <row r="220" spans="1:36" x14ac:dyDescent="0.2">
      <c r="A220" s="1">
        <v>2605</v>
      </c>
      <c r="B220" s="1" t="s">
        <v>27</v>
      </c>
      <c r="C220" s="1" t="s">
        <v>194</v>
      </c>
      <c r="D220" s="1" t="s">
        <v>148</v>
      </c>
      <c r="E220" s="1" t="s">
        <v>375</v>
      </c>
      <c r="F220" s="1" t="str">
        <f>IF(ISBLANK(E220), "", Table2[[#This Row],[unique_id]])</f>
        <v>parents_speaker</v>
      </c>
      <c r="G220" s="1" t="s">
        <v>367</v>
      </c>
      <c r="H220" s="1" t="s">
        <v>382</v>
      </c>
      <c r="I220" s="1" t="s">
        <v>147</v>
      </c>
      <c r="K220" s="1" t="s">
        <v>137</v>
      </c>
      <c r="L220" s="1" t="s">
        <v>381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sonos-parents-speaker</v>
      </c>
      <c r="AA220" s="2" t="s">
        <v>616</v>
      </c>
      <c r="AB220" s="1" t="s">
        <v>617</v>
      </c>
      <c r="AC220" s="1" t="s">
        <v>619</v>
      </c>
      <c r="AD220" s="1" t="str">
        <f>IF(OR(ISBLANK(AG220), ISBLANK(AH220)), "", Table2[[#This Row],[device_via_device]])</f>
        <v>Sonos</v>
      </c>
      <c r="AE220" s="1" t="s">
        <v>237</v>
      </c>
      <c r="AF220" s="1" t="s">
        <v>728</v>
      </c>
      <c r="AG220" s="1" t="s">
        <v>621</v>
      </c>
      <c r="AH220" s="7" t="s">
        <v>819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"5c:aa:fd:d1:23:be"], ["ip", "10.0.4.40"]]</v>
      </c>
    </row>
    <row r="221" spans="1:36" x14ac:dyDescent="0.2">
      <c r="A221" s="1">
        <v>2607</v>
      </c>
      <c r="B221" s="1" t="s">
        <v>27</v>
      </c>
      <c r="C221" s="1" t="s">
        <v>194</v>
      </c>
      <c r="D221" s="1" t="s">
        <v>148</v>
      </c>
      <c r="E221" s="1" t="s">
        <v>369</v>
      </c>
      <c r="F221" s="1" t="str">
        <f>IF(ISBLANK(E221), "", Table2[[#This Row],[unique_id]])</f>
        <v>kitchen_home</v>
      </c>
      <c r="G221" s="1" t="s">
        <v>368</v>
      </c>
      <c r="H221" s="1" t="s">
        <v>382</v>
      </c>
      <c r="I221" s="1" t="s">
        <v>147</v>
      </c>
      <c r="K221" s="1" t="s">
        <v>137</v>
      </c>
      <c r="L221" s="1" t="s">
        <v>381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sonos-kitchen-home</v>
      </c>
      <c r="AA221" s="2" t="s">
        <v>616</v>
      </c>
      <c r="AB221" s="1" t="s">
        <v>618</v>
      </c>
      <c r="AC221" s="4" t="s">
        <v>619</v>
      </c>
      <c r="AD221" s="1" t="str">
        <f>IF(OR(ISBLANK(AG221), ISBLANK(AH221)), "", Table2[[#This Row],[device_via_device]])</f>
        <v>Sonos</v>
      </c>
      <c r="AE221" s="1" t="s">
        <v>251</v>
      </c>
      <c r="AF221" s="1" t="s">
        <v>728</v>
      </c>
      <c r="AG221" s="1" t="s">
        <v>623</v>
      </c>
      <c r="AH221" s="7" t="s">
        <v>820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"48:a6:b8:e2:50:40"], ["ip", "10.0.4.41"]]</v>
      </c>
    </row>
    <row r="222" spans="1:36" x14ac:dyDescent="0.2">
      <c r="A222" s="1">
        <v>2608</v>
      </c>
      <c r="B222" s="1" t="s">
        <v>27</v>
      </c>
      <c r="C222" s="1" t="s">
        <v>194</v>
      </c>
      <c r="D222" s="1" t="s">
        <v>148</v>
      </c>
      <c r="E222" s="1" t="s">
        <v>150</v>
      </c>
      <c r="F222" s="1" t="str">
        <f>IF(ISBLANK(E222), "", Table2[[#This Row],[unique_id]])</f>
        <v>kitchen_speaker</v>
      </c>
      <c r="G222" s="1" t="s">
        <v>202</v>
      </c>
      <c r="H222" s="1" t="s">
        <v>382</v>
      </c>
      <c r="I222" s="1" t="s">
        <v>147</v>
      </c>
      <c r="K222" s="1" t="s">
        <v>137</v>
      </c>
      <c r="L222" s="1" t="s">
        <v>381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sonos-kitchen-speaker</v>
      </c>
      <c r="AA222" s="2" t="s">
        <v>616</v>
      </c>
      <c r="AB222" s="1" t="s">
        <v>617</v>
      </c>
      <c r="AC222" s="4" t="s">
        <v>620</v>
      </c>
      <c r="AD222" s="1" t="str">
        <f>IF(OR(ISBLANK(AG222), ISBLANK(AH222)), "", Table2[[#This Row],[device_via_device]])</f>
        <v>Sonos</v>
      </c>
      <c r="AE222" s="1" t="s">
        <v>251</v>
      </c>
      <c r="AF222" s="1" t="s">
        <v>728</v>
      </c>
      <c r="AG222" s="1" t="s">
        <v>622</v>
      </c>
      <c r="AH222" s="7" t="s">
        <v>821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"5c:aa:fd:f1:a3:d4"], ["ip", "10.0.4.42"]]</v>
      </c>
    </row>
    <row r="223" spans="1:36" x14ac:dyDescent="0.2">
      <c r="A223" s="1">
        <v>2612</v>
      </c>
      <c r="B223" s="1" t="s">
        <v>27</v>
      </c>
      <c r="C223" s="1" t="s">
        <v>372</v>
      </c>
      <c r="D223" s="1" t="s">
        <v>148</v>
      </c>
      <c r="E223" s="1" t="s">
        <v>191</v>
      </c>
      <c r="F223" s="1" t="str">
        <f>IF(ISBLANK(E223), "", Table2[[#This Row],[unique_id]])</f>
        <v>lounge_tv</v>
      </c>
      <c r="G223" s="1" t="s">
        <v>192</v>
      </c>
      <c r="H223" s="1" t="s">
        <v>382</v>
      </c>
      <c r="I223" s="1" t="s">
        <v>147</v>
      </c>
      <c r="K223" s="1" t="s">
        <v>137</v>
      </c>
      <c r="L223" s="1" t="s">
        <v>381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apple-lounge-tv</v>
      </c>
      <c r="AA223" s="2" t="s">
        <v>688</v>
      </c>
      <c r="AB223" s="1" t="s">
        <v>610</v>
      </c>
      <c r="AC223" s="4" t="s">
        <v>689</v>
      </c>
      <c r="AD223" s="1" t="s">
        <v>372</v>
      </c>
      <c r="AE223" s="1" t="s">
        <v>239</v>
      </c>
      <c r="AF223" s="1" t="s">
        <v>728</v>
      </c>
      <c r="AG223" s="31" t="s">
        <v>692</v>
      </c>
      <c r="AH223" s="7" t="s">
        <v>789</v>
      </c>
      <c r="AI223" s="1" t="str">
        <f>IF(AND(ISBLANK(AG223), ISBLANK(AH223)), "", _xlfn.CONCAT("[", IF(ISBLANK(AG223), "", _xlfn.CONCAT("[""mac"", """, AG223, """]")), IF(ISBLANK(AH223), "", _xlfn.CONCAT(", [""ip"", """, AH223, """]")), "]"))</f>
        <v>[["mac", "90:dd:5d:ce:1e:96"], ["ip", "10.0.4.47"]]</v>
      </c>
    </row>
    <row r="224" spans="1:36" x14ac:dyDescent="0.2">
      <c r="A224" s="1">
        <v>2611</v>
      </c>
      <c r="B224" s="1" t="s">
        <v>27</v>
      </c>
      <c r="C224" s="1" t="s">
        <v>372</v>
      </c>
      <c r="D224" s="1" t="s">
        <v>148</v>
      </c>
      <c r="E224" s="1" t="s">
        <v>373</v>
      </c>
      <c r="F224" s="1" t="str">
        <f>IF(ISBLANK(E224), "", Table2[[#This Row],[unique_id]])</f>
        <v>lounge_speaker</v>
      </c>
      <c r="G224" s="1" t="s">
        <v>370</v>
      </c>
      <c r="H224" s="1" t="s">
        <v>382</v>
      </c>
      <c r="I224" s="1" t="s">
        <v>147</v>
      </c>
      <c r="K224" s="1" t="s">
        <v>137</v>
      </c>
      <c r="L224" s="1" t="s">
        <v>381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apple-lounge-speaker</v>
      </c>
      <c r="AA224" s="2" t="s">
        <v>688</v>
      </c>
      <c r="AB224" s="1" t="s">
        <v>617</v>
      </c>
      <c r="AC224" s="1" t="s">
        <v>687</v>
      </c>
      <c r="AD224" s="1" t="s">
        <v>372</v>
      </c>
      <c r="AE224" s="1" t="s">
        <v>239</v>
      </c>
      <c r="AF224" s="1" t="s">
        <v>728</v>
      </c>
      <c r="AG224" s="31" t="s">
        <v>693</v>
      </c>
      <c r="AH224" s="7" t="s">
        <v>790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"d4:a3:3d:5c:8c:28"], ["ip", "10.0.4.48"]]</v>
      </c>
    </row>
    <row r="225" spans="1:36" x14ac:dyDescent="0.2">
      <c r="A225" s="1">
        <v>2600</v>
      </c>
      <c r="B225" s="1" t="s">
        <v>27</v>
      </c>
      <c r="C225" s="1" t="s">
        <v>292</v>
      </c>
      <c r="D225" s="1" t="s">
        <v>148</v>
      </c>
      <c r="E225" s="1" t="s">
        <v>149</v>
      </c>
      <c r="F225" s="1" t="str">
        <f>IF(ISBLANK(E225), "", Table2[[#This Row],[unique_id]])</f>
        <v>ada_home</v>
      </c>
      <c r="G225" s="1" t="s">
        <v>201</v>
      </c>
      <c r="H225" s="1" t="s">
        <v>382</v>
      </c>
      <c r="I225" s="1" t="s">
        <v>147</v>
      </c>
      <c r="K225" s="1" t="s">
        <v>137</v>
      </c>
      <c r="L225" s="1" t="s">
        <v>381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google-ada-home</v>
      </c>
      <c r="AA225" s="2" t="s">
        <v>681</v>
      </c>
      <c r="AB225" s="1" t="s">
        <v>618</v>
      </c>
      <c r="AC225" s="1" t="s">
        <v>679</v>
      </c>
      <c r="AD225" s="1" t="s">
        <v>292</v>
      </c>
      <c r="AE225" s="1" t="s">
        <v>131</v>
      </c>
      <c r="AF225" s="1" t="s">
        <v>728</v>
      </c>
      <c r="AG225" s="31" t="s">
        <v>787</v>
      </c>
      <c r="AH225" s="7" t="s">
        <v>779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"d4:f5:47:1c:cc:2d"], ["ip", "10.0.4.50"]]</v>
      </c>
    </row>
    <row r="226" spans="1:36" x14ac:dyDescent="0.2">
      <c r="A226" s="1">
        <v>2601</v>
      </c>
      <c r="B226" s="1" t="s">
        <v>27</v>
      </c>
      <c r="C226" s="1" t="s">
        <v>292</v>
      </c>
      <c r="D226" s="1" t="s">
        <v>148</v>
      </c>
      <c r="E226" s="1" t="s">
        <v>362</v>
      </c>
      <c r="F226" s="1" t="str">
        <f>IF(ISBLANK(E226), "", Table2[[#This Row],[unique_id]])</f>
        <v>edwin_home</v>
      </c>
      <c r="G226" s="1" t="s">
        <v>364</v>
      </c>
      <c r="H226" s="1" t="s">
        <v>382</v>
      </c>
      <c r="I226" s="1" t="s">
        <v>147</v>
      </c>
      <c r="K226" s="1" t="s">
        <v>137</v>
      </c>
      <c r="L226" s="1" t="s">
        <v>381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google-edwin-home</v>
      </c>
      <c r="AA226" s="2" t="s">
        <v>681</v>
      </c>
      <c r="AB226" s="1" t="s">
        <v>618</v>
      </c>
      <c r="AC226" s="1" t="s">
        <v>679</v>
      </c>
      <c r="AD226" s="1" t="s">
        <v>292</v>
      </c>
      <c r="AE226" s="1" t="s">
        <v>128</v>
      </c>
      <c r="AF226" s="1" t="s">
        <v>728</v>
      </c>
      <c r="AG226" s="31" t="s">
        <v>786</v>
      </c>
      <c r="AH226" s="7" t="s">
        <v>780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"d4:f5:47:25:92:d5"], ["ip", "10.0.4.51"]]</v>
      </c>
    </row>
    <row r="227" spans="1:36" x14ac:dyDescent="0.15">
      <c r="A227" s="1">
        <v>2603</v>
      </c>
      <c r="B227" s="1" t="s">
        <v>27</v>
      </c>
      <c r="C227" s="1" t="s">
        <v>292</v>
      </c>
      <c r="D227" s="1" t="s">
        <v>148</v>
      </c>
      <c r="E227" s="1" t="s">
        <v>376</v>
      </c>
      <c r="F227" s="1" t="str">
        <f>IF(ISBLANK(E227), "", Table2[[#This Row],[unique_id]])</f>
        <v>parents_home</v>
      </c>
      <c r="G227" s="1" t="s">
        <v>366</v>
      </c>
      <c r="H227" s="1" t="s">
        <v>382</v>
      </c>
      <c r="I227" s="1" t="s">
        <v>147</v>
      </c>
      <c r="K227" s="1" t="s">
        <v>137</v>
      </c>
      <c r="L227" s="1" t="s">
        <v>381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google-parents-home</v>
      </c>
      <c r="AA227" s="33" t="s">
        <v>681</v>
      </c>
      <c r="AB227" s="1" t="s">
        <v>618</v>
      </c>
      <c r="AC227" s="1" t="s">
        <v>679</v>
      </c>
      <c r="AD227" s="1" t="s">
        <v>292</v>
      </c>
      <c r="AE227" s="1" t="s">
        <v>237</v>
      </c>
      <c r="AF227" s="1" t="s">
        <v>728</v>
      </c>
      <c r="AG227" s="31" t="s">
        <v>785</v>
      </c>
      <c r="AH227" s="7" t="s">
        <v>781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"d4:f5:47:8c:d1:7e"], ["ip", "10.0.4.52"]]</v>
      </c>
    </row>
    <row r="228" spans="1:36" hidden="1" x14ac:dyDescent="0.2">
      <c r="A228" s="1">
        <v>2514</v>
      </c>
      <c r="B228" s="1" t="s">
        <v>264</v>
      </c>
      <c r="C228" s="1" t="s">
        <v>565</v>
      </c>
      <c r="D228" s="1" t="s">
        <v>135</v>
      </c>
      <c r="E228" s="1" t="s">
        <v>566</v>
      </c>
      <c r="F228" s="1" t="str">
        <f>IF(ISBLANK(E228), "", Table2[[#This Row],[unique_id]])</f>
        <v>pool_filter</v>
      </c>
      <c r="G228" s="1" t="s">
        <v>531</v>
      </c>
      <c r="H228" s="1" t="s">
        <v>434</v>
      </c>
      <c r="I228" s="1" t="s">
        <v>433</v>
      </c>
      <c r="K228" s="1" t="s">
        <v>361</v>
      </c>
      <c r="R228" s="1" t="s">
        <v>354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1" t="str">
        <f>IF(AND(ISBLANK(AG228), ISBLANK(AH228)), "", _xlfn.CONCAT("[", IF(ISBLANK(AG228), "", _xlfn.CONCAT("[""mac"", """, AG228, """]")), IF(ISBLANK(AH228), "", _xlfn.CONCAT(", [""ip"", """, AH228, """]")), "]"))</f>
        <v/>
      </c>
    </row>
    <row r="229" spans="1:36" hidden="1" x14ac:dyDescent="0.2">
      <c r="A229" s="1">
        <v>2514</v>
      </c>
      <c r="B229" s="1" t="s">
        <v>264</v>
      </c>
      <c r="C229" s="1" t="s">
        <v>565</v>
      </c>
      <c r="D229" s="1" t="s">
        <v>135</v>
      </c>
      <c r="E229" s="1" t="s">
        <v>567</v>
      </c>
      <c r="F229" s="1" t="str">
        <f>IF(ISBLANK(E229), "", Table2[[#This Row],[unique_id]])</f>
        <v>roof_water_heater_booster</v>
      </c>
      <c r="G229" s="1" t="s">
        <v>298</v>
      </c>
      <c r="H229" s="1" t="s">
        <v>434</v>
      </c>
      <c r="I229" s="1" t="s">
        <v>433</v>
      </c>
      <c r="K229" s="1" t="s">
        <v>361</v>
      </c>
      <c r="R229" s="1" t="s">
        <v>354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C229" s="4"/>
      <c r="AI229" s="1" t="str">
        <f>IF(AND(ISBLANK(AG229), ISBLANK(AH229)), "", _xlfn.CONCAT("[", IF(ISBLANK(AG229), "", _xlfn.CONCAT("[""mac"", """, AG229, """]")), IF(ISBLANK(AH229), "", _xlfn.CONCAT(", [""ip"", """, AH229, """]")), "]"))</f>
        <v/>
      </c>
    </row>
    <row r="230" spans="1:36" x14ac:dyDescent="0.2">
      <c r="A230" s="1">
        <v>2604</v>
      </c>
      <c r="B230" s="1" t="s">
        <v>27</v>
      </c>
      <c r="C230" s="1" t="s">
        <v>292</v>
      </c>
      <c r="D230" s="1" t="s">
        <v>148</v>
      </c>
      <c r="E230" s="1" t="s">
        <v>374</v>
      </c>
      <c r="F230" s="1" t="str">
        <f>IF(ISBLANK(E230), "", Table2[[#This Row],[unique_id]])</f>
        <v>parents_tv</v>
      </c>
      <c r="G230" s="1" t="s">
        <v>371</v>
      </c>
      <c r="H230" s="1" t="s">
        <v>382</v>
      </c>
      <c r="I230" s="1" t="s">
        <v>147</v>
      </c>
      <c r="K230" s="1" t="s">
        <v>137</v>
      </c>
      <c r="L230" s="1" t="s">
        <v>381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google-parents-tv</v>
      </c>
      <c r="AA230" s="2" t="s">
        <v>681</v>
      </c>
      <c r="AB230" s="1" t="s">
        <v>610</v>
      </c>
      <c r="AC230" s="4" t="s">
        <v>680</v>
      </c>
      <c r="AD230" s="1" t="s">
        <v>292</v>
      </c>
      <c r="AE230" s="1" t="s">
        <v>237</v>
      </c>
      <c r="AF230" s="1" t="s">
        <v>728</v>
      </c>
      <c r="AG230" s="31" t="s">
        <v>788</v>
      </c>
      <c r="AH230" s="7" t="s">
        <v>782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"48:d6:d5:33:7c:28"], ["ip", "10.0.4.53"]]</v>
      </c>
    </row>
    <row r="231" spans="1:36" x14ac:dyDescent="0.2">
      <c r="A231" s="1">
        <v>2610</v>
      </c>
      <c r="B231" s="1" t="s">
        <v>27</v>
      </c>
      <c r="C231" s="1" t="s">
        <v>292</v>
      </c>
      <c r="D231" s="1" t="s">
        <v>148</v>
      </c>
      <c r="E231" s="1" t="s">
        <v>363</v>
      </c>
      <c r="F231" s="1" t="str">
        <f>IF(ISBLANK(E231), "", Table2[[#This Row],[unique_id]])</f>
        <v>lounge_home</v>
      </c>
      <c r="G231" s="1" t="s">
        <v>365</v>
      </c>
      <c r="H231" s="1" t="s">
        <v>382</v>
      </c>
      <c r="I231" s="1" t="s">
        <v>147</v>
      </c>
      <c r="K231" s="1" t="s">
        <v>137</v>
      </c>
      <c r="L231" s="1" t="s">
        <v>381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google-lounge-home</v>
      </c>
      <c r="AA231" s="2" t="s">
        <v>681</v>
      </c>
      <c r="AB231" s="1" t="s">
        <v>618</v>
      </c>
      <c r="AC231" s="1" t="s">
        <v>679</v>
      </c>
      <c r="AD231" s="1" t="s">
        <v>292</v>
      </c>
      <c r="AE231" s="1" t="s">
        <v>239</v>
      </c>
      <c r="AF231" s="1" t="s">
        <v>728</v>
      </c>
      <c r="AG231" s="31" t="s">
        <v>784</v>
      </c>
      <c r="AH231" s="7" t="s">
        <v>783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"d4:f5:47:32:df:7b"], ["ip", "10.0.4.54"]]</v>
      </c>
    </row>
    <row r="232" spans="1:36" x14ac:dyDescent="0.2">
      <c r="A232" s="1">
        <v>5007</v>
      </c>
      <c r="B232" s="7" t="s">
        <v>27</v>
      </c>
      <c r="C232" s="7" t="s">
        <v>648</v>
      </c>
      <c r="D232" s="7"/>
      <c r="E232" s="7"/>
      <c r="F232" s="28" t="str">
        <f>IF(ISBLANK(E232), "", Table2[[#This Row],[unique_id]])</f>
        <v/>
      </c>
      <c r="G232" s="7"/>
      <c r="H232" s="7"/>
      <c r="I232" s="7"/>
      <c r="J232" s="7"/>
      <c r="K232" s="7"/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Z232" s="1" t="s">
        <v>647</v>
      </c>
      <c r="AA232" s="2" t="s">
        <v>651</v>
      </c>
      <c r="AB232" s="1" t="s">
        <v>652</v>
      </c>
      <c r="AC232" s="1" t="s">
        <v>655</v>
      </c>
      <c r="AD232" s="1" t="s">
        <v>372</v>
      </c>
      <c r="AE232" s="1" t="s">
        <v>29</v>
      </c>
      <c r="AF232" s="1" t="s">
        <v>748</v>
      </c>
      <c r="AG232" s="1" t="s">
        <v>807</v>
      </c>
      <c r="AH232" s="1" t="s">
        <v>804</v>
      </c>
      <c r="AI232" s="28" t="str">
        <f>IF(AND(ISBLANK(AG232), ISBLANK(AH232)), "", _xlfn.CONCAT("[", IF(ISBLANK(AG232), "", _xlfn.CONCAT("[""mac"", """, AG232, """]")), IF(ISBLANK(AH232), "", _xlfn.CONCAT(", [""ip"", """, AH232, """]")), "]"))</f>
        <v>[["mac", "6a:e0:4c:68:06:a1"], ["ip", "10.0.6.11"]]</v>
      </c>
    </row>
    <row r="233" spans="1:36" x14ac:dyDescent="0.2">
      <c r="A233" s="1">
        <v>2700</v>
      </c>
      <c r="B233" s="1" t="s">
        <v>27</v>
      </c>
      <c r="C233" s="1" t="s">
        <v>291</v>
      </c>
      <c r="D233" s="1" t="s">
        <v>151</v>
      </c>
      <c r="E233" s="1" t="s">
        <v>152</v>
      </c>
      <c r="F233" s="1" t="str">
        <f>IF(ISBLANK(E233), "", Table2[[#This Row],[unique_id]])</f>
        <v>uvc_ada_medium</v>
      </c>
      <c r="G233" s="1" t="s">
        <v>131</v>
      </c>
      <c r="H233" s="1" t="s">
        <v>557</v>
      </c>
      <c r="I233" s="1" t="s">
        <v>255</v>
      </c>
      <c r="K233" s="1" t="s">
        <v>137</v>
      </c>
      <c r="L233" s="1" t="s">
        <v>383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Z233" s="1" t="s">
        <v>669</v>
      </c>
      <c r="AA233" s="2" t="s">
        <v>671</v>
      </c>
      <c r="AB233" s="1" t="s">
        <v>672</v>
      </c>
      <c r="AC233" s="1" t="s">
        <v>668</v>
      </c>
      <c r="AD233" s="1" t="s">
        <v>291</v>
      </c>
      <c r="AE233" s="1" t="s">
        <v>131</v>
      </c>
      <c r="AF233" s="1" t="s">
        <v>748</v>
      </c>
      <c r="AG233" s="1" t="s">
        <v>666</v>
      </c>
      <c r="AH233" s="1" t="s">
        <v>697</v>
      </c>
      <c r="AI233" s="1" t="str">
        <f>IF(AND(ISBLANK(AG233), ISBLANK(AH233)), "", _xlfn.CONCAT("[", IF(ISBLANK(AG233), "", _xlfn.CONCAT("[""mac"", """, AG233, """]")), IF(ISBLANK(AH233), "", _xlfn.CONCAT(", [""ip"", """, AH233, """]")), "]"))</f>
        <v>[["mac", "74:83:c2:3f:6c:4c"], ["ip", "10.0.6.20"]]</v>
      </c>
      <c r="AJ233" s="1"/>
    </row>
    <row r="234" spans="1:36" x14ac:dyDescent="0.2">
      <c r="A234" s="1">
        <v>2703</v>
      </c>
      <c r="B234" s="1" t="s">
        <v>27</v>
      </c>
      <c r="C234" s="1" t="s">
        <v>291</v>
      </c>
      <c r="D234" s="1" t="s">
        <v>151</v>
      </c>
      <c r="E234" s="1" t="s">
        <v>253</v>
      </c>
      <c r="F234" s="1" t="str">
        <f>IF(ISBLANK(E234), "", Table2[[#This Row],[unique_id]])</f>
        <v>uvc_edwin_medium</v>
      </c>
      <c r="G234" s="1" t="s">
        <v>128</v>
      </c>
      <c r="H234" s="1" t="s">
        <v>558</v>
      </c>
      <c r="I234" s="1" t="s">
        <v>255</v>
      </c>
      <c r="K234" s="1" t="s">
        <v>137</v>
      </c>
      <c r="L234" s="1" t="s">
        <v>383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Z234" s="1" t="s">
        <v>670</v>
      </c>
      <c r="AA234" s="2" t="s">
        <v>671</v>
      </c>
      <c r="AB234" s="1" t="s">
        <v>672</v>
      </c>
      <c r="AC234" s="4" t="s">
        <v>668</v>
      </c>
      <c r="AD234" s="1" t="s">
        <v>291</v>
      </c>
      <c r="AE234" s="1" t="s">
        <v>128</v>
      </c>
      <c r="AF234" s="1" t="s">
        <v>748</v>
      </c>
      <c r="AG234" s="1" t="s">
        <v>667</v>
      </c>
      <c r="AH234" s="1" t="s">
        <v>698</v>
      </c>
      <c r="AI234" s="1" t="str">
        <f>IF(AND(ISBLANK(AG234), ISBLANK(AH234)), "", _xlfn.CONCAT("[", IF(ISBLANK(AG234), "", _xlfn.CONCAT("[""mac"", """, AG234, """]")), IF(ISBLANK(AH234), "", _xlfn.CONCAT(", [""ip"", """, AH234, """]")), "]"))</f>
        <v>[["mac", "74:83:c2:3f:6e:5c"], ["ip", "10.0.6.21"]]</v>
      </c>
      <c r="AJ234" s="1"/>
    </row>
    <row r="235" spans="1:36" x14ac:dyDescent="0.2">
      <c r="A235" s="1">
        <v>5011</v>
      </c>
      <c r="B235" s="1" t="s">
        <v>27</v>
      </c>
      <c r="C235" s="1" t="s">
        <v>665</v>
      </c>
      <c r="E235" s="7"/>
      <c r="I235" s="7"/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Z235" s="1" t="s">
        <v>664</v>
      </c>
      <c r="AA235" s="2" t="s">
        <v>663</v>
      </c>
      <c r="AB235" s="1" t="s">
        <v>661</v>
      </c>
      <c r="AC235" s="1" t="s">
        <v>662</v>
      </c>
      <c r="AD235" s="1" t="s">
        <v>660</v>
      </c>
      <c r="AE235" s="1" t="s">
        <v>29</v>
      </c>
      <c r="AF235" s="1" t="s">
        <v>748</v>
      </c>
      <c r="AG235" s="1" t="s">
        <v>659</v>
      </c>
      <c r="AH235" s="1" t="s">
        <v>809</v>
      </c>
      <c r="AI235" s="1" t="str">
        <f>IF(AND(ISBLANK(AG235), ISBLANK(AH235)), "", _xlfn.CONCAT("[", IF(ISBLANK(AG235), "", _xlfn.CONCAT("[""mac"", """, AG235, """]")), IF(ISBLANK(AH235), "", _xlfn.CONCAT(", [""ip"", """, AH235, """]")), "]"))</f>
        <v>[["mac", "30:05:5c:8a:ff:10"], ["ip", "10.0.6.22"]]</v>
      </c>
      <c r="AJ235" s="1"/>
    </row>
    <row r="236" spans="1:36" x14ac:dyDescent="0.2">
      <c r="A236" s="1">
        <v>1450</v>
      </c>
      <c r="B236" s="1" t="s">
        <v>27</v>
      </c>
      <c r="C236" s="1" t="s">
        <v>134</v>
      </c>
      <c r="D236" s="1" t="s">
        <v>130</v>
      </c>
      <c r="E236" s="1" t="s">
        <v>766</v>
      </c>
      <c r="F236" s="1" t="str">
        <f>IF(ISBLANK(E236), "", Table2[[#This Row],[unique_id]])</f>
        <v>ada_fan</v>
      </c>
      <c r="G236" s="1" t="s">
        <v>131</v>
      </c>
      <c r="H236" s="1" t="s">
        <v>132</v>
      </c>
      <c r="I236" s="1" t="s">
        <v>133</v>
      </c>
      <c r="K236" s="1" t="s">
        <v>137</v>
      </c>
      <c r="R236" s="1" t="s">
        <v>332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Z236" s="1" t="str">
        <f>IF(OR(ISBLANK(AG236), ISBLANK(AH236)), "", LOWER(_xlfn.CONCAT(Table2[[#This Row],[device_manufacturer]], "-",Table2[[#This Row],[device_suggested_area]], "-", Table2[[#This Row],[device_identifiers]])))</f>
        <v>senseme-ada-fan</v>
      </c>
      <c r="AA236" s="2" t="s">
        <v>624</v>
      </c>
      <c r="AB236" s="1" t="s">
        <v>130</v>
      </c>
      <c r="AC236" s="1" t="s">
        <v>625</v>
      </c>
      <c r="AD236" s="1" t="str">
        <f>IF(OR(ISBLANK(AG236), ISBLANK(AH236)), "", Table2[[#This Row],[device_via_device]])</f>
        <v>SenseMe</v>
      </c>
      <c r="AE236" s="1" t="s">
        <v>131</v>
      </c>
      <c r="AF236" s="1" t="s">
        <v>748</v>
      </c>
      <c r="AG236" s="1" t="s">
        <v>626</v>
      </c>
      <c r="AH236" s="1" t="s">
        <v>752</v>
      </c>
      <c r="AI236" s="1" t="str">
        <f>IF(AND(ISBLANK(AG236), ISBLANK(AH236)), "", _xlfn.CONCAT("[", IF(ISBLANK(AG236), "", _xlfn.CONCAT("[""mac"", """, AG236, """]")), IF(ISBLANK(AH236), "", _xlfn.CONCAT(", [""ip"", """, AH236, """]")), "]"))</f>
        <v>[["mac", "20:f8:5e:d7:19:e0"], ["ip", "10.0.6.60"]]</v>
      </c>
    </row>
    <row r="237" spans="1:36" hidden="1" x14ac:dyDescent="0.2">
      <c r="A237" s="1">
        <v>2522</v>
      </c>
      <c r="B237" s="1" t="s">
        <v>27</v>
      </c>
      <c r="C237" s="1" t="s">
        <v>830</v>
      </c>
      <c r="D237" s="1" t="s">
        <v>556</v>
      </c>
      <c r="E237" s="1" t="s">
        <v>555</v>
      </c>
      <c r="F237" s="1" t="str">
        <f>IF(ISBLANK(E237), "", Table2[[#This Row],[unique_id]])</f>
        <v>column_break</v>
      </c>
      <c r="G237" s="1" t="s">
        <v>552</v>
      </c>
      <c r="H237" s="1" t="s">
        <v>435</v>
      </c>
      <c r="I237" s="1" t="s">
        <v>433</v>
      </c>
      <c r="K237" s="1" t="s">
        <v>553</v>
      </c>
      <c r="L237" s="1" t="s">
        <v>554</v>
      </c>
      <c r="T237" s="2"/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hidden="1" x14ac:dyDescent="0.2">
      <c r="A238" s="1">
        <v>2523</v>
      </c>
      <c r="B238" s="1" t="s">
        <v>27</v>
      </c>
      <c r="C238" s="1" t="s">
        <v>129</v>
      </c>
      <c r="D238" s="1" t="s">
        <v>28</v>
      </c>
      <c r="E238" s="7" t="s">
        <v>385</v>
      </c>
      <c r="F238" s="1" t="str">
        <f>IF(ISBLANK(E238), "", Table2[[#This Row],[unique_id]])</f>
        <v>netatmo_bertram_2_office_pantry_battery_percent</v>
      </c>
      <c r="G238" s="1" t="s">
        <v>257</v>
      </c>
      <c r="H238" s="1" t="s">
        <v>404</v>
      </c>
      <c r="I238" s="1" t="s">
        <v>433</v>
      </c>
      <c r="K238" s="1" t="s">
        <v>137</v>
      </c>
      <c r="R238" s="1" t="s">
        <v>390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X238" s="4"/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6" hidden="1" x14ac:dyDescent="0.2">
      <c r="A239" s="1">
        <v>2524</v>
      </c>
      <c r="B239" s="1" t="s">
        <v>27</v>
      </c>
      <c r="C239" s="1" t="s">
        <v>129</v>
      </c>
      <c r="D239" s="1" t="s">
        <v>28</v>
      </c>
      <c r="E239" s="7" t="s">
        <v>386</v>
      </c>
      <c r="F239" s="1" t="str">
        <f>IF(ISBLANK(E239), "", Table2[[#This Row],[unique_id]])</f>
        <v>netatmo_bertram_2_office_lounge_battery_percent</v>
      </c>
      <c r="G239" s="1" t="s">
        <v>239</v>
      </c>
      <c r="H239" s="1" t="s">
        <v>404</v>
      </c>
      <c r="I239" s="1" t="s">
        <v>433</v>
      </c>
      <c r="K239" s="1" t="s">
        <v>137</v>
      </c>
      <c r="R239" s="1" t="s">
        <v>390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  <c r="X239" s="4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</row>
    <row r="240" spans="1:36" hidden="1" x14ac:dyDescent="0.2">
      <c r="A240" s="1">
        <v>2525</v>
      </c>
      <c r="B240" s="1" t="s">
        <v>27</v>
      </c>
      <c r="C240" s="1" t="s">
        <v>129</v>
      </c>
      <c r="D240" s="1" t="s">
        <v>28</v>
      </c>
      <c r="E240" s="7" t="s">
        <v>387</v>
      </c>
      <c r="F240" s="1" t="str">
        <f>IF(ISBLANK(E240), "", Table2[[#This Row],[unique_id]])</f>
        <v>netatmo_bertram_2_office_dining_battery_percent</v>
      </c>
      <c r="G240" s="1" t="s">
        <v>238</v>
      </c>
      <c r="H240" s="1" t="s">
        <v>404</v>
      </c>
      <c r="I240" s="1" t="s">
        <v>433</v>
      </c>
      <c r="K240" s="1" t="s">
        <v>137</v>
      </c>
      <c r="R240" s="1" t="s">
        <v>390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X240" s="4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</row>
    <row r="241" spans="1:36" hidden="1" x14ac:dyDescent="0.2">
      <c r="A241" s="1">
        <v>2526</v>
      </c>
      <c r="B241" s="1" t="s">
        <v>27</v>
      </c>
      <c r="C241" s="1" t="s">
        <v>129</v>
      </c>
      <c r="D241" s="1" t="s">
        <v>28</v>
      </c>
      <c r="E241" s="7" t="s">
        <v>388</v>
      </c>
      <c r="F241" s="1" t="str">
        <f>IF(ISBLANK(E241), "", Table2[[#This Row],[unique_id]])</f>
        <v>netatmo_bertram_2_office_basement_battery_percent</v>
      </c>
      <c r="G241" s="1" t="s">
        <v>256</v>
      </c>
      <c r="H241" s="1" t="s">
        <v>404</v>
      </c>
      <c r="I241" s="1" t="s">
        <v>433</v>
      </c>
      <c r="K241" s="1" t="s">
        <v>137</v>
      </c>
      <c r="R241" s="1" t="s">
        <v>390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</row>
    <row r="242" spans="1:36" hidden="1" x14ac:dyDescent="0.2">
      <c r="A242" s="1">
        <v>2527</v>
      </c>
      <c r="B242" s="1" t="s">
        <v>27</v>
      </c>
      <c r="C242" s="1" t="s">
        <v>194</v>
      </c>
      <c r="D242" s="1" t="s">
        <v>28</v>
      </c>
      <c r="E242" s="1" t="s">
        <v>146</v>
      </c>
      <c r="F242" s="1" t="str">
        <f>IF(ISBLANK(E242), "", Table2[[#This Row],[unique_id]])</f>
        <v>parents_speaker_battery</v>
      </c>
      <c r="G242" s="1" t="s">
        <v>237</v>
      </c>
      <c r="H242" s="1" t="s">
        <v>405</v>
      </c>
      <c r="I242" s="1" t="s">
        <v>433</v>
      </c>
      <c r="K242" s="1" t="s">
        <v>137</v>
      </c>
      <c r="R242" s="1" t="s">
        <v>390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</row>
    <row r="243" spans="1:36" hidden="1" x14ac:dyDescent="0.2">
      <c r="A243" s="1">
        <v>2528</v>
      </c>
      <c r="B243" s="1" t="s">
        <v>27</v>
      </c>
      <c r="C243" s="1" t="s">
        <v>194</v>
      </c>
      <c r="D243" s="1" t="s">
        <v>28</v>
      </c>
      <c r="E243" s="1" t="s">
        <v>389</v>
      </c>
      <c r="F243" s="1" t="str">
        <f>IF(ISBLANK(E243), "", Table2[[#This Row],[unique_id]])</f>
        <v>kitchen_home_battery</v>
      </c>
      <c r="G243" s="1" t="s">
        <v>251</v>
      </c>
      <c r="H243" s="1" t="s">
        <v>405</v>
      </c>
      <c r="I243" s="1" t="s">
        <v>433</v>
      </c>
      <c r="K243" s="1" t="s">
        <v>137</v>
      </c>
      <c r="R243" s="1" t="s">
        <v>390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AI243" s="1" t="str">
        <f>IF(AND(ISBLANK(AG243), ISBLANK(AH243)), "", _xlfn.CONCAT("[", IF(ISBLANK(AG243), "", _xlfn.CONCAT("[""mac"", """, AG243, """]")), IF(ISBLANK(AH243), "", _xlfn.CONCAT(", [""ip"", """, AH243, """]")), "]"))</f>
        <v/>
      </c>
    </row>
    <row r="244" spans="1:36" hidden="1" x14ac:dyDescent="0.2">
      <c r="A244" s="1">
        <v>2529</v>
      </c>
      <c r="B244" s="1" t="s">
        <v>27</v>
      </c>
      <c r="C244" s="1" t="s">
        <v>40</v>
      </c>
      <c r="D244" s="1" t="s">
        <v>28</v>
      </c>
      <c r="E244" s="1" t="s">
        <v>181</v>
      </c>
      <c r="F244" s="1" t="str">
        <f>IF(ISBLANK(E244), "", Table2[[#This Row],[unique_id]])</f>
        <v>weatherstation_console_battery_voltage</v>
      </c>
      <c r="G244" s="1" t="s">
        <v>401</v>
      </c>
      <c r="H244" s="1" t="s">
        <v>406</v>
      </c>
      <c r="I244" s="1" t="s">
        <v>433</v>
      </c>
      <c r="K244" s="1" t="s">
        <v>137</v>
      </c>
      <c r="O244" s="1" t="s">
        <v>32</v>
      </c>
      <c r="P244" s="1" t="s">
        <v>84</v>
      </c>
      <c r="Q244" s="1" t="s">
        <v>85</v>
      </c>
      <c r="R244" s="1" t="s">
        <v>390</v>
      </c>
      <c r="S244" s="1">
        <v>300</v>
      </c>
      <c r="T244" s="2" t="s">
        <v>35</v>
      </c>
      <c r="U244" s="1" t="s">
        <v>86</v>
      </c>
      <c r="V244" s="1" t="str">
        <f>IF(ISBLANK(U244),  "", _xlfn.CONCAT("haas/entity/sensor/", LOWER(C244), "/", E244, "/config"))</f>
        <v>haas/entity/sensor/weewx/weatherstation_console_battery_voltage/config</v>
      </c>
      <c r="W244" s="1" t="str">
        <f>IF(ISBLANK(U244),  "", _xlfn.CONCAT("haas/entity/sensor/", LOWER(C244), "/", E244))</f>
        <v>haas/entity/sensor/weewx/weatherstation_console_battery_voltage</v>
      </c>
      <c r="X244" s="7" t="s">
        <v>446</v>
      </c>
      <c r="Y244" s="1">
        <v>1</v>
      </c>
      <c r="Z244" s="1" t="s">
        <v>632</v>
      </c>
      <c r="AA244" s="2">
        <v>3.15</v>
      </c>
      <c r="AB244" s="1" t="s">
        <v>605</v>
      </c>
      <c r="AC244" s="1" t="s">
        <v>37</v>
      </c>
      <c r="AD244" s="1" t="s">
        <v>38</v>
      </c>
      <c r="AE244" s="1" t="s">
        <v>29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  <c r="AJ244" s="5" t="s">
        <v>196</v>
      </c>
    </row>
    <row r="245" spans="1:36" hidden="1" x14ac:dyDescent="0.2">
      <c r="A245" s="1">
        <v>2530</v>
      </c>
      <c r="B245" s="1" t="s">
        <v>27</v>
      </c>
      <c r="C245" s="1" t="s">
        <v>830</v>
      </c>
      <c r="D245" s="1" t="s">
        <v>556</v>
      </c>
      <c r="E245" s="1" t="s">
        <v>555</v>
      </c>
      <c r="F245" s="1" t="str">
        <f>IF(ISBLANK(E245), "", Table2[[#This Row],[unique_id]])</f>
        <v>column_break</v>
      </c>
      <c r="G245" s="1" t="s">
        <v>552</v>
      </c>
      <c r="H245" s="1" t="s">
        <v>406</v>
      </c>
      <c r="I245" s="1" t="s">
        <v>433</v>
      </c>
      <c r="K245" s="1" t="s">
        <v>553</v>
      </c>
      <c r="L245" s="1" t="s">
        <v>554</v>
      </c>
      <c r="T245" s="2"/>
      <c r="X245" s="7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  <c r="AJ245" s="5"/>
    </row>
    <row r="246" spans="1:36" hidden="1" x14ac:dyDescent="0.2">
      <c r="A246" s="1">
        <v>2531</v>
      </c>
      <c r="B246" s="1" t="s">
        <v>27</v>
      </c>
      <c r="C246" s="1" t="s">
        <v>40</v>
      </c>
      <c r="D246" s="1" t="s">
        <v>28</v>
      </c>
      <c r="E246" s="1" t="s">
        <v>392</v>
      </c>
      <c r="F246" s="1" t="str">
        <f>IF(ISBLANK(E246), "", Table2[[#This Row],[unique_id]])</f>
        <v>weatherstation_sample_period</v>
      </c>
      <c r="G246" s="1" t="s">
        <v>403</v>
      </c>
      <c r="H246" s="1" t="s">
        <v>394</v>
      </c>
      <c r="I246" s="1" t="s">
        <v>433</v>
      </c>
      <c r="K246" s="1" t="s">
        <v>137</v>
      </c>
      <c r="O246" s="1" t="s">
        <v>32</v>
      </c>
      <c r="P246" s="1" t="s">
        <v>391</v>
      </c>
      <c r="R246" s="1" t="s">
        <v>393</v>
      </c>
      <c r="S246" s="1">
        <v>300</v>
      </c>
      <c r="T246" s="2" t="s">
        <v>35</v>
      </c>
      <c r="U246" s="1" t="s">
        <v>408</v>
      </c>
      <c r="V246" s="1" t="str">
        <f>IF(ISBLANK(U246),  "", _xlfn.CONCAT("haas/entity/sensor/", LOWER(C246), "/", E246, "/config"))</f>
        <v>haas/entity/sensor/weewx/weatherstation_sample_period/config</v>
      </c>
      <c r="W246" s="1" t="str">
        <f>IF(ISBLANK(U246),  "", _xlfn.CONCAT("haas/entity/sensor/", LOWER(C246), "/", E246))</f>
        <v>haas/entity/sensor/weewx/weatherstation_sample_period</v>
      </c>
      <c r="X246" s="7" t="s">
        <v>447</v>
      </c>
      <c r="Y246" s="1">
        <v>1</v>
      </c>
      <c r="Z246" s="1" t="s">
        <v>632</v>
      </c>
      <c r="AA246" s="2">
        <v>3.15</v>
      </c>
      <c r="AB246" s="1" t="s">
        <v>605</v>
      </c>
      <c r="AC246" s="1" t="s">
        <v>37</v>
      </c>
      <c r="AD246" s="1" t="s">
        <v>38</v>
      </c>
      <c r="AE246" s="1" t="s">
        <v>29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/>
      </c>
      <c r="AJ246" s="5" t="s">
        <v>196</v>
      </c>
    </row>
    <row r="247" spans="1:36" hidden="1" x14ac:dyDescent="0.2">
      <c r="A247" s="1">
        <v>2532</v>
      </c>
      <c r="B247" s="1" t="s">
        <v>27</v>
      </c>
      <c r="C247" s="1" t="s">
        <v>40</v>
      </c>
      <c r="D247" s="1" t="s">
        <v>28</v>
      </c>
      <c r="E247" s="1" t="s">
        <v>182</v>
      </c>
      <c r="F247" s="1" t="str">
        <f>IF(ISBLANK(E247), "", Table2[[#This Row],[unique_id]])</f>
        <v>weatherstation_coms_signal_quality</v>
      </c>
      <c r="G247" s="1" t="s">
        <v>402</v>
      </c>
      <c r="H247" s="1" t="s">
        <v>394</v>
      </c>
      <c r="I247" s="1" t="s">
        <v>433</v>
      </c>
      <c r="K247" s="1" t="s">
        <v>137</v>
      </c>
      <c r="O247" s="1" t="s">
        <v>32</v>
      </c>
      <c r="P247" s="1" t="s">
        <v>33</v>
      </c>
      <c r="R247" s="1" t="s">
        <v>200</v>
      </c>
      <c r="S247" s="1">
        <v>300</v>
      </c>
      <c r="T247" s="2" t="s">
        <v>35</v>
      </c>
      <c r="U247" s="1" t="s">
        <v>87</v>
      </c>
      <c r="V247" s="1" t="str">
        <f>IF(ISBLANK(U247),  "", _xlfn.CONCAT("haas/entity/sensor/", LOWER(C247), "/", E247, "/config"))</f>
        <v>haas/entity/sensor/weewx/weatherstation_coms_signal_quality/config</v>
      </c>
      <c r="W247" s="1" t="str">
        <f>IF(ISBLANK(U247),  "", _xlfn.CONCAT("haas/entity/sensor/", LOWER(C247), "/", E247))</f>
        <v>haas/entity/sensor/weewx/weatherstation_coms_signal_quality</v>
      </c>
      <c r="X247" s="7" t="s">
        <v>447</v>
      </c>
      <c r="Y247" s="1">
        <v>1</v>
      </c>
      <c r="Z247" s="1" t="s">
        <v>632</v>
      </c>
      <c r="AA247" s="2">
        <v>3.15</v>
      </c>
      <c r="AB247" s="1" t="s">
        <v>605</v>
      </c>
      <c r="AC247" s="1" t="s">
        <v>37</v>
      </c>
      <c r="AD247" s="1" t="s">
        <v>38</v>
      </c>
      <c r="AE247" s="1" t="s">
        <v>29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/>
      </c>
      <c r="AJ247" s="5" t="s">
        <v>196</v>
      </c>
    </row>
    <row r="248" spans="1:36" x14ac:dyDescent="0.2">
      <c r="A248" s="1">
        <v>1451</v>
      </c>
      <c r="B248" s="1" t="s">
        <v>27</v>
      </c>
      <c r="C248" s="1" t="s">
        <v>134</v>
      </c>
      <c r="D248" s="1" t="s">
        <v>130</v>
      </c>
      <c r="E248" s="1" t="s">
        <v>767</v>
      </c>
      <c r="F248" s="1" t="str">
        <f>IF(ISBLANK(E248), "", Table2[[#This Row],[unique_id]])</f>
        <v>edwin_fan</v>
      </c>
      <c r="G248" s="1" t="s">
        <v>128</v>
      </c>
      <c r="H248" s="1" t="s">
        <v>132</v>
      </c>
      <c r="I248" s="1" t="s">
        <v>133</v>
      </c>
      <c r="K248" s="1" t="s">
        <v>137</v>
      </c>
      <c r="R248" s="1" t="s">
        <v>332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senseme-edwin-fan</v>
      </c>
      <c r="AA248" s="2" t="s">
        <v>624</v>
      </c>
      <c r="AB248" s="1" t="s">
        <v>130</v>
      </c>
      <c r="AC248" s="1" t="s">
        <v>625</v>
      </c>
      <c r="AD248" s="1" t="str">
        <f>IF(OR(ISBLANK(AG248), ISBLANK(AH248)), "", Table2[[#This Row],[device_via_device]])</f>
        <v>SenseMe</v>
      </c>
      <c r="AE248" s="1" t="s">
        <v>128</v>
      </c>
      <c r="AF248" s="1" t="s">
        <v>748</v>
      </c>
      <c r="AG248" s="1" t="s">
        <v>627</v>
      </c>
      <c r="AH248" s="1" t="s">
        <v>753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"20:f8:5e:d7:26:1c"], ["ip", "10.0.6.61"]]</v>
      </c>
    </row>
    <row r="249" spans="1:36" x14ac:dyDescent="0.2">
      <c r="A249" s="1">
        <v>1452</v>
      </c>
      <c r="B249" s="1" t="s">
        <v>27</v>
      </c>
      <c r="C249" s="1" t="s">
        <v>134</v>
      </c>
      <c r="D249" s="1" t="s">
        <v>130</v>
      </c>
      <c r="E249" s="1" t="s">
        <v>768</v>
      </c>
      <c r="F249" s="1" t="str">
        <f>IF(ISBLANK(E249), "", Table2[[#This Row],[unique_id]])</f>
        <v>parents_fan</v>
      </c>
      <c r="G249" s="1" t="s">
        <v>237</v>
      </c>
      <c r="H249" s="1" t="s">
        <v>132</v>
      </c>
      <c r="I249" s="1" t="s">
        <v>133</v>
      </c>
      <c r="K249" s="1" t="s">
        <v>137</v>
      </c>
      <c r="R249" s="1" t="s">
        <v>332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senseme-parents-fan</v>
      </c>
      <c r="AA249" s="2" t="s">
        <v>624</v>
      </c>
      <c r="AB249" s="1" t="s">
        <v>130</v>
      </c>
      <c r="AC249" s="1" t="s">
        <v>625</v>
      </c>
      <c r="AD249" s="1" t="str">
        <f>IF(OR(ISBLANK(AG249), ISBLANK(AH249)), "", Table2[[#This Row],[device_via_device]])</f>
        <v>SenseMe</v>
      </c>
      <c r="AE249" s="1" t="s">
        <v>237</v>
      </c>
      <c r="AF249" s="1" t="s">
        <v>748</v>
      </c>
      <c r="AG249" s="1" t="s">
        <v>630</v>
      </c>
      <c r="AH249" s="1" t="s">
        <v>754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"20:f8:5e:d8:a5:6b"], ["ip", "10.0.6.62"]]</v>
      </c>
    </row>
    <row r="250" spans="1:36" hidden="1" x14ac:dyDescent="0.2">
      <c r="A250" s="1">
        <v>2602</v>
      </c>
      <c r="B250" s="1" t="s">
        <v>27</v>
      </c>
      <c r="C250" s="1" t="s">
        <v>830</v>
      </c>
      <c r="D250" s="1" t="s">
        <v>556</v>
      </c>
      <c r="E250" s="1" t="s">
        <v>555</v>
      </c>
      <c r="F250" s="1" t="str">
        <f>IF(ISBLANK(E250), "", Table2[[#This Row],[unique_id]])</f>
        <v>column_break</v>
      </c>
      <c r="G250" s="1" t="s">
        <v>552</v>
      </c>
      <c r="H250" s="1" t="s">
        <v>382</v>
      </c>
      <c r="I250" s="1" t="s">
        <v>147</v>
      </c>
      <c r="K250" s="1" t="s">
        <v>553</v>
      </c>
      <c r="L250" s="1" t="s">
        <v>554</v>
      </c>
      <c r="T250" s="2"/>
      <c r="AI250" s="1" t="str">
        <f>IF(AND(ISBLANK(AG250), ISBLANK(AH250)), "", _xlfn.CONCAT("[", IF(ISBLANK(AG250), "", _xlfn.CONCAT("[""mac"", """, AG250, """]")), IF(ISBLANK(AH250), "", _xlfn.CONCAT(", [""ip"", """, AH250, """]")), "]"))</f>
        <v/>
      </c>
    </row>
    <row r="251" spans="1:36" x14ac:dyDescent="0.2">
      <c r="A251" s="1">
        <v>1454</v>
      </c>
      <c r="B251" s="1" t="s">
        <v>27</v>
      </c>
      <c r="C251" s="1" t="s">
        <v>134</v>
      </c>
      <c r="D251" s="1" t="s">
        <v>130</v>
      </c>
      <c r="E251" s="1" t="s">
        <v>769</v>
      </c>
      <c r="F251" s="1" t="str">
        <f>IF(ISBLANK(E251), "", Table2[[#This Row],[unique_id]])</f>
        <v>lounge_fan</v>
      </c>
      <c r="G251" s="1" t="s">
        <v>239</v>
      </c>
      <c r="H251" s="1" t="s">
        <v>132</v>
      </c>
      <c r="I251" s="1" t="s">
        <v>133</v>
      </c>
      <c r="K251" s="1" t="s">
        <v>137</v>
      </c>
      <c r="R251" s="1" t="s">
        <v>332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senseme-lounge-fan</v>
      </c>
      <c r="AA251" s="2" t="s">
        <v>624</v>
      </c>
      <c r="AB251" s="1" t="s">
        <v>130</v>
      </c>
      <c r="AC251" s="1" t="s">
        <v>625</v>
      </c>
      <c r="AD251" s="1" t="str">
        <f>IF(OR(ISBLANK(AG251), ISBLANK(AH251)), "", Table2[[#This Row],[device_via_device]])</f>
        <v>SenseMe</v>
      </c>
      <c r="AE251" s="1" t="s">
        <v>239</v>
      </c>
      <c r="AF251" s="1" t="s">
        <v>748</v>
      </c>
      <c r="AG251" s="1" t="s">
        <v>631</v>
      </c>
      <c r="AH251" s="1" t="s">
        <v>755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"20:f8:5e:d9:11:77"], ["ip", "10.0.6.63"]]</v>
      </c>
    </row>
    <row r="252" spans="1:36" x14ac:dyDescent="0.2">
      <c r="A252" s="1">
        <v>1456</v>
      </c>
      <c r="B252" s="1" t="s">
        <v>27</v>
      </c>
      <c r="C252" s="1" t="s">
        <v>134</v>
      </c>
      <c r="D252" s="1" t="s">
        <v>130</v>
      </c>
      <c r="E252" s="1" t="s">
        <v>771</v>
      </c>
      <c r="F252" s="1" t="str">
        <f>IF(ISBLANK(E252), "", Table2[[#This Row],[unique_id]])</f>
        <v>deck_east_fan</v>
      </c>
      <c r="G252" s="1" t="s">
        <v>261</v>
      </c>
      <c r="H252" s="1" t="s">
        <v>132</v>
      </c>
      <c r="I252" s="1" t="s">
        <v>133</v>
      </c>
      <c r="R252" s="1" t="s">
        <v>332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senseme-deck-east-fan</v>
      </c>
      <c r="AA252" s="2" t="s">
        <v>624</v>
      </c>
      <c r="AB252" s="1" t="s">
        <v>633</v>
      </c>
      <c r="AC252" s="1" t="s">
        <v>625</v>
      </c>
      <c r="AD252" s="1" t="str">
        <f>IF(OR(ISBLANK(AG252), ISBLANK(AH252)), "", Table2[[#This Row],[device_via_device]])</f>
        <v>SenseMe</v>
      </c>
      <c r="AE252" s="1" t="s">
        <v>598</v>
      </c>
      <c r="AF252" s="1" t="s">
        <v>748</v>
      </c>
      <c r="AG252" s="1" t="s">
        <v>628</v>
      </c>
      <c r="AH252" s="1" t="s">
        <v>756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"20:f8:5e:1e:ea:a0"], ["ip", "10.0.6.64"]]</v>
      </c>
      <c r="AJ252" s="1"/>
    </row>
    <row r="253" spans="1:36" x14ac:dyDescent="0.2">
      <c r="A253" s="1">
        <v>1457</v>
      </c>
      <c r="B253" s="1" t="s">
        <v>27</v>
      </c>
      <c r="C253" s="1" t="s">
        <v>134</v>
      </c>
      <c r="D253" s="1" t="s">
        <v>130</v>
      </c>
      <c r="E253" s="1" t="s">
        <v>772</v>
      </c>
      <c r="F253" s="1" t="str">
        <f>IF(ISBLANK(E253), "", Table2[[#This Row],[unique_id]])</f>
        <v>deck_west_fan</v>
      </c>
      <c r="G253" s="1" t="s">
        <v>260</v>
      </c>
      <c r="H253" s="1" t="s">
        <v>132</v>
      </c>
      <c r="I253" s="1" t="s">
        <v>133</v>
      </c>
      <c r="R253" s="1" t="s">
        <v>332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senseme-deck-west-fan</v>
      </c>
      <c r="AA253" s="2" t="s">
        <v>624</v>
      </c>
      <c r="AB253" s="1" t="s">
        <v>634</v>
      </c>
      <c r="AC253" s="1" t="s">
        <v>625</v>
      </c>
      <c r="AD253" s="1" t="str">
        <f>IF(OR(ISBLANK(AG253), ISBLANK(AH253)), "", Table2[[#This Row],[device_via_device]])</f>
        <v>SenseMe</v>
      </c>
      <c r="AE253" s="1" t="s">
        <v>598</v>
      </c>
      <c r="AF253" s="1" t="s">
        <v>748</v>
      </c>
      <c r="AG253" s="1" t="s">
        <v>629</v>
      </c>
      <c r="AH253" s="12" t="s">
        <v>757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"20:f8:5e:1e:da:35"], ["ip", "10.0.6.65"]]</v>
      </c>
      <c r="AJ253" s="1"/>
    </row>
    <row r="254" spans="1:36" hidden="1" x14ac:dyDescent="0.2">
      <c r="A254" s="1">
        <v>2606</v>
      </c>
      <c r="B254" s="1" t="s">
        <v>27</v>
      </c>
      <c r="C254" s="1" t="s">
        <v>830</v>
      </c>
      <c r="D254" s="1" t="s">
        <v>556</v>
      </c>
      <c r="E254" s="1" t="s">
        <v>555</v>
      </c>
      <c r="F254" s="1" t="str">
        <f>IF(ISBLANK(E254), "", Table2[[#This Row],[unique_id]])</f>
        <v>column_break</v>
      </c>
      <c r="G254" s="1" t="s">
        <v>552</v>
      </c>
      <c r="H254" s="1" t="s">
        <v>382</v>
      </c>
      <c r="I254" s="1" t="s">
        <v>147</v>
      </c>
      <c r="K254" s="1" t="s">
        <v>553</v>
      </c>
      <c r="L254" s="1" t="s">
        <v>554</v>
      </c>
      <c r="T254" s="2"/>
      <c r="AI254" s="1" t="str">
        <f>IF(AND(ISBLANK(AG254), ISBLANK(AH254)), "", _xlfn.CONCAT("[", IF(ISBLANK(AG254), "", _xlfn.CONCAT("[""mac"", """, AG254, """]")), IF(ISBLANK(AH254), "", _xlfn.CONCAT(", [""ip"", """, AH254, """]")), "]"))</f>
        <v/>
      </c>
    </row>
    <row r="255" spans="1:36" x14ac:dyDescent="0.2">
      <c r="A255" s="1">
        <v>2505</v>
      </c>
      <c r="B255" s="1" t="s">
        <v>27</v>
      </c>
      <c r="C255" s="1" t="s">
        <v>289</v>
      </c>
      <c r="D255" s="1" t="s">
        <v>135</v>
      </c>
      <c r="E255" s="1" t="s">
        <v>346</v>
      </c>
      <c r="F255" s="1" t="str">
        <f>IF(ISBLANK(E255), "", Table2[[#This Row],[unique_id]])</f>
        <v>various_adhoc_outlet</v>
      </c>
      <c r="G255" s="1" t="s">
        <v>283</v>
      </c>
      <c r="H255" s="1" t="s">
        <v>434</v>
      </c>
      <c r="I255" s="1" t="s">
        <v>433</v>
      </c>
      <c r="K255" s="1" t="s">
        <v>361</v>
      </c>
      <c r="R255" s="1" t="s">
        <v>355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tplink-various-adhoc-outlet</v>
      </c>
      <c r="AA255" s="2" t="s">
        <v>602</v>
      </c>
      <c r="AB255" s="1" t="s">
        <v>635</v>
      </c>
      <c r="AC255" s="7" t="s">
        <v>601</v>
      </c>
      <c r="AD255" s="1" t="str">
        <f>IF(OR(ISBLANK(AG255), ISBLANK(AH255)), "", Table2[[#This Row],[device_via_device]])</f>
        <v>TPLink</v>
      </c>
      <c r="AE255" s="1" t="s">
        <v>596</v>
      </c>
      <c r="AF255" s="1" t="s">
        <v>748</v>
      </c>
      <c r="AG255" s="1" t="s">
        <v>579</v>
      </c>
      <c r="AH255" s="4" t="s">
        <v>730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"10:27:f5:31:f2:2b"], ["ip", "10.0.6.70"]]</v>
      </c>
    </row>
    <row r="256" spans="1:36" x14ac:dyDescent="0.2">
      <c r="A256" s="1">
        <v>2516</v>
      </c>
      <c r="B256" s="1" t="s">
        <v>27</v>
      </c>
      <c r="C256" s="1" t="s">
        <v>289</v>
      </c>
      <c r="D256" s="1" t="s">
        <v>135</v>
      </c>
      <c r="E256" s="1" t="s">
        <v>344</v>
      </c>
      <c r="F256" s="1" t="str">
        <f>IF(ISBLANK(E256), "", Table2[[#This Row],[unique_id]])</f>
        <v>study_battery_charger</v>
      </c>
      <c r="G256" s="1" t="s">
        <v>282</v>
      </c>
      <c r="H256" s="1" t="s">
        <v>434</v>
      </c>
      <c r="I256" s="1" t="s">
        <v>433</v>
      </c>
      <c r="K256" s="1" t="s">
        <v>361</v>
      </c>
      <c r="R256" s="1" t="s">
        <v>359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tr">
        <f>IF(OR(ISBLANK(AG256), ISBLANK(AH256)), "", LOWER(_xlfn.CONCAT(Table2[[#This Row],[device_manufacturer]], "-",Table2[[#This Row],[device_suggested_area]], "-", Table2[[#This Row],[device_identifiers]])))</f>
        <v>tplink-study-battery-charger</v>
      </c>
      <c r="AA256" s="2" t="s">
        <v>602</v>
      </c>
      <c r="AB256" s="1" t="s">
        <v>636</v>
      </c>
      <c r="AC256" s="7" t="s">
        <v>601</v>
      </c>
      <c r="AD256" s="1" t="str">
        <f>IF(OR(ISBLANK(AG256), ISBLANK(AH256)), "", Table2[[#This Row],[device_via_device]])</f>
        <v>TPLink</v>
      </c>
      <c r="AE256" s="1" t="s">
        <v>597</v>
      </c>
      <c r="AF256" s="1" t="s">
        <v>748</v>
      </c>
      <c r="AG256" s="1" t="s">
        <v>580</v>
      </c>
      <c r="AH256" s="4" t="s">
        <v>731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"5c:a6:e6:25:64:e9"], ["ip", "10.0.6.71"]]</v>
      </c>
    </row>
    <row r="257" spans="1:36" hidden="1" x14ac:dyDescent="0.2">
      <c r="A257" s="1">
        <v>2609</v>
      </c>
      <c r="B257" s="1" t="s">
        <v>27</v>
      </c>
      <c r="C257" s="1" t="s">
        <v>830</v>
      </c>
      <c r="D257" s="1" t="s">
        <v>556</v>
      </c>
      <c r="E257" s="1" t="s">
        <v>555</v>
      </c>
      <c r="F257" s="1" t="str">
        <f>IF(ISBLANK(E257), "", Table2[[#This Row],[unique_id]])</f>
        <v>column_break</v>
      </c>
      <c r="G257" s="1" t="s">
        <v>552</v>
      </c>
      <c r="H257" s="1" t="s">
        <v>382</v>
      </c>
      <c r="I257" s="1" t="s">
        <v>147</v>
      </c>
      <c r="K257" s="1" t="s">
        <v>553</v>
      </c>
      <c r="L257" s="1" t="s">
        <v>554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</row>
    <row r="258" spans="1:36" x14ac:dyDescent="0.2">
      <c r="A258" s="1">
        <v>2517</v>
      </c>
      <c r="B258" s="1" t="s">
        <v>27</v>
      </c>
      <c r="C258" s="1" t="s">
        <v>289</v>
      </c>
      <c r="D258" s="1" t="s">
        <v>135</v>
      </c>
      <c r="E258" s="1" t="s">
        <v>345</v>
      </c>
      <c r="F258" s="1" t="str">
        <f>IF(ISBLANK(E258), "", Table2[[#This Row],[unique_id]])</f>
        <v>laundry_vacuum_charger</v>
      </c>
      <c r="G258" s="1" t="s">
        <v>281</v>
      </c>
      <c r="H258" s="1" t="s">
        <v>434</v>
      </c>
      <c r="I258" s="1" t="s">
        <v>433</v>
      </c>
      <c r="K258" s="1" t="s">
        <v>361</v>
      </c>
      <c r="R258" s="1" t="s">
        <v>359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tplink-laundry-vacuum-charger</v>
      </c>
      <c r="AA258" s="2" t="s">
        <v>602</v>
      </c>
      <c r="AB258" s="1" t="s">
        <v>637</v>
      </c>
      <c r="AC258" s="7" t="s">
        <v>601</v>
      </c>
      <c r="AD258" s="1" t="str">
        <f>IF(OR(ISBLANK(AG258), ISBLANK(AH258)), "", Table2[[#This Row],[device_via_device]])</f>
        <v>TPLink</v>
      </c>
      <c r="AE258" s="1" t="s">
        <v>259</v>
      </c>
      <c r="AF258" s="1" t="s">
        <v>748</v>
      </c>
      <c r="AG258" s="1" t="s">
        <v>581</v>
      </c>
      <c r="AH258" s="4" t="s">
        <v>732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"5c:a6:e6:25:57:fd"], ["ip", "10.0.6.72"]]</v>
      </c>
    </row>
    <row r="259" spans="1:36" x14ac:dyDescent="0.2">
      <c r="A259" s="1">
        <v>2508</v>
      </c>
      <c r="B259" s="1" t="s">
        <v>27</v>
      </c>
      <c r="C259" s="1" t="s">
        <v>289</v>
      </c>
      <c r="D259" s="1" t="s">
        <v>135</v>
      </c>
      <c r="E259" s="1" t="s">
        <v>333</v>
      </c>
      <c r="F259" s="1" t="str">
        <f>IF(ISBLANK(E259), "", Table2[[#This Row],[unique_id]])</f>
        <v>kitchen_dish_washer</v>
      </c>
      <c r="G259" s="1" t="s">
        <v>279</v>
      </c>
      <c r="H259" s="1" t="s">
        <v>434</v>
      </c>
      <c r="I259" s="1" t="s">
        <v>433</v>
      </c>
      <c r="K259" s="1" t="s">
        <v>361</v>
      </c>
      <c r="R259" s="1" t="s">
        <v>347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tplink-kitchen-dish_washer</v>
      </c>
      <c r="AA259" s="2" t="s">
        <v>602</v>
      </c>
      <c r="AB259" s="1" t="s">
        <v>614</v>
      </c>
      <c r="AC259" s="7" t="s">
        <v>601</v>
      </c>
      <c r="AD259" s="1" t="str">
        <f>IF(OR(ISBLANK(AG259), ISBLANK(AH259)), "", Table2[[#This Row],[device_via_device]])</f>
        <v>TPLink</v>
      </c>
      <c r="AE259" s="1" t="s">
        <v>251</v>
      </c>
      <c r="AF259" s="1" t="s">
        <v>748</v>
      </c>
      <c r="AG259" s="1" t="s">
        <v>582</v>
      </c>
      <c r="AH259" s="4" t="s">
        <v>733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"5c:a6:e6:25:55:f7"], ["ip", "10.0.6.73"]]</v>
      </c>
    </row>
    <row r="260" spans="1:36" x14ac:dyDescent="0.2">
      <c r="A260" s="1">
        <v>2509</v>
      </c>
      <c r="B260" s="1" t="s">
        <v>27</v>
      </c>
      <c r="C260" s="1" t="s">
        <v>289</v>
      </c>
      <c r="D260" s="1" t="s">
        <v>135</v>
      </c>
      <c r="E260" s="1" t="s">
        <v>334</v>
      </c>
      <c r="F260" s="1" t="str">
        <f>IF(ISBLANK(E260), "", Table2[[#This Row],[unique_id]])</f>
        <v>laundry_clothes_dryer</v>
      </c>
      <c r="G260" s="1" t="s">
        <v>280</v>
      </c>
      <c r="H260" s="1" t="s">
        <v>434</v>
      </c>
      <c r="I260" s="1" t="s">
        <v>433</v>
      </c>
      <c r="K260" s="1" t="s">
        <v>361</v>
      </c>
      <c r="R260" s="1" t="s">
        <v>348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tr">
        <f>IF(OR(ISBLANK(AG260), ISBLANK(AH260)), "", LOWER(_xlfn.CONCAT(Table2[[#This Row],[device_manufacturer]], "-",Table2[[#This Row],[device_suggested_area]], "-", Table2[[#This Row],[device_identifiers]])))</f>
        <v>tplink-laundry-clothes-dryer</v>
      </c>
      <c r="AA260" s="2" t="s">
        <v>602</v>
      </c>
      <c r="AB260" s="1" t="s">
        <v>638</v>
      </c>
      <c r="AC260" s="7" t="s">
        <v>601</v>
      </c>
      <c r="AD260" s="1" t="str">
        <f>IF(OR(ISBLANK(AG260), ISBLANK(AH260)), "", Table2[[#This Row],[device_via_device]])</f>
        <v>TPLink</v>
      </c>
      <c r="AE260" s="1" t="s">
        <v>259</v>
      </c>
      <c r="AF260" s="1" t="s">
        <v>748</v>
      </c>
      <c r="AG260" s="1" t="s">
        <v>583</v>
      </c>
      <c r="AH260" s="1" t="s">
        <v>734</v>
      </c>
      <c r="AI260" s="1" t="str">
        <f>IF(AND(ISBLANK(AG260), ISBLANK(AH260)), "", _xlfn.CONCAT("[", IF(ISBLANK(AG260), "", _xlfn.CONCAT("[""mac"", """, AG260, """]")), IF(ISBLANK(AH260), "", _xlfn.CONCAT(", [""ip"", """, AH260, """]")), "]"))</f>
        <v>[["mac", "5c:a6:e6:25:55:f0"], ["ip", "10.0.6.74"]]</v>
      </c>
    </row>
    <row r="261" spans="1:36" x14ac:dyDescent="0.2">
      <c r="A261" s="1">
        <v>2510</v>
      </c>
      <c r="B261" s="1" t="s">
        <v>27</v>
      </c>
      <c r="C261" s="1" t="s">
        <v>289</v>
      </c>
      <c r="D261" s="1" t="s">
        <v>135</v>
      </c>
      <c r="E261" s="1" t="s">
        <v>335</v>
      </c>
      <c r="F261" s="1" t="str">
        <f>IF(ISBLANK(E261), "", Table2[[#This Row],[unique_id]])</f>
        <v>laundry_washing_machine</v>
      </c>
      <c r="G261" s="1" t="s">
        <v>278</v>
      </c>
      <c r="H261" s="1" t="s">
        <v>434</v>
      </c>
      <c r="I261" s="1" t="s">
        <v>433</v>
      </c>
      <c r="K261" s="1" t="s">
        <v>361</v>
      </c>
      <c r="R261" s="1" t="s">
        <v>349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Z261" s="1" t="str">
        <f>IF(OR(ISBLANK(AG261), ISBLANK(AH261)), "", LOWER(_xlfn.CONCAT(Table2[[#This Row],[device_manufacturer]], "-",Table2[[#This Row],[device_suggested_area]], "-", Table2[[#This Row],[device_identifiers]])))</f>
        <v>tplink-laundry-washing-machine</v>
      </c>
      <c r="AA261" s="2" t="s">
        <v>602</v>
      </c>
      <c r="AB261" s="1" t="s">
        <v>639</v>
      </c>
      <c r="AC261" s="7" t="s">
        <v>601</v>
      </c>
      <c r="AD261" s="1" t="str">
        <f>IF(OR(ISBLANK(AG261), ISBLANK(AH261)), "", Table2[[#This Row],[device_via_device]])</f>
        <v>TPLink</v>
      </c>
      <c r="AE261" s="1" t="s">
        <v>259</v>
      </c>
      <c r="AF261" s="1" t="s">
        <v>748</v>
      </c>
      <c r="AG261" s="1" t="s">
        <v>584</v>
      </c>
      <c r="AH261" s="1" t="s">
        <v>735</v>
      </c>
      <c r="AI261" s="1" t="str">
        <f>IF(AND(ISBLANK(AG261), ISBLANK(AH261)), "", _xlfn.CONCAT("[", IF(ISBLANK(AG261), "", _xlfn.CONCAT("[""mac"", """, AG261, """]")), IF(ISBLANK(AH261), "", _xlfn.CONCAT(", [""ip"", """, AH261, """]")), "]"))</f>
        <v>[["mac", "5c:a6:e6:25:5a:a3"], ["ip", "10.0.6.75"]]</v>
      </c>
    </row>
    <row r="262" spans="1:36" hidden="1" x14ac:dyDescent="0.2">
      <c r="A262" s="1">
        <v>2701</v>
      </c>
      <c r="B262" s="1" t="s">
        <v>27</v>
      </c>
      <c r="C262" s="1" t="s">
        <v>291</v>
      </c>
      <c r="D262" s="1" t="s">
        <v>153</v>
      </c>
      <c r="E262" s="1" t="s">
        <v>154</v>
      </c>
      <c r="F262" s="1" t="str">
        <f>IF(ISBLANK(E262), "", Table2[[#This Row],[unique_id]])</f>
        <v>uvc_ada_motion</v>
      </c>
      <c r="G262" s="1" t="s">
        <v>131</v>
      </c>
      <c r="H262" s="1" t="s">
        <v>559</v>
      </c>
      <c r="I262" s="1" t="s">
        <v>255</v>
      </c>
      <c r="K262" s="1" t="s">
        <v>137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hidden="1" x14ac:dyDescent="0.2">
      <c r="A263" s="1">
        <v>2702</v>
      </c>
      <c r="B263" s="1" t="s">
        <v>27</v>
      </c>
      <c r="C263" s="1" t="s">
        <v>830</v>
      </c>
      <c r="D263" s="1" t="s">
        <v>556</v>
      </c>
      <c r="E263" s="1" t="s">
        <v>555</v>
      </c>
      <c r="F263" s="1" t="str">
        <f>IF(ISBLANK(E263), "", Table2[[#This Row],[unique_id]])</f>
        <v>column_break</v>
      </c>
      <c r="G263" s="1" t="s">
        <v>552</v>
      </c>
      <c r="H263" s="1" t="s">
        <v>559</v>
      </c>
      <c r="I263" s="1" t="s">
        <v>255</v>
      </c>
      <c r="K263" s="1" t="s">
        <v>553</v>
      </c>
      <c r="L263" s="1" t="s">
        <v>554</v>
      </c>
      <c r="T263" s="2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2511</v>
      </c>
      <c r="B264" s="1" t="s">
        <v>27</v>
      </c>
      <c r="C264" s="1" t="s">
        <v>289</v>
      </c>
      <c r="D264" s="1" t="s">
        <v>135</v>
      </c>
      <c r="E264" s="1" t="s">
        <v>336</v>
      </c>
      <c r="F264" s="1" t="str">
        <f>IF(ISBLANK(E264), "", Table2[[#This Row],[unique_id]])</f>
        <v>kitchen_coffee_machine</v>
      </c>
      <c r="G264" s="1" t="s">
        <v>136</v>
      </c>
      <c r="H264" s="1" t="s">
        <v>434</v>
      </c>
      <c r="I264" s="1" t="s">
        <v>433</v>
      </c>
      <c r="K264" s="1" t="s">
        <v>361</v>
      </c>
      <c r="R264" s="1" t="s">
        <v>350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Z264" s="1" t="str">
        <f>IF(OR(ISBLANK(AG264), ISBLANK(AH264)), "", LOWER(_xlfn.CONCAT(Table2[[#This Row],[device_manufacturer]], "-",Table2[[#This Row],[device_suggested_area]], "-", Table2[[#This Row],[device_identifiers]])))</f>
        <v>tplink-kitchen-coffee-machine</v>
      </c>
      <c r="AA264" s="2" t="s">
        <v>602</v>
      </c>
      <c r="AB264" s="1" t="s">
        <v>640</v>
      </c>
      <c r="AC264" s="1" t="s">
        <v>601</v>
      </c>
      <c r="AD264" s="1" t="str">
        <f>IF(OR(ISBLANK(AG264), ISBLANK(AH264)), "", Table2[[#This Row],[device_via_device]])</f>
        <v>TPLink</v>
      </c>
      <c r="AE264" s="1" t="s">
        <v>251</v>
      </c>
      <c r="AF264" s="1" t="s">
        <v>748</v>
      </c>
      <c r="AG264" s="1" t="s">
        <v>585</v>
      </c>
      <c r="AH264" s="1" t="s">
        <v>736</v>
      </c>
      <c r="AI264" s="1" t="str">
        <f>IF(AND(ISBLANK(AG264), ISBLANK(AH264)), "", _xlfn.CONCAT("[", IF(ISBLANK(AG264), "", _xlfn.CONCAT("[""mac"", """, AG264, """]")), IF(ISBLANK(AH264), "", _xlfn.CONCAT(", [""ip"", """, AH264, """]")), "]"))</f>
        <v>[["mac", "60:a4:b7:1f:71:0a"], ["ip", "10.0.6.76"]]</v>
      </c>
    </row>
    <row r="265" spans="1:36" hidden="1" x14ac:dyDescent="0.2">
      <c r="A265" s="1">
        <v>2704</v>
      </c>
      <c r="B265" s="1" t="s">
        <v>27</v>
      </c>
      <c r="C265" s="1" t="s">
        <v>291</v>
      </c>
      <c r="D265" s="1" t="s">
        <v>153</v>
      </c>
      <c r="E265" s="1" t="s">
        <v>254</v>
      </c>
      <c r="F265" s="1" t="str">
        <f>IF(ISBLANK(E265), "", Table2[[#This Row],[unique_id]])</f>
        <v>uvc_edwin_motion</v>
      </c>
      <c r="G265" s="1" t="s">
        <v>128</v>
      </c>
      <c r="H265" s="1" t="s">
        <v>560</v>
      </c>
      <c r="I265" s="1" t="s">
        <v>255</v>
      </c>
      <c r="K265" s="1" t="s">
        <v>137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X265" s="4"/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hidden="1" x14ac:dyDescent="0.2">
      <c r="A266" s="1">
        <v>2705</v>
      </c>
      <c r="B266" s="1" t="s">
        <v>27</v>
      </c>
      <c r="C266" s="1" t="s">
        <v>830</v>
      </c>
      <c r="D266" s="1" t="s">
        <v>556</v>
      </c>
      <c r="E266" s="1" t="s">
        <v>555</v>
      </c>
      <c r="F266" s="1" t="str">
        <f>IF(ISBLANK(E266), "", Table2[[#This Row],[unique_id]])</f>
        <v>column_break</v>
      </c>
      <c r="G266" s="1" t="s">
        <v>552</v>
      </c>
      <c r="H266" s="1" t="s">
        <v>560</v>
      </c>
      <c r="I266" s="1" t="s">
        <v>255</v>
      </c>
      <c r="K266" s="1" t="s">
        <v>553</v>
      </c>
      <c r="L266" s="1" t="s">
        <v>554</v>
      </c>
      <c r="T266" s="2"/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hidden="1" x14ac:dyDescent="0.2">
      <c r="A267" s="1">
        <v>2706</v>
      </c>
      <c r="B267" s="1" t="s">
        <v>27</v>
      </c>
      <c r="C267" s="1" t="s">
        <v>134</v>
      </c>
      <c r="D267" s="1" t="s">
        <v>153</v>
      </c>
      <c r="E267" s="1" t="s">
        <v>773</v>
      </c>
      <c r="F267" s="1" t="str">
        <f>IF(ISBLANK(E267), "", Table2[[#This Row],[unique_id]])</f>
        <v>ada_fan_occupancy</v>
      </c>
      <c r="G267" s="1" t="s">
        <v>131</v>
      </c>
      <c r="H267" s="1" t="s">
        <v>384</v>
      </c>
      <c r="I267" s="1" t="s">
        <v>255</v>
      </c>
      <c r="K267" s="1" t="s">
        <v>137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hidden="1" x14ac:dyDescent="0.2">
      <c r="A268" s="1">
        <v>2707</v>
      </c>
      <c r="B268" s="1" t="s">
        <v>27</v>
      </c>
      <c r="C268" s="1" t="s">
        <v>134</v>
      </c>
      <c r="D268" s="1" t="s">
        <v>153</v>
      </c>
      <c r="E268" s="1" t="s">
        <v>774</v>
      </c>
      <c r="F268" s="1" t="str">
        <f>IF(ISBLANK(E268), "", Table2[[#This Row],[unique_id]])</f>
        <v>edwin_fan_occupancy</v>
      </c>
      <c r="G268" s="1" t="s">
        <v>128</v>
      </c>
      <c r="H268" s="1" t="s">
        <v>384</v>
      </c>
      <c r="I268" s="1" t="s">
        <v>255</v>
      </c>
      <c r="K268" s="1" t="s">
        <v>137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X268" s="4"/>
      <c r="AI268" s="1" t="str">
        <f>IF(AND(ISBLANK(AG268), ISBLANK(AH268)), "", _xlfn.CONCAT("[", IF(ISBLANK(AG268), "", _xlfn.CONCAT("[""mac"", """, AG268, """]")), IF(ISBLANK(AH268), "", _xlfn.CONCAT(", [""ip"", """, AH268, """]")), "]"))</f>
        <v/>
      </c>
      <c r="AJ268" s="1"/>
    </row>
    <row r="269" spans="1:36" hidden="1" x14ac:dyDescent="0.2">
      <c r="A269" s="1">
        <v>2708</v>
      </c>
      <c r="B269" s="1" t="s">
        <v>27</v>
      </c>
      <c r="C269" s="1" t="s">
        <v>134</v>
      </c>
      <c r="D269" s="1" t="s">
        <v>153</v>
      </c>
      <c r="E269" s="1" t="s">
        <v>775</v>
      </c>
      <c r="F269" s="1" t="str">
        <f>IF(ISBLANK(E269), "", Table2[[#This Row],[unique_id]])</f>
        <v>parents_fan_occupancy</v>
      </c>
      <c r="G269" s="1" t="s">
        <v>237</v>
      </c>
      <c r="H269" s="1" t="s">
        <v>384</v>
      </c>
      <c r="I269" s="1" t="s">
        <v>255</v>
      </c>
      <c r="K269" s="1" t="s">
        <v>137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X269" s="4"/>
      <c r="AI269" s="1" t="str">
        <f>IF(AND(ISBLANK(AG269), ISBLANK(AH269)), "", _xlfn.CONCAT("[", IF(ISBLANK(AG269), "", _xlfn.CONCAT("[""mac"", """, AG269, """]")), IF(ISBLANK(AH269), "", _xlfn.CONCAT(", [""ip"", """, AH269, """]")), "]"))</f>
        <v/>
      </c>
      <c r="AJ269" s="1"/>
    </row>
    <row r="270" spans="1:36" hidden="1" x14ac:dyDescent="0.2">
      <c r="A270" s="1">
        <v>2709</v>
      </c>
      <c r="B270" s="1" t="s">
        <v>27</v>
      </c>
      <c r="C270" s="1" t="s">
        <v>134</v>
      </c>
      <c r="D270" s="1" t="s">
        <v>153</v>
      </c>
      <c r="E270" s="1" t="s">
        <v>776</v>
      </c>
      <c r="F270" s="1" t="str">
        <f>IF(ISBLANK(E270), "", Table2[[#This Row],[unique_id]])</f>
        <v>lounge_fan_occupancy</v>
      </c>
      <c r="G270" s="1" t="s">
        <v>239</v>
      </c>
      <c r="H270" s="1" t="s">
        <v>384</v>
      </c>
      <c r="I270" s="1" t="s">
        <v>255</v>
      </c>
      <c r="K270" s="1" t="s">
        <v>137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AI270" s="1" t="str">
        <f>IF(AND(ISBLANK(AG270), ISBLANK(AH270)), "", _xlfn.CONCAT("[", IF(ISBLANK(AG270), "", _xlfn.CONCAT("[""mac"", """, AG270, """]")), IF(ISBLANK(AH270), "", _xlfn.CONCAT(", [""ip"", """, AH270, """]")), "]"))</f>
        <v/>
      </c>
      <c r="AJ270" s="1"/>
    </row>
    <row r="271" spans="1:36" hidden="1" x14ac:dyDescent="0.2">
      <c r="A271" s="1">
        <v>2710</v>
      </c>
      <c r="B271" s="1" t="s">
        <v>27</v>
      </c>
      <c r="C271" s="1" t="s">
        <v>134</v>
      </c>
      <c r="D271" s="1" t="s">
        <v>153</v>
      </c>
      <c r="E271" s="1" t="s">
        <v>777</v>
      </c>
      <c r="F271" s="1" t="str">
        <f>IF(ISBLANK(E271), "", Table2[[#This Row],[unique_id]])</f>
        <v>deck_east_fan_occupancy</v>
      </c>
      <c r="G271" s="1" t="s">
        <v>261</v>
      </c>
      <c r="H271" s="1" t="s">
        <v>384</v>
      </c>
      <c r="I271" s="1" t="s">
        <v>255</v>
      </c>
      <c r="K271" s="1" t="s">
        <v>137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AI271" s="1" t="str">
        <f>IF(AND(ISBLANK(AG271), ISBLANK(AH271)), "", _xlfn.CONCAT("[", IF(ISBLANK(AG271), "", _xlfn.CONCAT("[""mac"", """, AG271, """]")), IF(ISBLANK(AH271), "", _xlfn.CONCAT(", [""ip"", """, AH271, """]")), "]"))</f>
        <v/>
      </c>
      <c r="AJ271" s="1"/>
    </row>
    <row r="272" spans="1:36" hidden="1" x14ac:dyDescent="0.2">
      <c r="A272" s="1">
        <v>2711</v>
      </c>
      <c r="B272" s="1" t="s">
        <v>27</v>
      </c>
      <c r="C272" s="1" t="s">
        <v>134</v>
      </c>
      <c r="D272" s="1" t="s">
        <v>153</v>
      </c>
      <c r="E272" s="1" t="s">
        <v>778</v>
      </c>
      <c r="F272" s="1" t="str">
        <f>IF(ISBLANK(E272), "", Table2[[#This Row],[unique_id]])</f>
        <v>deck_west_fan_occupancy</v>
      </c>
      <c r="G272" s="1" t="s">
        <v>260</v>
      </c>
      <c r="H272" s="1" t="s">
        <v>384</v>
      </c>
      <c r="I272" s="1" t="s">
        <v>255</v>
      </c>
      <c r="K272" s="1" t="s">
        <v>137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AI272" s="1" t="str">
        <f>IF(AND(ISBLANK(AG272), ISBLANK(AH272)), "", _xlfn.CONCAT("[", IF(ISBLANK(AG272), "", _xlfn.CONCAT("[""mac"", """, AG272, """]")), IF(ISBLANK(AH272), "", _xlfn.CONCAT(", [""ip"", """, AH272, """]")), "]"))</f>
        <v/>
      </c>
      <c r="AJ272" s="1"/>
    </row>
    <row r="273" spans="1:36" x14ac:dyDescent="0.2">
      <c r="A273" s="1">
        <v>2512</v>
      </c>
      <c r="B273" s="1" t="s">
        <v>27</v>
      </c>
      <c r="C273" s="1" t="s">
        <v>289</v>
      </c>
      <c r="D273" s="1" t="s">
        <v>135</v>
      </c>
      <c r="E273" s="1" t="s">
        <v>337</v>
      </c>
      <c r="F273" s="1" t="str">
        <f>IF(ISBLANK(E273), "", Table2[[#This Row],[unique_id]])</f>
        <v>kitchen_fridge</v>
      </c>
      <c r="G273" s="1" t="s">
        <v>274</v>
      </c>
      <c r="H273" s="1" t="s">
        <v>434</v>
      </c>
      <c r="I273" s="1" t="s">
        <v>433</v>
      </c>
      <c r="K273" s="1" t="s">
        <v>361</v>
      </c>
      <c r="R273" s="1" t="s">
        <v>351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tplink-kitchen-fridge</v>
      </c>
      <c r="AA273" s="2" t="s">
        <v>603</v>
      </c>
      <c r="AB273" s="1" t="s">
        <v>607</v>
      </c>
      <c r="AC273" s="1" t="s">
        <v>600</v>
      </c>
      <c r="AD273" s="1" t="str">
        <f>IF(OR(ISBLANK(AG273), ISBLANK(AH273)), "", Table2[[#This Row],[device_via_device]])</f>
        <v>TPLink</v>
      </c>
      <c r="AE273" s="1" t="s">
        <v>251</v>
      </c>
      <c r="AF273" s="1" t="s">
        <v>748</v>
      </c>
      <c r="AG273" s="1" t="s">
        <v>586</v>
      </c>
      <c r="AH273" s="1" t="s">
        <v>737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"ac:84:c6:54:96:50"], ["ip", "10.0.6.77"]]</v>
      </c>
    </row>
    <row r="274" spans="1:36" x14ac:dyDescent="0.2">
      <c r="A274" s="1">
        <v>2513</v>
      </c>
      <c r="B274" s="1" t="s">
        <v>27</v>
      </c>
      <c r="C274" s="1" t="s">
        <v>289</v>
      </c>
      <c r="D274" s="1" t="s">
        <v>135</v>
      </c>
      <c r="E274" s="1" t="s">
        <v>338</v>
      </c>
      <c r="F274" s="1" t="str">
        <f>IF(ISBLANK(E274), "", Table2[[#This Row],[unique_id]])</f>
        <v>deck_freezer</v>
      </c>
      <c r="G274" s="1" t="s">
        <v>275</v>
      </c>
      <c r="H274" s="1" t="s">
        <v>434</v>
      </c>
      <c r="I274" s="1" t="s">
        <v>433</v>
      </c>
      <c r="K274" s="1" t="s">
        <v>361</v>
      </c>
      <c r="R274" s="1" t="s">
        <v>352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tplink-deck-freezer</v>
      </c>
      <c r="AA274" s="2" t="s">
        <v>603</v>
      </c>
      <c r="AB274" s="1" t="s">
        <v>608</v>
      </c>
      <c r="AC274" s="1" t="s">
        <v>600</v>
      </c>
      <c r="AD274" s="1" t="str">
        <f>IF(OR(ISBLANK(AG274), ISBLANK(AH274)), "", Table2[[#This Row],[device_via_device]])</f>
        <v>TPLink</v>
      </c>
      <c r="AE274" s="1" t="s">
        <v>598</v>
      </c>
      <c r="AF274" s="1" t="s">
        <v>748</v>
      </c>
      <c r="AG274" s="1" t="s">
        <v>587</v>
      </c>
      <c r="AH274" s="1" t="s">
        <v>738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"ac:84:c6:54:9e:cf"], ["ip", "10.0.6.78"]]</v>
      </c>
    </row>
    <row r="275" spans="1:36" x14ac:dyDescent="0.2">
      <c r="A275" s="1">
        <v>1546</v>
      </c>
      <c r="B275" s="1" t="s">
        <v>27</v>
      </c>
      <c r="C275" s="1" t="s">
        <v>289</v>
      </c>
      <c r="D275" s="1" t="s">
        <v>135</v>
      </c>
      <c r="E275" s="1" t="s">
        <v>758</v>
      </c>
      <c r="F275" s="1" t="str">
        <f>IF(ISBLANK(E275), "", Table2[[#This Row],[unique_id]])</f>
        <v>deck_festoons</v>
      </c>
      <c r="G275" s="1" t="s">
        <v>450</v>
      </c>
      <c r="H275" s="1" t="s">
        <v>140</v>
      </c>
      <c r="I275" s="1" t="s">
        <v>133</v>
      </c>
      <c r="K275" s="1" t="s">
        <v>137</v>
      </c>
      <c r="R275" s="1" t="s">
        <v>436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tplink-deck-festoons</v>
      </c>
      <c r="AA275" s="2" t="s">
        <v>603</v>
      </c>
      <c r="AB275" s="1" t="s">
        <v>609</v>
      </c>
      <c r="AC275" s="1" t="s">
        <v>600</v>
      </c>
      <c r="AD275" s="1" t="str">
        <f>IF(OR(ISBLANK(AG275), ISBLANK(AH275)), "", Table2[[#This Row],[device_via_device]])</f>
        <v>TPLink</v>
      </c>
      <c r="AE275" s="1" t="s">
        <v>598</v>
      </c>
      <c r="AF275" s="1" t="s">
        <v>748</v>
      </c>
      <c r="AG275" s="1" t="s">
        <v>588</v>
      </c>
      <c r="AH275" s="1" t="s">
        <v>739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"ac:84:c6:54:a3:96"], ["ip", "10.0.6.79"]]</v>
      </c>
      <c r="AJ275" s="1"/>
    </row>
    <row r="276" spans="1:36" x14ac:dyDescent="0.2">
      <c r="A276" s="1">
        <v>2518</v>
      </c>
      <c r="B276" s="1" t="s">
        <v>27</v>
      </c>
      <c r="C276" s="1" t="s">
        <v>289</v>
      </c>
      <c r="D276" s="1" t="s">
        <v>135</v>
      </c>
      <c r="E276" s="1" t="s">
        <v>191</v>
      </c>
      <c r="F276" s="1" t="str">
        <f>IF(ISBLANK(E276), "", Table2[[#This Row],[unique_id]])</f>
        <v>lounge_tv</v>
      </c>
      <c r="G276" s="1" t="s">
        <v>192</v>
      </c>
      <c r="H276" s="1" t="s">
        <v>435</v>
      </c>
      <c r="I276" s="1" t="s">
        <v>433</v>
      </c>
      <c r="K276" s="1" t="s">
        <v>361</v>
      </c>
      <c r="R276" s="1" t="s">
        <v>353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tplink-lounge-tv</v>
      </c>
      <c r="AA276" s="2" t="s">
        <v>603</v>
      </c>
      <c r="AB276" s="1" t="s">
        <v>610</v>
      </c>
      <c r="AC276" s="1" t="s">
        <v>600</v>
      </c>
      <c r="AD276" s="1" t="str">
        <f>IF(OR(ISBLANK(AG276), ISBLANK(AH276)), "", Table2[[#This Row],[device_via_device]])</f>
        <v>TPLink</v>
      </c>
      <c r="AE276" s="1" t="s">
        <v>239</v>
      </c>
      <c r="AF276" s="1" t="s">
        <v>748</v>
      </c>
      <c r="AG276" s="1" t="s">
        <v>589</v>
      </c>
      <c r="AH276" s="1" t="s">
        <v>740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"ac:84:c6:54:a3:a2"], ["ip", "10.0.6.80"]]</v>
      </c>
    </row>
    <row r="277" spans="1:36" x14ac:dyDescent="0.2">
      <c r="A277" s="1">
        <v>2515</v>
      </c>
      <c r="B277" s="1" t="s">
        <v>27</v>
      </c>
      <c r="C277" s="1" t="s">
        <v>289</v>
      </c>
      <c r="D277" s="1" t="s">
        <v>135</v>
      </c>
      <c r="E277" s="1" t="s">
        <v>339</v>
      </c>
      <c r="F277" s="1" t="str">
        <f>IF(ISBLANK(E277), "", Table2[[#This Row],[unique_id]])</f>
        <v>bathroom_rails</v>
      </c>
      <c r="G277" s="1" t="s">
        <v>301</v>
      </c>
      <c r="H277" s="1" t="s">
        <v>434</v>
      </c>
      <c r="I277" s="1" t="s">
        <v>433</v>
      </c>
      <c r="K277" s="1" t="s">
        <v>361</v>
      </c>
      <c r="R277" s="1" t="s">
        <v>360</v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tr">
        <f>IF(OR(ISBLANK(AG277), ISBLANK(AH277)), "", LOWER(_xlfn.CONCAT(Table2[[#This Row],[device_manufacturer]], "-",Table2[[#This Row],[device_suggested_area]], "-", Table2[[#This Row],[device_identifiers]])))</f>
        <v>tplink-bathroom-rails</v>
      </c>
      <c r="AA277" s="2" t="s">
        <v>603</v>
      </c>
      <c r="AB277" s="1" t="s">
        <v>611</v>
      </c>
      <c r="AC277" s="1" t="s">
        <v>600</v>
      </c>
      <c r="AD277" s="1" t="str">
        <f>IF(OR(ISBLANK(AG277), ISBLANK(AH277)), "", Table2[[#This Row],[device_via_device]])</f>
        <v>TPLink</v>
      </c>
      <c r="AE277" s="1" t="s">
        <v>599</v>
      </c>
      <c r="AF277" s="1" t="s">
        <v>748</v>
      </c>
      <c r="AG277" s="1" t="s">
        <v>590</v>
      </c>
      <c r="AH277" s="1" t="s">
        <v>741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"ac:84:c6:54:9d:98"], ["ip", "10.0.6.81"]]</v>
      </c>
    </row>
    <row r="278" spans="1:36" x14ac:dyDescent="0.2">
      <c r="A278" s="1">
        <v>2506</v>
      </c>
      <c r="B278" s="1" t="s">
        <v>27</v>
      </c>
      <c r="C278" s="1" t="s">
        <v>289</v>
      </c>
      <c r="D278" s="1" t="s">
        <v>135</v>
      </c>
      <c r="E278" s="1" t="s">
        <v>340</v>
      </c>
      <c r="F278" s="1" t="str">
        <f>IF(ISBLANK(E278), "", Table2[[#This Row],[unique_id]])</f>
        <v>study_outlet</v>
      </c>
      <c r="G278" s="1" t="s">
        <v>277</v>
      </c>
      <c r="H278" s="1" t="s">
        <v>434</v>
      </c>
      <c r="I278" s="1" t="s">
        <v>433</v>
      </c>
      <c r="K278" s="1" t="s">
        <v>361</v>
      </c>
      <c r="R278" s="1" t="s">
        <v>355</v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tr">
        <f>IF(OR(ISBLANK(AG278), ISBLANK(AH278)), "", LOWER(_xlfn.CONCAT(Table2[[#This Row],[device_manufacturer]], "-",Table2[[#This Row],[device_suggested_area]], "-", Table2[[#This Row],[device_identifiers]])))</f>
        <v>tplink-study-outlet</v>
      </c>
      <c r="AA278" s="2" t="s">
        <v>602</v>
      </c>
      <c r="AB278" s="1" t="s">
        <v>612</v>
      </c>
      <c r="AC278" s="7" t="s">
        <v>601</v>
      </c>
      <c r="AD278" s="1" t="str">
        <f>IF(OR(ISBLANK(AG278), ISBLANK(AH278)), "", Table2[[#This Row],[device_via_device]])</f>
        <v>TPLink</v>
      </c>
      <c r="AE278" s="1" t="s">
        <v>597</v>
      </c>
      <c r="AF278" s="1" t="s">
        <v>748</v>
      </c>
      <c r="AG278" s="1" t="s">
        <v>591</v>
      </c>
      <c r="AH278" s="1" t="s">
        <v>742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"60:a4:b7:1f:72:0a"], ["ip", "10.0.6.82"]]</v>
      </c>
    </row>
    <row r="279" spans="1:36" x14ac:dyDescent="0.2">
      <c r="A279" s="1">
        <v>2507</v>
      </c>
      <c r="B279" s="1" t="s">
        <v>27</v>
      </c>
      <c r="C279" s="1" t="s">
        <v>289</v>
      </c>
      <c r="D279" s="1" t="s">
        <v>135</v>
      </c>
      <c r="E279" s="1" t="s">
        <v>341</v>
      </c>
      <c r="F279" s="1" t="str">
        <f>IF(ISBLANK(E279), "", Table2[[#This Row],[unique_id]])</f>
        <v>office_outlet</v>
      </c>
      <c r="G279" s="1" t="s">
        <v>276</v>
      </c>
      <c r="H279" s="1" t="s">
        <v>434</v>
      </c>
      <c r="I279" s="1" t="s">
        <v>433</v>
      </c>
      <c r="K279" s="1" t="s">
        <v>361</v>
      </c>
      <c r="R279" s="1" t="s">
        <v>355</v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tr">
        <f>IF(OR(ISBLANK(AG279), ISBLANK(AH279)), "", LOWER(_xlfn.CONCAT(Table2[[#This Row],[device_manufacturer]], "-",Table2[[#This Row],[device_suggested_area]], "-", Table2[[#This Row],[device_identifiers]])))</f>
        <v>tplink-office-outlet</v>
      </c>
      <c r="AA279" s="2" t="s">
        <v>602</v>
      </c>
      <c r="AB279" s="1" t="s">
        <v>612</v>
      </c>
      <c r="AC279" s="7" t="s">
        <v>601</v>
      </c>
      <c r="AD279" s="1" t="str">
        <f>IF(OR(ISBLANK(AG279), ISBLANK(AH279)), "", Table2[[#This Row],[device_via_device]])</f>
        <v>TPLink</v>
      </c>
      <c r="AE279" s="1" t="s">
        <v>258</v>
      </c>
      <c r="AF279" s="1" t="s">
        <v>748</v>
      </c>
      <c r="AG279" s="1" t="s">
        <v>592</v>
      </c>
      <c r="AH279" s="1" t="s">
        <v>743</v>
      </c>
      <c r="AI279" s="1" t="str">
        <f>IF(AND(ISBLANK(AG279), ISBLANK(AH279)), "", _xlfn.CONCAT("[", IF(ISBLANK(AG279), "", _xlfn.CONCAT("[""mac"", """, AG279, """]")), IF(ISBLANK(AH279), "", _xlfn.CONCAT(", [""ip"", """, AH279, """]")), "]"))</f>
        <v>[["mac", "10:27:f5:31:ec:58"], ["ip", "10.0.6.83"]]</v>
      </c>
    </row>
    <row r="280" spans="1:36" x14ac:dyDescent="0.2">
      <c r="A280" s="1">
        <v>2520</v>
      </c>
      <c r="B280" s="1" t="s">
        <v>27</v>
      </c>
      <c r="C280" s="1" t="s">
        <v>289</v>
      </c>
      <c r="D280" s="1" t="s">
        <v>135</v>
      </c>
      <c r="E280" s="1" t="s">
        <v>343</v>
      </c>
      <c r="F280" s="1" t="str">
        <f>IF(ISBLANK(E280), "", Table2[[#This Row],[unique_id]])</f>
        <v>roof_network_switch</v>
      </c>
      <c r="G280" s="1" t="s">
        <v>270</v>
      </c>
      <c r="H280" s="1" t="s">
        <v>435</v>
      </c>
      <c r="I280" s="1" t="s">
        <v>433</v>
      </c>
      <c r="K280" s="1" t="s">
        <v>361</v>
      </c>
      <c r="R280" s="1" t="s">
        <v>357</v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Z280" s="1" t="str">
        <f>IF(OR(ISBLANK(AG280), ISBLANK(AH280)), "", LOWER(_xlfn.CONCAT(Table2[[#This Row],[device_manufacturer]], "-",Table2[[#This Row],[device_suggested_area]], "-", Table2[[#This Row],[device_identifiers]])))</f>
        <v>tplink-roof-network-switch</v>
      </c>
      <c r="AA280" s="2" t="s">
        <v>603</v>
      </c>
      <c r="AB280" s="1" t="s">
        <v>760</v>
      </c>
      <c r="AC280" s="1" t="s">
        <v>600</v>
      </c>
      <c r="AD280" s="1" t="str">
        <f>IF(OR(ISBLANK(AG280), ISBLANK(AH280)), "", Table2[[#This Row],[device_via_device]])</f>
        <v>TPLink</v>
      </c>
      <c r="AE280" s="1" t="s">
        <v>39</v>
      </c>
      <c r="AF280" s="1" t="s">
        <v>748</v>
      </c>
      <c r="AG280" s="1" t="s">
        <v>593</v>
      </c>
      <c r="AH280" s="1" t="s">
        <v>744</v>
      </c>
      <c r="AI280" s="1" t="str">
        <f>IF(AND(ISBLANK(AG280), ISBLANK(AH280)), "", _xlfn.CONCAT("[", IF(ISBLANK(AG280), "", _xlfn.CONCAT("[""mac"", """, AG280, """]")), IF(ISBLANK(AH280), "", _xlfn.CONCAT(", [""ip"", """, AH280, """]")), "]"))</f>
        <v>[["mac", "ac:84:c6:0d:20:9e"], ["ip", "10.0.6.84"]]</v>
      </c>
    </row>
    <row r="281" spans="1:36" x14ac:dyDescent="0.2">
      <c r="A281" s="1">
        <v>2521</v>
      </c>
      <c r="B281" s="1" t="s">
        <v>27</v>
      </c>
      <c r="C281" s="1" t="s">
        <v>289</v>
      </c>
      <c r="D281" s="1" t="s">
        <v>135</v>
      </c>
      <c r="E281" s="1" t="s">
        <v>759</v>
      </c>
      <c r="F281" s="1" t="str">
        <f>IF(ISBLANK(E281), "", Table2[[#This Row],[unique_id]])</f>
        <v>rack_modem</v>
      </c>
      <c r="G281" s="1" t="s">
        <v>272</v>
      </c>
      <c r="H281" s="1" t="s">
        <v>435</v>
      </c>
      <c r="I281" s="1" t="s">
        <v>433</v>
      </c>
      <c r="K281" s="1" t="s">
        <v>361</v>
      </c>
      <c r="R281" s="1" t="s">
        <v>358</v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Z281" s="1" t="str">
        <f>IF(OR(ISBLANK(AG281), ISBLANK(AH281)), "", LOWER(_xlfn.CONCAT(Table2[[#This Row],[device_manufacturer]], "-",Table2[[#This Row],[device_suggested_area]], "-", Table2[[#This Row],[device_identifiers]])))</f>
        <v>tplink-rack-modem</v>
      </c>
      <c r="AA281" s="2" t="s">
        <v>602</v>
      </c>
      <c r="AB281" s="1" t="s">
        <v>613</v>
      </c>
      <c r="AC281" s="7" t="s">
        <v>601</v>
      </c>
      <c r="AD281" s="1" t="str">
        <f>IF(OR(ISBLANK(AG281), ISBLANK(AH281)), "", Table2[[#This Row],[device_via_device]])</f>
        <v>TPLink</v>
      </c>
      <c r="AE281" s="1" t="s">
        <v>29</v>
      </c>
      <c r="AF281" s="1" t="s">
        <v>748</v>
      </c>
      <c r="AG281" s="1" t="s">
        <v>594</v>
      </c>
      <c r="AH281" s="1" t="s">
        <v>745</v>
      </c>
      <c r="AI281" s="1" t="str">
        <f>IF(AND(ISBLANK(AG281), ISBLANK(AH281)), "", _xlfn.CONCAT("[", IF(ISBLANK(AG281), "", _xlfn.CONCAT("[""mac"", """, AG281, """]")), IF(ISBLANK(AH281), "", _xlfn.CONCAT(", [""ip"", """, AH281, """]")), "]"))</f>
        <v>[["mac", "10:27:f5:31:f6:7e"], ["ip", "10.0.6.85"]]</v>
      </c>
    </row>
    <row r="282" spans="1:36" x14ac:dyDescent="0.2">
      <c r="A282" s="1">
        <v>2519</v>
      </c>
      <c r="B282" s="1" t="s">
        <v>27</v>
      </c>
      <c r="C282" s="1" t="s">
        <v>289</v>
      </c>
      <c r="D282" s="1" t="s">
        <v>135</v>
      </c>
      <c r="E282" s="1" t="s">
        <v>342</v>
      </c>
      <c r="F282" s="1" t="str">
        <f>IF(ISBLANK(E282), "", Table2[[#This Row],[unique_id]])</f>
        <v>rack_outlet</v>
      </c>
      <c r="G282" s="1" t="s">
        <v>273</v>
      </c>
      <c r="H282" s="1" t="s">
        <v>435</v>
      </c>
      <c r="I282" s="1" t="s">
        <v>433</v>
      </c>
      <c r="K282" s="1" t="s">
        <v>361</v>
      </c>
      <c r="R282" s="1" t="s">
        <v>356</v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Z282" s="1" t="str">
        <f>IF(OR(ISBLANK(AG282), ISBLANK(AH282)), "", LOWER(_xlfn.CONCAT(Table2[[#This Row],[device_manufacturer]], "-",Table2[[#This Row],[device_suggested_area]], "-", Table2[[#This Row],[device_identifiers]])))</f>
        <v>tplink-rack-outlet</v>
      </c>
      <c r="AA282" s="2" t="s">
        <v>603</v>
      </c>
      <c r="AB282" s="1" t="s">
        <v>612</v>
      </c>
      <c r="AC282" s="1" t="s">
        <v>600</v>
      </c>
      <c r="AD282" s="1" t="str">
        <f>IF(OR(ISBLANK(AG282), ISBLANK(AH282)), "", Table2[[#This Row],[device_via_device]])</f>
        <v>TPLink</v>
      </c>
      <c r="AE282" s="1" t="s">
        <v>29</v>
      </c>
      <c r="AF282" s="1" t="s">
        <v>748</v>
      </c>
      <c r="AG282" s="1" t="s">
        <v>595</v>
      </c>
      <c r="AH282" s="4" t="s">
        <v>746</v>
      </c>
      <c r="AI282" s="1" t="str">
        <f>IF(AND(ISBLANK(AG282), ISBLANK(AH282)), "", _xlfn.CONCAT("[", IF(ISBLANK(AG282), "", _xlfn.CONCAT("[""mac"", """, AG282, """]")), IF(ISBLANK(AH282), "", _xlfn.CONCAT(", [""ip"", """, AH282, """]")), "]"))</f>
        <v>[["mac", "ac:84:c6:54:95:8b"], ["ip", "10.0.6.86"]]</v>
      </c>
    </row>
    <row r="283" spans="1:36" x14ac:dyDescent="0.2">
      <c r="A283" s="1">
        <v>1453</v>
      </c>
      <c r="B283" s="1" t="s">
        <v>27</v>
      </c>
      <c r="C283" s="1" t="s">
        <v>289</v>
      </c>
      <c r="D283" s="1" t="s">
        <v>135</v>
      </c>
      <c r="E283" s="1" t="s">
        <v>331</v>
      </c>
      <c r="F283" s="1" t="str">
        <f>IF(ISBLANK(E283), "", Table2[[#This Row],[unique_id]])</f>
        <v>kitchen_fan</v>
      </c>
      <c r="G283" s="1" t="s">
        <v>251</v>
      </c>
      <c r="H283" s="1" t="s">
        <v>132</v>
      </c>
      <c r="I283" s="1" t="s">
        <v>133</v>
      </c>
      <c r="K283" s="1" t="s">
        <v>137</v>
      </c>
      <c r="R283" s="1" t="s">
        <v>332</v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Z283" s="1" t="str">
        <f>IF(OR(ISBLANK(AG283), ISBLANK(AH283)), "", LOWER(_xlfn.CONCAT(Table2[[#This Row],[device_manufacturer]], "-",Table2[[#This Row],[device_suggested_area]], "-", Table2[[#This Row],[device_identifiers]])))</f>
        <v>tplink-kitchen-fan</v>
      </c>
      <c r="AA283" s="2" t="s">
        <v>603</v>
      </c>
      <c r="AB283" s="1" t="s">
        <v>130</v>
      </c>
      <c r="AC283" s="1" t="s">
        <v>600</v>
      </c>
      <c r="AD283" s="1" t="str">
        <f>IF(OR(ISBLANK(AG283), ISBLANK(AH283)), "", Table2[[#This Row],[device_via_device]])</f>
        <v>TPLink</v>
      </c>
      <c r="AE283" s="1" t="s">
        <v>251</v>
      </c>
      <c r="AF283" s="1" t="s">
        <v>748</v>
      </c>
      <c r="AG283" s="30" t="s">
        <v>604</v>
      </c>
      <c r="AH283" s="30" t="s">
        <v>747</v>
      </c>
      <c r="AI283" s="1" t="str">
        <f>IF(AND(ISBLANK(AG283), ISBLANK(AH283)), "", _xlfn.CONCAT("[", IF(ISBLANK(AG283), "", _xlfn.CONCAT("[""mac"", """, AG283, """]")), IF(ISBLANK(AH283), "", _xlfn.CONCAT(", [""ip"", """, AH283, """]")), "]"))</f>
        <v>[["mac", "ac:84:c6:0d:1b:9c"], ["ip", "10.0.6.87"]]</v>
      </c>
    </row>
    <row r="284" spans="1:36" x14ac:dyDescent="0.2">
      <c r="A284" s="1">
        <v>1403</v>
      </c>
      <c r="B284" s="1" t="s">
        <v>27</v>
      </c>
      <c r="C284" s="1" t="s">
        <v>565</v>
      </c>
      <c r="D284" s="1" t="s">
        <v>135</v>
      </c>
      <c r="E284" s="1" t="s">
        <v>567</v>
      </c>
      <c r="F284" s="1" t="str">
        <f>IF(ISBLANK(E284), "", Table2[[#This Row],[unique_id]])</f>
        <v>roof_water_heater_booster</v>
      </c>
      <c r="G284" s="1" t="s">
        <v>832</v>
      </c>
      <c r="H284" s="1" t="s">
        <v>476</v>
      </c>
      <c r="I284" s="1" t="s">
        <v>133</v>
      </c>
      <c r="K284" s="1" t="s">
        <v>361</v>
      </c>
      <c r="R284" s="1" t="s">
        <v>354</v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Z284" s="1" t="str">
        <f>IF(OR(ISBLANK(AG284), ISBLANK(AH284)), "", LOWER(_xlfn.CONCAT(Table2[[#This Row],[device_manufacturer]], "-",Table2[[#This Row],[device_suggested_area]], "-", Table2[[#This Row],[device_identifiers]])))</f>
        <v>sonoff-ceiling-water-heater-booster</v>
      </c>
      <c r="AA284" s="2" t="s">
        <v>838</v>
      </c>
      <c r="AB284" s="1" t="s">
        <v>837</v>
      </c>
      <c r="AC284" s="1" t="s">
        <v>839</v>
      </c>
      <c r="AD284" s="1" t="str">
        <f>IF(OR(ISBLANK(AG284), ISBLANK(AH284)), "", Table2[[#This Row],[device_via_device]])</f>
        <v>Sonoff</v>
      </c>
      <c r="AE284" s="1" t="s">
        <v>711</v>
      </c>
      <c r="AF284" s="1" t="s">
        <v>748</v>
      </c>
      <c r="AG284" s="1" t="s">
        <v>836</v>
      </c>
      <c r="AH284" s="30" t="s">
        <v>840</v>
      </c>
      <c r="AI284" s="1" t="str">
        <f>IF(AND(ISBLANK(AG284), ISBLANK(AH284)), "", _xlfn.CONCAT("[", IF(ISBLANK(AG284), "", _xlfn.CONCAT("[""mac"", """, AG284, """]")), IF(ISBLANK(AH284), "", _xlfn.CONCAT(", [""ip"", """, AH284, """]")), "]"))</f>
        <v>[["mac", "ec:fa:bc:50:3e:02"], ["ip", "10.0.6.99"]]</v>
      </c>
      <c r="AJ284" s="1"/>
    </row>
    <row r="285" spans="1:36" hidden="1" x14ac:dyDescent="0.2">
      <c r="A285" s="1">
        <v>6000</v>
      </c>
      <c r="B285" s="1" t="s">
        <v>27</v>
      </c>
      <c r="C285" s="1" t="s">
        <v>813</v>
      </c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Z285" s="1" t="s">
        <v>811</v>
      </c>
      <c r="AF285" s="1" t="s">
        <v>728</v>
      </c>
      <c r="AG285" s="1" t="s">
        <v>812</v>
      </c>
      <c r="AI285" s="1" t="str">
        <f>IF(AND(ISBLANK(AG285), ISBLANK(AH285)), "", _xlfn.CONCAT("[", IF(ISBLANK(AG285), "", _xlfn.CONCAT("[""mac"", """, AG285, """]")), IF(ISBLANK(AH285), "", _xlfn.CONCAT(", [""ip"", """, AH285, """]")), "]"))</f>
        <v>[["mac", "bc:09:63:42:09:c0"]]</v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hidden="1" x14ac:dyDescent="0.2">
      <c r="B287" s="7"/>
      <c r="C287" s="7"/>
      <c r="D287" s="7"/>
      <c r="E287" s="7"/>
      <c r="F287" s="1" t="str">
        <f>IF(ISBLANK(E287), "", Table2[[#This Row],[unique_id]])</f>
        <v/>
      </c>
      <c r="G287" s="7"/>
      <c r="H287" s="7"/>
      <c r="I287" s="7"/>
      <c r="J287" s="7"/>
      <c r="K287" s="7"/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5:36" hidden="1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5:36" hidden="1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5:36" hidden="1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5:36" hidden="1" x14ac:dyDescent="0.2">
      <c r="E292" s="4"/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5:36" hidden="1" x14ac:dyDescent="0.2">
      <c r="E293" s="4"/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5:36" hidden="1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5:36" hidden="1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5:36" hidden="1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5:36" hidden="1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5:36" hidden="1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5:36" hidden="1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5:36" hidden="1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5:36" hidden="1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5:36" hidden="1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5:36" hidden="1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5:36" hidden="1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  <c r="AJ317" s="1"/>
    </row>
    <row r="318" spans="6:36" hidden="1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  <c r="AJ318" s="1"/>
    </row>
    <row r="319" spans="6:36" hidden="1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1"/>
    </row>
    <row r="320" spans="6:36" hidden="1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  <c r="AJ320" s="1"/>
    </row>
    <row r="321" spans="6:36" hidden="1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1"/>
    </row>
    <row r="322" spans="6:36" hidden="1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1"/>
    </row>
    <row r="323" spans="6:36" hidden="1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hidden="1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  <c r="AJ327" s="5"/>
    </row>
    <row r="328" spans="6:36" hidden="1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  <c r="AJ328" s="5"/>
    </row>
    <row r="329" spans="6:36" hidden="1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  <c r="AJ329" s="5"/>
    </row>
    <row r="330" spans="6:36" hidden="1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  <c r="AJ331" s="5"/>
    </row>
    <row r="332" spans="6:36" hidden="1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</row>
    <row r="334" spans="6:36" hidden="1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</row>
    <row r="335" spans="6:36" hidden="1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</row>
    <row r="336" spans="6:36" hidden="1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</row>
    <row r="337" spans="6:36" hidden="1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</row>
    <row r="338" spans="6:36" hidden="1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</row>
    <row r="339" spans="6:36" hidden="1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hidden="1" x14ac:dyDescent="0.2">
      <c r="F411" s="1" t="str">
        <f>IF(ISBLANK(E411), "", Table2[[#This Row],[unique_id]])</f>
        <v/>
      </c>
      <c r="H411" s="4"/>
      <c r="T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hidden="1" x14ac:dyDescent="0.2">
      <c r="F412" s="1" t="str">
        <f>IF(ISBLANK(E412), "", Table2[[#This Row],[unique_id]])</f>
        <v/>
      </c>
      <c r="H412" s="4"/>
      <c r="T412" s="2"/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hidden="1" x14ac:dyDescent="0.2">
      <c r="F413" s="1" t="str">
        <f>IF(ISBLANK(E413), "", Table2[[#This Row],[unique_id]])</f>
        <v/>
      </c>
      <c r="T413" s="2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hidden="1" x14ac:dyDescent="0.2">
      <c r="F414" s="1" t="str">
        <f>IF(ISBLANK(E414), "", Table2[[#This Row],[unique_id]])</f>
        <v/>
      </c>
      <c r="T414" s="2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hidden="1" x14ac:dyDescent="0.2">
      <c r="F415" s="1" t="str">
        <f>IF(ISBLANK(E415), "", Table2[[#This Row],[unique_id]])</f>
        <v/>
      </c>
      <c r="T415" s="2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hidden="1" x14ac:dyDescent="0.2">
      <c r="F416" s="1" t="str">
        <f>IF(ISBLANK(E416), "", Table2[[#This Row],[unique_id]])</f>
        <v/>
      </c>
      <c r="T416" s="2"/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hidden="1" x14ac:dyDescent="0.2">
      <c r="F421" s="1" t="str">
        <f>IF(ISBLANK(E421), "", Table2[[#This Row],[unique_id]])</f>
        <v/>
      </c>
      <c r="G421" s="4"/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  <row r="606" spans="6:36" hidden="1" x14ac:dyDescent="0.2">
      <c r="F606" s="1" t="str">
        <f>IF(ISBLANK(E606), "", Table2[[#This Row],[unique_id]])</f>
        <v/>
      </c>
      <c r="V606" s="1" t="str">
        <f>IF(ISBLANK(U606),  "", _xlfn.CONCAT("haas/entity/sensor/", LOWER(C606), "/", E606, "/config"))</f>
        <v/>
      </c>
      <c r="W606" s="1" t="str">
        <f>IF(ISBLANK(U606),  "", _xlfn.CONCAT("haas/entity/sensor/", LOWER(C606), "/", E606))</f>
        <v/>
      </c>
      <c r="AI606" s="1" t="str">
        <f>IF(AND(ISBLANK(AG606), ISBLANK(AH606)), "", _xlfn.CONCAT("[", IF(ISBLANK(AG606), "", _xlfn.CONCAT("[""mac"", """, AG606, """]")), IF(ISBLANK(AH606), "", _xlfn.CONCAT(", [""ip"", """, AH606, """]")), "]"))</f>
        <v/>
      </c>
      <c r="AJ606" s="1"/>
    </row>
    <row r="607" spans="6:36" hidden="1" x14ac:dyDescent="0.2">
      <c r="F607" s="1" t="str">
        <f>IF(ISBLANK(E607), "", Table2[[#This Row],[unique_id]])</f>
        <v/>
      </c>
      <c r="V607" s="1" t="str">
        <f>IF(ISBLANK(U607),  "", _xlfn.CONCAT("haas/entity/sensor/", LOWER(C607), "/", E607, "/config"))</f>
        <v/>
      </c>
      <c r="W607" s="1" t="str">
        <f>IF(ISBLANK(U607),  "", _xlfn.CONCAT("haas/entity/sensor/", LOWER(C607), "/", E607))</f>
        <v/>
      </c>
      <c r="AI607" s="1" t="str">
        <f>IF(AND(ISBLANK(AG607), ISBLANK(AH607)), "", _xlfn.CONCAT("[", IF(ISBLANK(AG607), "", _xlfn.CONCAT("[""mac"", """, AG607, """]")), IF(ISBLANK(AH607), "", _xlfn.CONCAT(", [""ip"", """, AH607, """]")), "]"))</f>
        <v/>
      </c>
      <c r="AJ607" s="1"/>
    </row>
    <row r="608" spans="6:36" hidden="1" x14ac:dyDescent="0.2">
      <c r="F608" s="1" t="str">
        <f>IF(ISBLANK(E608), "", Table2[[#This Row],[unique_id]])</f>
        <v/>
      </c>
      <c r="V608" s="1" t="str">
        <f>IF(ISBLANK(U608),  "", _xlfn.CONCAT("haas/entity/sensor/", LOWER(C608), "/", E608, "/config"))</f>
        <v/>
      </c>
      <c r="W608" s="1" t="str">
        <f>IF(ISBLANK(U608),  "", _xlfn.CONCAT("haas/entity/sensor/", LOWER(C608), "/", E608))</f>
        <v/>
      </c>
      <c r="AI608" s="1" t="str">
        <f>IF(AND(ISBLANK(AG608), ISBLANK(AH608)), "", _xlfn.CONCAT("[", IF(ISBLANK(AG608), "", _xlfn.CONCAT("[""mac"", """, AG608, """]")), IF(ISBLANK(AH608), "", _xlfn.CONCAT(", [""ip"", """, AH608, """]")), "]"))</f>
        <v/>
      </c>
      <c r="AJ608" s="1"/>
    </row>
    <row r="609" spans="6:36" hidden="1" x14ac:dyDescent="0.2">
      <c r="F609" s="1" t="str">
        <f>IF(ISBLANK(E609), "", Table2[[#This Row],[unique_id]])</f>
        <v/>
      </c>
      <c r="V609" s="1" t="str">
        <f>IF(ISBLANK(U609),  "", _xlfn.CONCAT("haas/entity/sensor/", LOWER(C609), "/", E609, "/config"))</f>
        <v/>
      </c>
      <c r="W609" s="1" t="str">
        <f>IF(ISBLANK(U609),  "", _xlfn.CONCAT("haas/entity/sensor/", LOWER(C609), "/", E609))</f>
        <v/>
      </c>
      <c r="AI609" s="1" t="str">
        <f>IF(AND(ISBLANK(AG609), ISBLANK(AH609)), "", _xlfn.CONCAT("[", IF(ISBLANK(AG609), "", _xlfn.CONCAT("[""mac"", """, AG609, """]")), IF(ISBLANK(AH609), "", _xlfn.CONCAT(", [""ip"", """, AH609, """]")), "]"))</f>
        <v/>
      </c>
      <c r="AJ609" s="1"/>
    </row>
    <row r="610" spans="6:36" hidden="1" x14ac:dyDescent="0.2">
      <c r="F610" s="1" t="str">
        <f>IF(ISBLANK(E610), "", Table2[[#This Row],[unique_id]])</f>
        <v/>
      </c>
      <c r="V610" s="1" t="str">
        <f>IF(ISBLANK(U610),  "", _xlfn.CONCAT("haas/entity/sensor/", LOWER(C610), "/", E610, "/config"))</f>
        <v/>
      </c>
      <c r="W610" s="1" t="str">
        <f>IF(ISBLANK(U610),  "", _xlfn.CONCAT("haas/entity/sensor/", LOWER(C610), "/", E610))</f>
        <v/>
      </c>
      <c r="AI610" s="1" t="str">
        <f>IF(AND(ISBLANK(AG610), ISBLANK(AH610)), "", _xlfn.CONCAT("[", IF(ISBLANK(AG610), "", _xlfn.CONCAT("[""mac"", """, AG610, """]")), IF(ISBLANK(AH610), "", _xlfn.CONCAT(", [""ip"", """, AH610, """]")), "]"))</f>
        <v/>
      </c>
      <c r="AJ610" s="1"/>
    </row>
    <row r="611" spans="6:36" hidden="1" x14ac:dyDescent="0.2">
      <c r="F611" s="1" t="str">
        <f>IF(ISBLANK(E611), "", Table2[[#This Row],[unique_id]])</f>
        <v/>
      </c>
      <c r="V611" s="1" t="str">
        <f>IF(ISBLANK(U611),  "", _xlfn.CONCAT("haas/entity/sensor/", LOWER(C611), "/", E611, "/config"))</f>
        <v/>
      </c>
      <c r="W611" s="1" t="str">
        <f>IF(ISBLANK(U611),  "", _xlfn.CONCAT("haas/entity/sensor/", LOWER(C611), "/", E611))</f>
        <v/>
      </c>
      <c r="AI611" s="1" t="str">
        <f>IF(AND(ISBLANK(AG611), ISBLANK(AH611)), "", _xlfn.CONCAT("[", IF(ISBLANK(AG611), "", _xlfn.CONCAT("[""mac"", """, AG611, """]")), IF(ISBLANK(AH611), "", _xlfn.CONCAT(", [""ip"", """, AH611, """]")), "]"))</f>
        <v/>
      </c>
      <c r="AJ611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9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6" r:id="rId17" xr:uid="{571F5EC0-A629-BB43-88B4-F63065117497}"/>
    <hyperlink ref="AJ247" r:id="rId18" xr:uid="{6ECFAFAA-1F35-084B-BA26-702320AD43B3}"/>
    <hyperlink ref="AJ244" r:id="rId19" xr:uid="{4974DDA2-5A9D-2B48-849B-7C9CD05A42E0}"/>
    <hyperlink ref="AJ112" r:id="rId20" display="https://weewx.janeandgraham.com" xr:uid="{6CD4EDB8-D27A-C540-A84E-1B910BE1B22E}"/>
    <hyperlink ref="AJ4" r:id="rId21" xr:uid="{29395BBD-DD9F-C640-A643-B763862D3453}"/>
    <hyperlink ref="AJ91:AJ92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2022-06-28T06:23:09Z</dcterms:modified>
</cp:coreProperties>
</file>