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4756A445-1BBF-9B4F-B53D-32DB63EFA32B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15" i="1" l="1"/>
  <c r="AB315" i="1"/>
  <c r="AA315" i="1"/>
  <c r="AO249" i="1"/>
  <c r="AB249" i="1"/>
  <c r="AA249" i="1"/>
  <c r="F249" i="1"/>
  <c r="AO143" i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50" i="1"/>
  <c r="AA250" i="1"/>
  <c r="AB250" i="1"/>
  <c r="AO250" i="1"/>
  <c r="F251" i="1"/>
  <c r="AA251" i="1"/>
  <c r="AB251" i="1"/>
  <c r="AO251" i="1"/>
  <c r="F252" i="1"/>
  <c r="AA252" i="1"/>
  <c r="AB252" i="1"/>
  <c r="AO252" i="1"/>
  <c r="AO36" i="1"/>
  <c r="AB36" i="1"/>
  <c r="AA36" i="1"/>
  <c r="F36" i="1"/>
  <c r="AO154" i="1"/>
  <c r="AE154" i="1"/>
  <c r="AB154" i="1"/>
  <c r="AA154" i="1"/>
  <c r="F154" i="1"/>
  <c r="AO253" i="1"/>
  <c r="AB253" i="1"/>
  <c r="F253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7" i="1"/>
  <c r="AA317" i="1"/>
  <c r="AB317" i="1"/>
  <c r="AO317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4" i="1"/>
  <c r="AB145" i="1"/>
  <c r="AB146" i="1"/>
  <c r="AB147" i="1"/>
  <c r="AB148" i="1"/>
  <c r="AB149" i="1"/>
  <c r="AB150" i="1"/>
  <c r="AB151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6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F274" i="1"/>
  <c r="AA274" i="1"/>
  <c r="AO274" i="1"/>
  <c r="F60" i="1"/>
  <c r="AA60" i="1"/>
  <c r="AO60" i="1"/>
  <c r="F35" i="1"/>
  <c r="AA35" i="1"/>
  <c r="AO35" i="1"/>
  <c r="F153" i="1"/>
  <c r="F152" i="1"/>
  <c r="AA153" i="1"/>
  <c r="AO153" i="1"/>
  <c r="AA152" i="1"/>
  <c r="AO152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91" i="1"/>
  <c r="AO314" i="1"/>
  <c r="F311" i="1"/>
  <c r="AA311" i="1"/>
  <c r="AO311" i="1"/>
  <c r="F312" i="1"/>
  <c r="AA312" i="1"/>
  <c r="AO312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5" i="1"/>
  <c r="AO306" i="1"/>
  <c r="AO307" i="1"/>
  <c r="AO308" i="1"/>
  <c r="AO310" i="1"/>
  <c r="AO149" i="1"/>
  <c r="AO313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285" i="1"/>
  <c r="AO287" i="1"/>
  <c r="AO288" i="1"/>
  <c r="AO292" i="1"/>
  <c r="AO280" i="1"/>
  <c r="AO281" i="1"/>
  <c r="AO283" i="1"/>
  <c r="AO94" i="1"/>
  <c r="AO284" i="1"/>
  <c r="AO290" i="1"/>
  <c r="AO309" i="1"/>
  <c r="AO316" i="1"/>
  <c r="AO293" i="1"/>
  <c r="AO296" i="1"/>
  <c r="AO144" i="1"/>
  <c r="AO269" i="1"/>
  <c r="AO270" i="1"/>
  <c r="AO271" i="1"/>
  <c r="AO272" i="1"/>
  <c r="AO273" i="1"/>
  <c r="AO275" i="1"/>
  <c r="AO276" i="1"/>
  <c r="AO277" i="1"/>
  <c r="AO278" i="1"/>
  <c r="AO279" i="1"/>
  <c r="AO145" i="1"/>
  <c r="AO146" i="1"/>
  <c r="AO282" i="1"/>
  <c r="AO148" i="1"/>
  <c r="AO150" i="1"/>
  <c r="AO151" i="1"/>
  <c r="AO286" i="1"/>
  <c r="AO255" i="1"/>
  <c r="AO264" i="1"/>
  <c r="AO289" i="1"/>
  <c r="AO265" i="1"/>
  <c r="AO258" i="1"/>
  <c r="AO259" i="1"/>
  <c r="AO260" i="1"/>
  <c r="AO294" i="1"/>
  <c r="AO295" i="1"/>
  <c r="AO261" i="1"/>
  <c r="AO297" i="1"/>
  <c r="AO298" i="1"/>
  <c r="AO299" i="1"/>
  <c r="AO300" i="1"/>
  <c r="AO301" i="1"/>
  <c r="AO302" i="1"/>
  <c r="AO303" i="1"/>
  <c r="AO304" i="1"/>
  <c r="AO262" i="1"/>
  <c r="AO263" i="1"/>
  <c r="AO142" i="1"/>
  <c r="AO254" i="1"/>
  <c r="AO92" i="1"/>
  <c r="AO256" i="1"/>
  <c r="AO257" i="1"/>
  <c r="AO267" i="1"/>
  <c r="AO268" i="1"/>
  <c r="AO266" i="1"/>
  <c r="AO147" i="1"/>
  <c r="AO213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F9" i="1"/>
  <c r="AF7" i="1"/>
  <c r="F149" i="1"/>
  <c r="AA149" i="1"/>
  <c r="AA100" i="1"/>
  <c r="F100" i="1"/>
  <c r="AA99" i="1"/>
  <c r="F99" i="1"/>
  <c r="F305" i="1"/>
  <c r="AA305" i="1"/>
  <c r="F306" i="1"/>
  <c r="AA306" i="1"/>
  <c r="F307" i="1"/>
  <c r="AA307" i="1"/>
  <c r="F308" i="1"/>
  <c r="AA308" i="1"/>
  <c r="AF291" i="1"/>
  <c r="AF292" i="1"/>
  <c r="AF281" i="1"/>
  <c r="AF283" i="1"/>
  <c r="AF284" i="1"/>
  <c r="AF290" i="1"/>
  <c r="AF280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4" i="1"/>
  <c r="F145" i="1"/>
  <c r="F146" i="1"/>
  <c r="F147" i="1"/>
  <c r="F148" i="1"/>
  <c r="F150" i="1"/>
  <c r="F151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5" i="1"/>
  <c r="F256" i="1"/>
  <c r="F257" i="1"/>
  <c r="F258" i="1"/>
  <c r="F259" i="1"/>
  <c r="F260" i="1"/>
  <c r="F261" i="1"/>
  <c r="F262" i="1"/>
  <c r="F263" i="1"/>
  <c r="F94" i="1"/>
  <c r="F92" i="1"/>
  <c r="F264" i="1"/>
  <c r="F265" i="1"/>
  <c r="F254" i="1"/>
  <c r="F266" i="1"/>
  <c r="F267" i="1"/>
  <c r="F268" i="1"/>
  <c r="F269" i="1"/>
  <c r="F270" i="1"/>
  <c r="F271" i="1"/>
  <c r="F272" i="1"/>
  <c r="F273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AA309" i="1"/>
  <c r="AJ265" i="1"/>
  <c r="AF265" i="1" s="1"/>
  <c r="AJ264" i="1"/>
  <c r="AF264" i="1" s="1"/>
  <c r="AJ262" i="1"/>
  <c r="AF262" i="1" s="1"/>
  <c r="AJ261" i="1"/>
  <c r="AF261" i="1" s="1"/>
  <c r="AJ260" i="1"/>
  <c r="AF260" i="1" s="1"/>
  <c r="AJ150" i="1"/>
  <c r="AF150" i="1" s="1"/>
  <c r="AJ151" i="1"/>
  <c r="AF151" i="1" s="1"/>
  <c r="AJ148" i="1"/>
  <c r="AF148" i="1" s="1"/>
  <c r="AJ146" i="1"/>
  <c r="AF146" i="1" s="1"/>
  <c r="AJ145" i="1"/>
  <c r="AF145" i="1" s="1"/>
  <c r="AJ144" i="1"/>
  <c r="AF144" i="1" s="1"/>
  <c r="AJ288" i="1"/>
  <c r="AF288" i="1" s="1"/>
  <c r="AJ287" i="1"/>
  <c r="AF287" i="1" s="1"/>
  <c r="AJ285" i="1"/>
  <c r="AF285" i="1" s="1"/>
  <c r="AA205" i="1"/>
  <c r="AA206" i="1"/>
  <c r="AA208" i="1"/>
  <c r="AA209" i="1"/>
  <c r="AJ147" i="1"/>
  <c r="AF147" i="1" s="1"/>
  <c r="AA181" i="1"/>
  <c r="AJ266" i="1"/>
  <c r="AF266" i="1" s="1"/>
  <c r="AJ268" i="1"/>
  <c r="AF268" i="1" s="1"/>
  <c r="AJ267" i="1"/>
  <c r="AF267" i="1" s="1"/>
  <c r="AJ257" i="1"/>
  <c r="AF257" i="1" s="1"/>
  <c r="AJ256" i="1"/>
  <c r="AF256" i="1" s="1"/>
  <c r="AJ92" i="1"/>
  <c r="AF92" i="1" s="1"/>
  <c r="AJ254" i="1"/>
  <c r="AF254" i="1" s="1"/>
  <c r="AJ142" i="1"/>
  <c r="AF142" i="1" s="1"/>
  <c r="AJ263" i="1"/>
  <c r="AF263" i="1" s="1"/>
  <c r="AJ255" i="1"/>
  <c r="AF255" i="1" s="1"/>
  <c r="AA182" i="1"/>
  <c r="AA179" i="1"/>
  <c r="AA180" i="1"/>
  <c r="AA94" i="1"/>
  <c r="AA161" i="1"/>
  <c r="AA160" i="1"/>
  <c r="AA159" i="1"/>
  <c r="AA189" i="1"/>
  <c r="AA188" i="1"/>
  <c r="AA187" i="1"/>
  <c r="AA297" i="1"/>
  <c r="AA294" i="1"/>
  <c r="AA285" i="1"/>
  <c r="AA319" i="1"/>
  <c r="AA318" i="1"/>
  <c r="AA316" i="1"/>
  <c r="AA314" i="1"/>
  <c r="AA313" i="1"/>
  <c r="AA310" i="1"/>
  <c r="AA190" i="1"/>
  <c r="AA184" i="1"/>
  <c r="AA157" i="1"/>
  <c r="AA156" i="1"/>
  <c r="AA163" i="1"/>
  <c r="AA191" i="1"/>
  <c r="AA192" i="1"/>
  <c r="AA193" i="1"/>
  <c r="AA321" i="1"/>
  <c r="AA323" i="1"/>
  <c r="AA324" i="1"/>
  <c r="AA325" i="1"/>
  <c r="AA322" i="1"/>
  <c r="AA320" i="1"/>
  <c r="AA164" i="1"/>
  <c r="AA165" i="1"/>
  <c r="AA257" i="1"/>
  <c r="AA256" i="1"/>
  <c r="AA255" i="1"/>
  <c r="AA120" i="1"/>
  <c r="AA91" i="1"/>
  <c r="AA90" i="1"/>
  <c r="AA98" i="1"/>
  <c r="AA103" i="1"/>
  <c r="AA102" i="1"/>
  <c r="AA97" i="1"/>
  <c r="AA234" i="1"/>
  <c r="AA235" i="1"/>
  <c r="AA236" i="1"/>
  <c r="AA237" i="1"/>
  <c r="AA326" i="1"/>
  <c r="AA327" i="1"/>
  <c r="AA328" i="1"/>
  <c r="AA329" i="1"/>
  <c r="AA330" i="1"/>
  <c r="AA331" i="1"/>
  <c r="AA224" i="1"/>
  <c r="AA223" i="1"/>
  <c r="AA222" i="1"/>
  <c r="AA221" i="1"/>
  <c r="AA358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7" i="1"/>
  <c r="AA348" i="1"/>
  <c r="AA349" i="1"/>
  <c r="AA350" i="1"/>
  <c r="AA351" i="1"/>
  <c r="AA352" i="1"/>
  <c r="AA353" i="1"/>
  <c r="AA354" i="1"/>
  <c r="AA355" i="1"/>
  <c r="AA356" i="1"/>
  <c r="AA357" i="1"/>
  <c r="AA346" i="1"/>
  <c r="AA230" i="1"/>
  <c r="AA231" i="1"/>
  <c r="AA232" i="1"/>
  <c r="AA233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04" i="1"/>
  <c r="AA303" i="1"/>
  <c r="AA302" i="1"/>
  <c r="AA301" i="1"/>
  <c r="AA300" i="1"/>
  <c r="AA299" i="1"/>
  <c r="AA296" i="1"/>
  <c r="AA293" i="1"/>
  <c r="AA292" i="1"/>
  <c r="AA291" i="1"/>
  <c r="AA290" i="1"/>
  <c r="AA288" i="1"/>
  <c r="AA287" i="1"/>
  <c r="AA284" i="1"/>
  <c r="AA283" i="1"/>
  <c r="AA281" i="1"/>
  <c r="AA280" i="1"/>
  <c r="AA279" i="1"/>
  <c r="AA277" i="1"/>
  <c r="AA276" i="1"/>
  <c r="AA275" i="1"/>
  <c r="AA273" i="1"/>
  <c r="AA272" i="1"/>
  <c r="AA271" i="1"/>
  <c r="AA270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268" i="1"/>
  <c r="AA267" i="1"/>
  <c r="AA266" i="1"/>
  <c r="AA254" i="1"/>
  <c r="AA265" i="1"/>
  <c r="AA264" i="1"/>
  <c r="AA92" i="1"/>
  <c r="AA142" i="1"/>
  <c r="AA263" i="1"/>
  <c r="AA262" i="1"/>
  <c r="AA261" i="1"/>
  <c r="AA260" i="1"/>
  <c r="AA259" i="1"/>
  <c r="AA258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1" i="1"/>
  <c r="AA150" i="1"/>
  <c r="AA148" i="1"/>
  <c r="AA147" i="1"/>
  <c r="AA146" i="1"/>
  <c r="AA145" i="1"/>
  <c r="AA14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58" i="1" l="1"/>
  <c r="AF258" i="1" s="1"/>
  <c r="AJ259" i="1"/>
  <c r="AF259" i="1" s="1"/>
</calcChain>
</file>

<file path=xl/sharedStrings.xml><?xml version="1.0" encoding="utf-8"?>
<sst xmlns="http://schemas.openxmlformats.org/spreadsheetml/2006/main" count="4326" uniqueCount="947">
  <si>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</si>
  <si>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</si>
  <si>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</si>
  <si>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</si>
  <si>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</si>
  <si>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</si>
  <si>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</si>
  <si>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</si>
  <si>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</si>
  <si>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</si>
  <si>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</si>
  <si>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</si>
  <si>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</si>
  <si>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</si>
  <si>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</si>
  <si>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</si>
  <si>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</si>
  <si>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</si>
  <si>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</si>
  <si>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</si>
  <si>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</si>
  <si>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</si>
  <si>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</si>
  <si>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</si>
  <si>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</si>
  <si>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</si>
  <si>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</si>
  <si>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</si>
  <si>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</si>
  <si>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</si>
  <si>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</si>
  <si>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</si>
  <si>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</si>
  <si>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</si>
  <si>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</si>
  <si>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</si>
  <si>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</si>
  <si>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</si>
  <si>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</si>
  <si>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</si>
  <si>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</si>
  <si>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</si>
  <si>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</si>
  <si>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</si>
  <si>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</si>
  <si>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</si>
  <si>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</si>
  <si>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</si>
  <si>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</si>
  <si>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</si>
  <si>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</si>
  <si>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</si>
  <si>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</si>
  <si>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</si>
  <si>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</si>
  <si>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</si>
  <si>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</si>
  <si>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</si>
  <si>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</si>
  <si>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</si>
  <si>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</si>
  <si>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</si>
  <si>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</si>
  <si>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</si>
  <si>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</si>
  <si>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</si>
  <si>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</si>
  <si>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</si>
  <si>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</si>
  <si>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</si>
  <si>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</si>
  <si>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</si>
  <si>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</si>
  <si>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</si>
  <si>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</si>
  <si>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</si>
  <si>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</si>
  <si>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</si>
  <si>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</si>
  <si>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</si>
  <si>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</si>
  <si>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</si>
  <si>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</si>
  <si>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</si>
  <si>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</si>
  <si>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</si>
  <si>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</si>
  <si>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</si>
  <si>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</si>
  <si>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</si>
  <si>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</si>
  <si>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</si>
  <si>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</si>
  <si>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</si>
  <si>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</si>
  <si>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</si>
  <si>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</si>
  <si>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</si>
  <si>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</si>
  <si>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</si>
  <si>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</si>
  <si>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</si>
  <si>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</si>
  <si>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</si>
  <si>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</si>
  <si>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</si>
  <si>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</si>
  <si>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</si>
  <si>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</si>
  <si>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</si>
  <si>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</si>
  <si>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</si>
  <si>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</si>
  <si>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</si>
  <si>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</si>
  <si>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</si>
  <si>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</si>
  <si>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</si>
  <si>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</si>
  <si>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</si>
  <si>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</si>
  <si>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</si>
  <si>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</si>
  <si>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</si>
  <si>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</si>
  <si>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</si>
  <si>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</si>
  <si>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</si>
  <si>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</si>
  <si>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</si>
  <si>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</si>
  <si>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</si>
  <si>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</si>
  <si>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</si>
  <si>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</si>
  <si>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</si>
  <si>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</si>
  <si>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</si>
  <si>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</si>
  <si>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</si>
  <si>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</si>
  <si>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</si>
  <si>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</si>
  <si>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</si>
  <si>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</si>
  <si>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</si>
  <si>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</si>
  <si>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</si>
  <si>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</si>
  <si>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</si>
  <si>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</si>
  <si>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</si>
  <si>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</si>
  <si>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</si>
  <si>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</si>
  <si>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</si>
  <si>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</si>
  <si>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</si>
  <si>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</si>
  <si>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</si>
  <si>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</si>
  <si>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</si>
  <si>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</si>
  <si>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</si>
  <si>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</si>
  <si>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</si>
  <si>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</si>
  <si>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</si>
  <si>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</si>
  <si>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</si>
  <si>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</si>
  <si>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</si>
  <si>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</si>
  <si>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</si>
  <si>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</si>
  <si>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</si>
  <si>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</si>
  <si>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</si>
  <si>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</si>
  <si>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</si>
  <si>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</si>
  <si>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</si>
  <si>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</si>
  <si>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</si>
  <si>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</si>
  <si>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</si>
  <si>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</si>
  <si>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</si>
  <si>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</si>
  <si>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</si>
  <si>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</si>
  <si>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</si>
  <si>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</si>
  <si>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</si>
  <si>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</si>
  <si>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</si>
  <si>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</si>
  <si>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</si>
  <si>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</si>
  <si>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</si>
  <si>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</si>
  <si>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</si>
  <si>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</si>
  <si>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</si>
  <si>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</si>
  <si>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</si>
  <si>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</si>
  <si>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</si>
  <si>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</si>
  <si>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</si>
  <si>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</si>
  <si>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</si>
  <si>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</si>
  <si>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</si>
  <si>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</si>
  <si>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</si>
  <si>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</si>
  <si>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</si>
  <si>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</si>
  <si>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</si>
  <si>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</si>
  <si>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</si>
  <si>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</si>
  <si>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</si>
  <si>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</si>
  <si>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</si>
  <si>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</si>
  <si>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</si>
  <si>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</si>
  <si>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</si>
  <si>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</si>
  <si>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</si>
  <si>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</si>
  <si>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</si>
  <si>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</si>
  <si>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</si>
  <si>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</si>
  <si>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</si>
  <si>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</si>
  <si>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</si>
  <si>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</si>
  <si>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</si>
  <si>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</si>
  <si>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</si>
  <si>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</si>
  <si>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</si>
  <si>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</si>
  <si>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</si>
  <si>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</si>
  <si>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</si>
  <si>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</si>
  <si>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</si>
  <si>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</si>
  <si>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</si>
  <si>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</si>
  <si>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</si>
  <si>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</si>
  <si>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</si>
  <si>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</si>
  <si>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</si>
  <si>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</si>
  <si>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</si>
  <si>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</si>
  <si>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</si>
  <si>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</si>
  <si>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</si>
  <si>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</si>
  <si>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</si>
  <si>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</si>
  <si>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</si>
  <si>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</si>
  <si>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</si>
  <si>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</si>
  <si>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</si>
  <si>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</si>
  <si>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</si>
  <si>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</si>
  <si>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</si>
  <si>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</si>
  <si>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</si>
  <si>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</si>
  <si>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</si>
  <si>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</si>
  <si>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</si>
  <si>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</si>
  <si>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</si>
  <si>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</si>
  <si>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</si>
  <si>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</si>
  <si>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</si>
  <si>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</si>
  <si>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</si>
  <si>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</si>
  <si>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</si>
  <si>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</si>
  <si>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</si>
  <si>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</si>
  <si>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</si>
  <si>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</si>
  <si>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</si>
  <si>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</si>
  <si>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</si>
  <si>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</si>
  <si>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</si>
  <si>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</si>
  <si>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</si>
  <si>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</si>
  <si>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</si>
  <si>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</si>
  <si>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</si>
  <si>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</si>
  <si>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</si>
  <si>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</si>
  <si>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</si>
  <si>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</si>
  <si>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</si>
  <si>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</si>
  <si>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</si>
  <si>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</si>
  <si>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</si>
  <si>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</si>
  <si>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</si>
  <si>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</si>
  <si>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</si>
  <si>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</si>
  <si>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</si>
  <si>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</si>
  <si>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</si>
  <si>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</si>
  <si>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</si>
  <si>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</si>
  <si>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</si>
  <si>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</si>
  <si>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</si>
  <si>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</si>
  <si>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</si>
  <si>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</si>
  <si>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</si>
  <si>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</si>
  <si>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</si>
  <si>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</si>
  <si>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</si>
  <si>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</si>
  <si>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</si>
  <si>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</si>
  <si>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</si>
  <si>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</si>
  <si>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</si>
  <si>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</si>
  <si>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</si>
  <si>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</si>
  <si>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</si>
  <si>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</si>
  <si>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</si>
  <si>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</si>
  <si>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</si>
  <si>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</si>
  <si>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</si>
  <si>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</si>
  <si>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</si>
  <si>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</si>
  <si>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</si>
  <si>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</si>
  <si>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</si>
  <si>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</si>
  <si>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</si>
  <si>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</si>
  <si>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</si>
  <si>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</si>
  <si>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</si>
  <si>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</si>
  <si>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</si>
  <si>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</si>
  <si>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</si>
  <si>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</si>
  <si>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</si>
  <si>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</si>
  <si>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</si>
  <si>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</si>
  <si>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</si>
  <si>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</si>
  <si>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</si>
  <si>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</si>
  <si>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</si>
  <si>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</si>
  <si>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</si>
  <si>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</si>
  <si>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</si>
  <si>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</si>
  <si>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</si>
  <si>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</si>
  <si>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</si>
  <si>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</si>
  <si>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</si>
  <si>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</si>
  <si>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</si>
  <si>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</si>
  <si>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</si>
  <si>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</si>
  <si>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</si>
  <si>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</si>
  <si>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</si>
  <si>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</si>
  <si>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</si>
  <si>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</si>
  <si>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</si>
  <si>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</si>
  <si>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</si>
  <si>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</si>
  <si>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</si>
  <si>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</si>
  <si>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</si>
  <si>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</si>
  <si>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</si>
  <si>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</si>
  <si>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</si>
  <si>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</si>
  <si>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</si>
  <si>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</si>
  <si>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</si>
  <si>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</si>
  <si>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</si>
  <si>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</si>
  <si>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</si>
  <si>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</si>
  <si>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</si>
  <si>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</si>
  <si>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</si>
  <si>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</si>
  <si>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</si>
  <si>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</si>
  <si>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</si>
  <si>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</si>
  <si>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</si>
  <si>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</si>
  <si>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</si>
  <si>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</si>
  <si>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</si>
  <si>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</si>
  <si>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</si>
  <si>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</si>
  <si>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</si>
  <si>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</si>
  <si>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</si>
  <si>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</si>
  <si>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</si>
  <si>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</si>
  <si>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</si>
  <si>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</si>
  <si>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</si>
  <si>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</si>
  <si>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</si>
  <si>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</si>
  <si>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</si>
  <si>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</si>
  <si>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</si>
  <si>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</si>
  <si>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</si>
  <si>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</si>
  <si>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</si>
  <si>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</si>
  <si>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</si>
  <si>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</si>
  <si>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</si>
  <si>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</si>
  <si>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</si>
  <si>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</si>
  <si>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</si>
  <si>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</si>
  <si>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</si>
  <si>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</si>
  <si>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</si>
  <si>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</si>
  <si>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</si>
  <si>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</si>
  <si>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</si>
  <si>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</si>
  <si>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</si>
  <si>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</si>
  <si>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</si>
  <si>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</si>
  <si>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</si>
  <si>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</si>
  <si>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</si>
  <si>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</si>
  <si>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</si>
  <si>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</si>
  <si>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</si>
  <si>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</si>
  <si>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</si>
  <si>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</si>
  <si>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</si>
  <si>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</si>
  <si>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</si>
  <si>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</si>
  <si>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</si>
  <si>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</si>
  <si>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</si>
  <si>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</si>
  <si>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</si>
  <si>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</si>
  <si>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</si>
  <si>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</si>
  <si>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</si>
  <si>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</si>
  <si>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</si>
  <si>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</si>
  <si>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</si>
  <si>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</si>
  <si>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</si>
  <si>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</si>
  <si>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</si>
  <si>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</si>
  <si>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</si>
  <si>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</si>
  <si>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</si>
  <si>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</si>
  <si>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</si>
  <si>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</si>
  <si>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</si>
  <si>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</si>
  <si>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</si>
  <si>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</si>
  <si>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</si>
  <si>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</si>
  <si>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</si>
  <si>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</si>
  <si>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</si>
  <si>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</si>
  <si>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</si>
  <si>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</si>
  <si>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</si>
  <si>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</si>
  <si>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</si>
  <si>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</si>
  <si>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</si>
  <si>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</si>
  <si>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</si>
  <si>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</si>
  <si>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</si>
  <si>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</si>
  <si>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</si>
  <si>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</si>
  <si>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</si>
  <si>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</si>
  <si>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</si>
  <si>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</si>
  <si>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</si>
  <si>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</si>
  <si>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</si>
  <si>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</si>
  <si>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</si>
  <si>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</si>
  <si>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</si>
  <si>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</si>
  <si>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</si>
  <si>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</si>
  <si>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</si>
  <si>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</si>
  <si>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</si>
  <si>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</si>
  <si>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</si>
  <si>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</si>
  <si>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</si>
  <si>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</si>
  <si>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</si>
  <si>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</si>
  <si>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</si>
  <si>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</si>
  <si>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</si>
  <si>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</si>
  <si>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</si>
  <si>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</si>
  <si>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</si>
  <si>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</si>
  <si>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</si>
  <si>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</si>
  <si>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</si>
  <si>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</si>
  <si>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</si>
  <si>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</si>
  <si>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</si>
  <si>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</si>
  <si>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</si>
  <si>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</si>
  <si>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</si>
  <si>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</si>
  <si>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</si>
  <si>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</si>
  <si>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</si>
  <si>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</si>
  <si>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</si>
  <si>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</si>
  <si>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</si>
  <si>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</si>
  <si>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</si>
  <si>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</si>
  <si>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</si>
  <si>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</si>
  <si>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</si>
  <si>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</si>
  <si>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</si>
  <si>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</si>
  <si>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</si>
  <si>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</si>
  <si>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</si>
  <si>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</si>
  <si>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</si>
  <si>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</si>
  <si>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</si>
  <si>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</si>
  <si>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</si>
  <si>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</si>
  <si>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</si>
  <si>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</si>
  <si>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</si>
  <si>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</si>
  <si>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</si>
  <si>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</si>
  <si>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</si>
  <si>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</si>
  <si>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</si>
  <si>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</si>
  <si>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</si>
  <si>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</si>
  <si>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</si>
  <si>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</si>
  <si>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</si>
  <si>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</si>
  <si>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</si>
  <si>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</si>
  <si>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</si>
  <si>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</si>
  <si>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</si>
  <si>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</si>
  <si>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</si>
  <si>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</si>
  <si>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</si>
  <si>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</si>
  <si>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</si>
  <si>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</si>
  <si>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</si>
  <si>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</si>
  <si>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</si>
  <si>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</si>
  <si>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</si>
  <si>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</si>
  <si>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</si>
  <si>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</si>
  <si>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</si>
  <si>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</si>
  <si>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</si>
  <si>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</si>
  <si>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</si>
  <si>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</si>
  <si>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</si>
  <si>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</si>
  <si>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</si>
  <si>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</si>
  <si>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</si>
  <si>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</si>
  <si>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</si>
  <si>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</si>
  <si>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</si>
  <si>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</si>
  <si>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</si>
  <si>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</si>
  <si>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</si>
  <si>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</si>
  <si>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</si>
  <si>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</si>
  <si>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</si>
  <si>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</si>
  <si>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</si>
  <si>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</si>
  <si>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</si>
  <si>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</si>
  <si>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</si>
  <si>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</si>
  <si>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</si>
  <si>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</si>
  <si>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</si>
  <si>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</si>
  <si>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</si>
  <si>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</si>
  <si>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</si>
  <si>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</si>
  <si>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</si>
  <si>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</si>
  <si>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</si>
  <si>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</si>
  <si>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</si>
  <si>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</si>
  <si>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</si>
  <si>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</si>
  <si>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</si>
  <si>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</si>
  <si>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</si>
  <si>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</si>
  <si>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</si>
  <si>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</si>
  <si>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</si>
  <si>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</si>
  <si>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</si>
  <si>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</si>
  <si>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</si>
  <si>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</si>
  <si>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</si>
  <si>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</si>
  <si>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</si>
  <si>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</si>
  <si>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</si>
  <si>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</si>
  <si>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</si>
  <si>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</si>
  <si>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</si>
  <si>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</si>
  <si>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</si>
  <si>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</si>
  <si>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</si>
  <si>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</si>
  <si>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</si>
  <si>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</si>
  <si>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</si>
  <si>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</si>
  <si>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</si>
  <si>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</si>
  <si>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</si>
  <si>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</si>
  <si>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</si>
  <si>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</si>
  <si>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</si>
  <si>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</si>
  <si>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</si>
  <si>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</si>
  <si>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</si>
  <si>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</si>
  <si>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</si>
  <si>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</si>
  <si>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</si>
  <si>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</si>
  <si>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</si>
  <si>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</si>
  <si>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</si>
  <si>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</si>
  <si>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</si>
  <si>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</si>
  <si>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</si>
  <si>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</si>
  <si>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</si>
  <si>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</si>
  <si>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</si>
  <si>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</si>
  <si>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</si>
  <si>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</si>
  <si>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</si>
  <si>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</si>
  <si>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</si>
  <si>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</si>
  <si>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</si>
  <si>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</si>
  <si>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</si>
  <si>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</si>
  <si>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</si>
  <si>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</si>
  <si>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</si>
  <si>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</si>
  <si>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</si>
  <si>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</si>
  <si>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</si>
  <si>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</si>
  <si>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</si>
  <si>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</si>
  <si>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</si>
  <si>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</si>
  <si>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</si>
  <si>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</si>
  <si>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</si>
  <si>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</si>
  <si>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</si>
  <si>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</si>
  <si>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</si>
  <si>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</si>
  <si>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</si>
  <si>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</si>
  <si>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</si>
  <si>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</si>
  <si>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</si>
  <si>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</si>
  <si>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</si>
  <si>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</si>
  <si>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</si>
  <si>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</si>
  <si>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</si>
  <si>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</si>
  <si>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</si>
  <si>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</si>
  <si>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</si>
  <si>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</si>
  <si>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</si>
  <si>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</si>
  <si>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</si>
  <si>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</si>
  <si>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</si>
  <si>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</si>
  <si>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</si>
  <si>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</si>
  <si>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</si>
  <si>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</si>
  <si>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</si>
  <si>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</si>
  <si>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</si>
  <si>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</si>
  <si>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</si>
  <si>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</si>
  <si>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</si>
  <si>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</si>
  <si>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</si>
  <si>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</si>
  <si>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</si>
  <si>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</si>
  <si>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</si>
  <si>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</si>
  <si>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</si>
  <si>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</si>
  <si>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</si>
  <si>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</si>
  <si>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</si>
  <si>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</si>
  <si>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</si>
  <si>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</si>
  <si>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</si>
  <si>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</si>
  <si>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</si>
  <si>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</si>
  <si>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</si>
  <si>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</si>
  <si>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</si>
  <si>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</si>
  <si>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</si>
  <si>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</si>
  <si>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</si>
  <si>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</si>
  <si>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</si>
  <si>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</si>
  <si>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</si>
  <si>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</si>
  <si>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</si>
  <si>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</si>
  <si>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</si>
  <si>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</si>
  <si>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</si>
  <si>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</si>
  <si>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</si>
  <si>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</si>
  <si>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</si>
  <si>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</si>
  <si>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</si>
  <si>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</si>
  <si>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</si>
  <si>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</si>
  <si>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</si>
  <si>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</si>
  <si>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</si>
  <si>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</si>
  <si>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</si>
  <si>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</si>
  <si>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</si>
  <si>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</si>
  <si>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</si>
  <si>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</si>
  <si>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</si>
  <si>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</si>
  <si>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</si>
  <si>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</si>
  <si>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</si>
  <si>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</si>
  <si>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</si>
  <si>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</si>
  <si>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</si>
  <si>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</si>
  <si>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</si>
  <si>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</si>
  <si>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</si>
  <si>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</si>
  <si>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</si>
  <si>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</si>
  <si>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</si>
  <si>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</si>
  <si>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</si>
  <si>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</si>
  <si>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</si>
  <si>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</si>
  <si>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</si>
  <si>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</si>
  <si>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</si>
  <si>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</si>
  <si>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</si>
  <si>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</si>
  <si>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</si>
  <si>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</si>
  <si>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</si>
  <si>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</si>
  <si>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</si>
  <si>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</si>
  <si>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</si>
  <si>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</si>
  <si>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</si>
  <si>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</si>
  <si>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</si>
  <si>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</si>
  <si>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</si>
  <si>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</si>
  <si>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</si>
  <si>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</si>
  <si>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</si>
  <si>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</si>
  <si>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</si>
  <si>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</si>
  <si>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</si>
  <si>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</si>
  <si>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</si>
  <si>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</si>
  <si>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</si>
  <si>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</si>
  <si>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</si>
  <si>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</si>
  <si>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</si>
  <si>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</si>
  <si>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</si>
  <si>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</si>
  <si>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</si>
  <si>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</si>
  <si>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</si>
  <si>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 xml:space="preserve">  transition: 2
  optimistic: true
  off_state: 'all_members_off'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</si>
  <si>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</si>
  <si>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</si>
  <si>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</si>
  <si>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</si>
  <si>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</si>
  <si>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</si>
  <si>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pi-lia</t>
  </si>
  <si>
    <t>b8:27:eb:78:74:0e</t>
  </si>
  <si>
    <t>10.0.2.14</t>
  </si>
  <si>
    <t>Broardcom</t>
  </si>
  <si>
    <t>Pi 3</t>
  </si>
  <si>
    <t>Model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</si>
</sst>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4" fillId="0" borderId="0" xfId="0" applyFont="1" applyFill="1" applyBorder="1"/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4" totalsRowShown="0" headerRowDxfId="43" dataDxfId="41" headerRowBorderDxfId="42">
  <autoFilter ref="A3:AO644" xr:uid="{00000000-0009-0000-0100-000002000000}"/>
  <sortState xmlns:xlrd2="http://schemas.microsoft.com/office/spreadsheetml/2017/richdata2" ref="A4:AO644">
    <sortCondition ref="A3:A644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4"/>
  <sheetViews>
    <sheetView tabSelected="1" topLeftCell="AE289" zoomScale="122" zoomScaleNormal="122" workbookViewId="0">
      <selection activeCell="AI315" sqref="AI315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9" t="s">
        <v>932</v>
      </c>
      <c r="T1" s="30" t="s">
        <v>201</v>
      </c>
      <c r="U1" s="30" t="s">
        <v>202</v>
      </c>
      <c r="V1" s="42" t="s">
        <v>203</v>
      </c>
      <c r="W1" s="42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0" t="s">
        <v>782</v>
      </c>
      <c r="AO1" s="31" t="s">
        <v>783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854</v>
      </c>
      <c r="Q2" s="32" t="s">
        <v>855</v>
      </c>
      <c r="R2" s="37" t="s">
        <v>844</v>
      </c>
      <c r="S2" s="32" t="s">
        <v>933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899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928</v>
      </c>
      <c r="Q3" s="4" t="s">
        <v>929</v>
      </c>
      <c r="R3" s="4" t="s">
        <v>930</v>
      </c>
      <c r="S3" s="4" t="s">
        <v>931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 t="shared" ref="AA4:AA33" si="0">IF(ISBLANK(Z4),  "", _xlfn.CONCAT("haas/entity/sensor/", LOWER(C4), "/", E4, "/config"))</f>
        <v/>
      </c>
      <c r="AB4" s="9" t="str">
        <f t="shared" ref="AB4:AB67" si="1"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 t="shared" si="0"/>
        <v>haas/entity/sensor/weewx/compensation_sensor_roof_temperature/config</v>
      </c>
      <c r="AB5" s="9" t="str">
        <f t="shared" si="1"/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 t="shared" si="2"/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 t="shared" si="0"/>
        <v/>
      </c>
      <c r="AB6" s="9" t="str">
        <f t="shared" si="1"/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733</v>
      </c>
      <c r="AH6" s="9" t="s">
        <v>735</v>
      </c>
      <c r="AI6" s="9" t="s">
        <v>731</v>
      </c>
      <c r="AJ6" s="9" t="s">
        <v>128</v>
      </c>
      <c r="AK6" s="9" t="s">
        <v>130</v>
      </c>
      <c r="AO6" s="13" t="str">
        <f t="shared" si="2"/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 t="shared" si="0"/>
        <v/>
      </c>
      <c r="AB7" s="9" t="str">
        <f t="shared" si="1"/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733</v>
      </c>
      <c r="AH7" s="9" t="s">
        <v>735</v>
      </c>
      <c r="AI7" s="9" t="s">
        <v>731</v>
      </c>
      <c r="AJ7" s="9" t="s">
        <v>128</v>
      </c>
      <c r="AK7" s="9" t="s">
        <v>130</v>
      </c>
      <c r="AL7" s="9" t="s">
        <v>644</v>
      </c>
      <c r="AM7" s="14" t="s">
        <v>741</v>
      </c>
      <c r="AO7" s="9" t="str">
        <f t="shared" si="2"/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 t="shared" si="0"/>
        <v/>
      </c>
      <c r="AB8" s="9" t="str">
        <f t="shared" si="1"/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733</v>
      </c>
      <c r="AH8" s="9" t="s">
        <v>735</v>
      </c>
      <c r="AI8" s="9" t="s">
        <v>731</v>
      </c>
      <c r="AJ8" s="9" t="s">
        <v>128</v>
      </c>
      <c r="AK8" s="9" t="s">
        <v>127</v>
      </c>
      <c r="AO8" s="13" t="str">
        <f t="shared" si="2"/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 t="shared" si="0"/>
        <v/>
      </c>
      <c r="AB9" s="9" t="str">
        <f t="shared" si="1"/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733</v>
      </c>
      <c r="AH9" s="9" t="s">
        <v>735</v>
      </c>
      <c r="AI9" s="9" t="s">
        <v>731</v>
      </c>
      <c r="AJ9" s="9" t="s">
        <v>128</v>
      </c>
      <c r="AK9" s="9" t="s">
        <v>127</v>
      </c>
      <c r="AL9" s="9" t="s">
        <v>644</v>
      </c>
      <c r="AM9" s="9" t="s">
        <v>740</v>
      </c>
      <c r="AO9" s="9" t="str">
        <f t="shared" si="2"/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 t="shared" si="0"/>
        <v/>
      </c>
      <c r="AB10" s="9" t="str">
        <f t="shared" si="1"/>
        <v/>
      </c>
      <c r="AE10" s="12"/>
      <c r="AF10" s="9" t="s">
        <v>818</v>
      </c>
      <c r="AG10" s="11" t="s">
        <v>734</v>
      </c>
      <c r="AH10" s="9" t="s">
        <v>735</v>
      </c>
      <c r="AI10" s="9" t="s">
        <v>732</v>
      </c>
      <c r="AJ10" s="9" t="s">
        <v>128</v>
      </c>
      <c r="AK10" s="9" t="str">
        <f t="shared" ref="AK10:AK25" si="3">G10</f>
        <v>Lounge</v>
      </c>
      <c r="AO10" s="13" t="str">
        <f t="shared" si="2"/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 t="shared" si="0"/>
        <v/>
      </c>
      <c r="AB11" s="9" t="str">
        <f t="shared" si="1"/>
        <v/>
      </c>
      <c r="AE11" s="12"/>
      <c r="AF11" s="9" t="s">
        <v>818</v>
      </c>
      <c r="AG11" s="11" t="s">
        <v>734</v>
      </c>
      <c r="AH11" s="9" t="s">
        <v>735</v>
      </c>
      <c r="AI11" s="9" t="s">
        <v>732</v>
      </c>
      <c r="AJ11" s="9" t="s">
        <v>128</v>
      </c>
      <c r="AK11" s="9" t="str">
        <f t="shared" si="3"/>
        <v>Lounge</v>
      </c>
      <c r="AO11" s="9" t="str">
        <f t="shared" si="2"/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 t="shared" si="0"/>
        <v/>
      </c>
      <c r="AB12" s="9" t="str">
        <f t="shared" si="1"/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733</v>
      </c>
      <c r="AH12" s="9" t="s">
        <v>735</v>
      </c>
      <c r="AI12" s="9" t="s">
        <v>731</v>
      </c>
      <c r="AJ12" s="9" t="s">
        <v>128</v>
      </c>
      <c r="AK12" s="9" t="str">
        <f t="shared" si="3"/>
        <v>Parents</v>
      </c>
      <c r="AO12" s="13" t="str">
        <f t="shared" si="2"/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 t="shared" si="0"/>
        <v/>
      </c>
      <c r="AB13" s="9" t="str">
        <f t="shared" si="1"/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733</v>
      </c>
      <c r="AH13" s="9" t="s">
        <v>735</v>
      </c>
      <c r="AI13" s="9" t="s">
        <v>731</v>
      </c>
      <c r="AJ13" s="9" t="s">
        <v>128</v>
      </c>
      <c r="AK13" s="9" t="str">
        <f t="shared" si="3"/>
        <v>Parents</v>
      </c>
      <c r="AL13" s="9" t="s">
        <v>644</v>
      </c>
      <c r="AM13" s="9" t="s">
        <v>736</v>
      </c>
      <c r="AO13" s="9" t="str">
        <f t="shared" si="2"/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 t="shared" si="0"/>
        <v/>
      </c>
      <c r="AB14" s="9" t="str">
        <f t="shared" si="1"/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734</v>
      </c>
      <c r="AH14" s="9" t="s">
        <v>735</v>
      </c>
      <c r="AI14" s="9" t="s">
        <v>732</v>
      </c>
      <c r="AJ14" s="9" t="s">
        <v>128</v>
      </c>
      <c r="AK14" s="9" t="str">
        <f t="shared" si="3"/>
        <v>Office</v>
      </c>
      <c r="AO14" s="13" t="str">
        <f t="shared" si="2"/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 t="shared" si="0"/>
        <v/>
      </c>
      <c r="AB15" s="9" t="str">
        <f t="shared" si="1"/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734</v>
      </c>
      <c r="AH15" s="9" t="s">
        <v>735</v>
      </c>
      <c r="AI15" s="9" t="s">
        <v>732</v>
      </c>
      <c r="AJ15" s="9" t="s">
        <v>128</v>
      </c>
      <c r="AK15" s="9" t="str">
        <f t="shared" si="3"/>
        <v>Office</v>
      </c>
      <c r="AL15" s="9" t="s">
        <v>644</v>
      </c>
      <c r="AM15" s="9" t="s">
        <v>737</v>
      </c>
      <c r="AO15" s="9" t="str">
        <f t="shared" si="2"/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 t="shared" si="0"/>
        <v/>
      </c>
      <c r="AB16" s="9" t="str">
        <f t="shared" si="1"/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734</v>
      </c>
      <c r="AH16" s="9" t="s">
        <v>735</v>
      </c>
      <c r="AI16" s="9" t="s">
        <v>732</v>
      </c>
      <c r="AJ16" s="9" t="s">
        <v>128</v>
      </c>
      <c r="AK16" s="9" t="str">
        <f t="shared" si="3"/>
        <v>Kitchen</v>
      </c>
      <c r="AO16" s="13" t="str">
        <f t="shared" si="2"/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 t="shared" si="0"/>
        <v/>
      </c>
      <c r="AB17" s="9" t="str">
        <f t="shared" si="1"/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734</v>
      </c>
      <c r="AH17" s="9" t="s">
        <v>735</v>
      </c>
      <c r="AI17" s="9" t="s">
        <v>732</v>
      </c>
      <c r="AJ17" s="9" t="s">
        <v>128</v>
      </c>
      <c r="AK17" s="9" t="str">
        <f t="shared" si="3"/>
        <v>Kitchen</v>
      </c>
      <c r="AL17" s="9" t="s">
        <v>644</v>
      </c>
      <c r="AM17" s="9" t="s">
        <v>739</v>
      </c>
      <c r="AO17" s="9" t="str">
        <f t="shared" si="2"/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 t="shared" si="0"/>
        <v/>
      </c>
      <c r="AB18" s="9" t="str">
        <f t="shared" si="1"/>
        <v/>
      </c>
      <c r="AE18" s="12"/>
      <c r="AF18" s="9" t="s">
        <v>819</v>
      </c>
      <c r="AG18" s="11" t="s">
        <v>734</v>
      </c>
      <c r="AH18" s="9" t="s">
        <v>735</v>
      </c>
      <c r="AI18" s="9" t="s">
        <v>732</v>
      </c>
      <c r="AJ18" s="9" t="s">
        <v>128</v>
      </c>
      <c r="AK18" s="9" t="str">
        <f t="shared" si="3"/>
        <v>Pantry</v>
      </c>
      <c r="AO18" s="13" t="str">
        <f t="shared" si="2"/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 t="shared" si="0"/>
        <v/>
      </c>
      <c r="AB19" s="9" t="str">
        <f t="shared" si="1"/>
        <v/>
      </c>
      <c r="AE19" s="12"/>
      <c r="AF19" s="9" t="s">
        <v>819</v>
      </c>
      <c r="AG19" s="11" t="s">
        <v>734</v>
      </c>
      <c r="AH19" s="9" t="s">
        <v>735</v>
      </c>
      <c r="AI19" s="9" t="s">
        <v>732</v>
      </c>
      <c r="AJ19" s="9" t="s">
        <v>128</v>
      </c>
      <c r="AK19" s="9" t="str">
        <f t="shared" si="3"/>
        <v>Pantry</v>
      </c>
      <c r="AO19" s="9" t="str">
        <f t="shared" si="2"/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 t="shared" si="0"/>
        <v/>
      </c>
      <c r="AB20" s="9" t="str">
        <f t="shared" si="1"/>
        <v/>
      </c>
      <c r="AE20" s="12"/>
      <c r="AF20" s="9" t="s">
        <v>820</v>
      </c>
      <c r="AG20" s="11" t="s">
        <v>734</v>
      </c>
      <c r="AH20" s="9" t="s">
        <v>735</v>
      </c>
      <c r="AI20" s="9" t="s">
        <v>732</v>
      </c>
      <c r="AJ20" s="9" t="s">
        <v>128</v>
      </c>
      <c r="AK20" s="9" t="str">
        <f t="shared" si="3"/>
        <v>Dining</v>
      </c>
      <c r="AO20" s="13" t="str">
        <f t="shared" si="2"/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 t="shared" si="0"/>
        <v/>
      </c>
      <c r="AB21" s="9" t="str">
        <f t="shared" si="1"/>
        <v/>
      </c>
      <c r="AE21" s="12"/>
      <c r="AF21" s="9" t="s">
        <v>820</v>
      </c>
      <c r="AG21" s="11" t="s">
        <v>734</v>
      </c>
      <c r="AH21" s="9" t="s">
        <v>735</v>
      </c>
      <c r="AI21" s="9" t="s">
        <v>732</v>
      </c>
      <c r="AJ21" s="9" t="s">
        <v>128</v>
      </c>
      <c r="AK21" s="9" t="str">
        <f t="shared" si="3"/>
        <v>Dining</v>
      </c>
      <c r="AO21" s="9" t="str">
        <f t="shared" si="2"/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 t="shared" si="0"/>
        <v/>
      </c>
      <c r="AB22" s="9" t="str">
        <f t="shared" si="1"/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733</v>
      </c>
      <c r="AH22" s="9" t="s">
        <v>735</v>
      </c>
      <c r="AI22" s="9" t="s">
        <v>731</v>
      </c>
      <c r="AJ22" s="9" t="s">
        <v>128</v>
      </c>
      <c r="AK22" s="9" t="str">
        <f t="shared" si="3"/>
        <v>Laundry</v>
      </c>
      <c r="AO22" s="13" t="str">
        <f t="shared" si="2"/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 t="shared" si="0"/>
        <v/>
      </c>
      <c r="AB23" s="9" t="str">
        <f t="shared" si="1"/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733</v>
      </c>
      <c r="AH23" s="9" t="s">
        <v>735</v>
      </c>
      <c r="AI23" s="9" t="s">
        <v>731</v>
      </c>
      <c r="AJ23" s="9" t="s">
        <v>128</v>
      </c>
      <c r="AK23" s="9" t="str">
        <f t="shared" si="3"/>
        <v>Laundry</v>
      </c>
      <c r="AL23" s="9" t="s">
        <v>644</v>
      </c>
      <c r="AM23" s="14" t="s">
        <v>738</v>
      </c>
      <c r="AO23" s="9" t="str">
        <f t="shared" si="2"/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 t="shared" si="0"/>
        <v/>
      </c>
      <c r="AB24" s="9" t="str">
        <f t="shared" si="1"/>
        <v/>
      </c>
      <c r="AE24" s="12"/>
      <c r="AF24" s="9" t="s">
        <v>821</v>
      </c>
      <c r="AG24" s="11" t="s">
        <v>734</v>
      </c>
      <c r="AH24" s="9" t="s">
        <v>735</v>
      </c>
      <c r="AI24" s="9" t="s">
        <v>732</v>
      </c>
      <c r="AJ24" s="9" t="s">
        <v>128</v>
      </c>
      <c r="AK24" s="9" t="str">
        <f t="shared" si="3"/>
        <v>Basement</v>
      </c>
      <c r="AO24" s="13" t="str">
        <f t="shared" si="2"/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 t="shared" si="0"/>
        <v/>
      </c>
      <c r="AB25" s="9" t="str">
        <f t="shared" si="1"/>
        <v/>
      </c>
      <c r="AE25" s="12"/>
      <c r="AF25" s="9" t="s">
        <v>821</v>
      </c>
      <c r="AG25" s="11" t="s">
        <v>734</v>
      </c>
      <c r="AH25" s="9" t="s">
        <v>735</v>
      </c>
      <c r="AI25" s="9" t="s">
        <v>732</v>
      </c>
      <c r="AJ25" s="9" t="s">
        <v>128</v>
      </c>
      <c r="AK25" s="9" t="str">
        <f t="shared" si="3"/>
        <v>Basement</v>
      </c>
      <c r="AO25" s="9" t="str">
        <f t="shared" si="2"/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 t="shared" si="0"/>
        <v/>
      </c>
      <c r="AB26" s="9" t="str">
        <f t="shared" si="1"/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 t="shared" si="2"/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 t="shared" si="0"/>
        <v>haas/entity/sensor/weewx/compensation_sensor_rack_temperature/config</v>
      </c>
      <c r="AB27" s="9" t="str">
        <f t="shared" si="1"/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 t="shared" si="2"/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 t="shared" si="0"/>
        <v>haas/entity/sensor/weewx/compensation_sensor_roof_apparent_temperature/config</v>
      </c>
      <c r="AB28" s="9" t="str">
        <f t="shared" si="1"/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 t="shared" si="2"/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 t="shared" si="0"/>
        <v>haas/entity/sensor/weewx/compensation_sensor_roof_dew_point/config</v>
      </c>
      <c r="AB29" s="9" t="str">
        <f t="shared" si="1"/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 t="shared" si="2"/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 t="shared" si="0"/>
        <v>haas/entity/sensor/weewx/compensation_sensor_roof_heat_index/config</v>
      </c>
      <c r="AB30" s="9" t="str">
        <f t="shared" si="1"/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 t="shared" si="2"/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 t="shared" si="0"/>
        <v>haas/entity/sensor/weewx/compensation_sensor_roof_humidity_index/config</v>
      </c>
      <c r="AB31" s="9" t="str">
        <f t="shared" si="1"/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 t="shared" si="2"/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 t="shared" si="0"/>
        <v>haas/entity/sensor/weewx/compensation_sensor_rack_dew_point/config</v>
      </c>
      <c r="AB32" s="9" t="str">
        <f t="shared" si="1"/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 t="shared" si="2"/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 t="shared" si="0"/>
        <v>haas/entity/sensor/weewx/compensation_sensor_roof_wind_chill_temperature/config</v>
      </c>
      <c r="AB33" s="9" t="str">
        <f t="shared" si="1"/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 t="shared" si="2"/>
        <v/>
      </c>
    </row>
    <row r="34" spans="1:41" ht="16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 t="shared" si="1"/>
        <v/>
      </c>
      <c r="AE34" s="12"/>
      <c r="AO34" s="9" t="str">
        <f t="shared" si="2"/>
        <v/>
      </c>
    </row>
    <row r="35" spans="1:41" ht="16" customHeight="1" x14ac:dyDescent="0.2">
      <c r="A35" s="9">
        <v>1040</v>
      </c>
      <c r="B35" s="9" t="s">
        <v>26</v>
      </c>
      <c r="C35" s="9" t="s">
        <v>784</v>
      </c>
      <c r="D35" s="9" t="s">
        <v>27</v>
      </c>
      <c r="E35" s="9" t="s">
        <v>788</v>
      </c>
      <c r="F35" s="13" t="str">
        <f>IF(ISBLANK(E35), "", Table2[[#This Row],[unique_id]])</f>
        <v>lounge_air_purifier_pm25</v>
      </c>
      <c r="G35" s="9" t="s">
        <v>209</v>
      </c>
      <c r="H35" s="9" t="s">
        <v>787</v>
      </c>
      <c r="I35" s="9" t="s">
        <v>30</v>
      </c>
      <c r="L35" s="9" t="s">
        <v>90</v>
      </c>
      <c r="N35" s="9" t="s">
        <v>760</v>
      </c>
      <c r="O35" s="11"/>
      <c r="P35" s="11"/>
      <c r="Q35" s="11"/>
      <c r="R35" s="11"/>
      <c r="S35" s="11"/>
      <c r="T35" s="9"/>
      <c r="W35" s="9" t="s">
        <v>790</v>
      </c>
      <c r="AA35" s="9" t="str">
        <f>IF(ISBLANK(Z35),  "", _xlfn.CONCAT("haas/entity/sensor/", LOWER(C35), "/", E35, "/config"))</f>
        <v/>
      </c>
      <c r="AB35" s="9" t="str">
        <f t="shared" si="1"/>
        <v/>
      </c>
      <c r="AO35" s="13" t="str">
        <f t="shared" si="2"/>
        <v/>
      </c>
    </row>
    <row r="36" spans="1:41" ht="16" customHeight="1" x14ac:dyDescent="0.2">
      <c r="A36" s="9">
        <v>1041</v>
      </c>
      <c r="B36" s="9" t="s">
        <v>26</v>
      </c>
      <c r="C36" s="9" t="s">
        <v>784</v>
      </c>
      <c r="D36" s="9" t="s">
        <v>27</v>
      </c>
      <c r="E36" s="9" t="s">
        <v>909</v>
      </c>
      <c r="F36" s="13" t="str">
        <f>IF(ISBLANK(E36), "", Table2[[#This Row],[unique_id]])</f>
        <v>dining_air_purifier_pm25</v>
      </c>
      <c r="G36" s="9" t="s">
        <v>208</v>
      </c>
      <c r="H36" s="9" t="s">
        <v>787</v>
      </c>
      <c r="I36" s="9" t="s">
        <v>30</v>
      </c>
      <c r="L36" s="9" t="s">
        <v>90</v>
      </c>
      <c r="N36" s="9" t="s">
        <v>760</v>
      </c>
      <c r="O36" s="11"/>
      <c r="P36" s="11"/>
      <c r="Q36" s="11"/>
      <c r="R36" s="11"/>
      <c r="S36" s="11"/>
      <c r="T36" s="9"/>
      <c r="W36" s="9" t="s">
        <v>790</v>
      </c>
      <c r="AA36" s="9" t="str">
        <f>IF(ISBLANK(Z36),  "", _xlfn.CONCAT("haas/entity/sensor/", LOWER(C36), "/", E36, "/config"))</f>
        <v/>
      </c>
      <c r="AB36" s="9" t="str">
        <f t="shared" si="1"/>
        <v/>
      </c>
      <c r="AO36" s="13" t="str">
        <f t="shared" si="2"/>
        <v/>
      </c>
    </row>
    <row r="37" spans="1:41" ht="16" customHeight="1" x14ac:dyDescent="0.2">
      <c r="A37" s="9">
        <v>1042</v>
      </c>
      <c r="B37" s="9" t="s">
        <v>26</v>
      </c>
      <c r="C37" s="9" t="s">
        <v>764</v>
      </c>
      <c r="D37" s="9" t="s">
        <v>505</v>
      </c>
      <c r="E37" s="9" t="s">
        <v>504</v>
      </c>
      <c r="F37" s="9" t="str">
        <f>IF(ISBLANK(E37), "", Table2[[#This Row],[unique_id]])</f>
        <v>column_break</v>
      </c>
      <c r="G37" s="9" t="s">
        <v>501</v>
      </c>
      <c r="H37" s="9" t="s">
        <v>787</v>
      </c>
      <c r="I37" s="9" t="s">
        <v>30</v>
      </c>
      <c r="L37" s="9" t="s">
        <v>502</v>
      </c>
      <c r="M37" s="9" t="s">
        <v>503</v>
      </c>
      <c r="N37" s="9"/>
      <c r="O37" s="11"/>
      <c r="P37" s="11"/>
      <c r="Q37" s="11"/>
      <c r="R37" s="11"/>
      <c r="S37" s="11"/>
      <c r="T37" s="9"/>
      <c r="W37" s="9" t="s">
        <v>790</v>
      </c>
      <c r="AB37" s="9" t="str">
        <f t="shared" si="1"/>
        <v/>
      </c>
      <c r="AO37" s="9" t="str">
        <f t="shared" si="2"/>
        <v/>
      </c>
    </row>
    <row r="38" spans="1:41" ht="16" customHeight="1" x14ac:dyDescent="0.2">
      <c r="A38" s="9">
        <v>1050</v>
      </c>
      <c r="B38" s="9" t="s">
        <v>26</v>
      </c>
      <c r="C38" s="9" t="s">
        <v>39</v>
      </c>
      <c r="D38" s="9" t="s">
        <v>27</v>
      </c>
      <c r="E38" s="9" t="s">
        <v>459</v>
      </c>
      <c r="F38" s="9" t="str">
        <f>IF(ISBLANK(E38), "", Table2[[#This Row],[unique_id]])</f>
        <v>compensation_sensor_roof_humidity</v>
      </c>
      <c r="G38" s="9" t="s">
        <v>38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11"/>
      <c r="T38" s="9" t="s">
        <v>31</v>
      </c>
      <c r="U38" s="9" t="s">
        <v>32</v>
      </c>
      <c r="V38" s="9" t="s">
        <v>33</v>
      </c>
      <c r="W38" s="9" t="s">
        <v>480</v>
      </c>
      <c r="X38" s="9">
        <v>300</v>
      </c>
      <c r="Y38" s="11" t="s">
        <v>34</v>
      </c>
      <c r="Z38" s="9" t="s">
        <v>40</v>
      </c>
      <c r="AA38" s="9" t="str">
        <f t="shared" ref="AA38:AA49" si="4">IF(ISBLANK(Z38),  "", _xlfn.CONCAT("haas/entity/sensor/", LOWER(C38), "/", E38, "/config"))</f>
        <v>haas/entity/sensor/weewx/compensation_sensor_roof_humidity/config</v>
      </c>
      <c r="AB38" s="9" t="str">
        <f t="shared" si="1"/>
        <v>weewx/compensation_sensor_roof_humidity</v>
      </c>
      <c r="AC38" s="9" t="s">
        <v>398</v>
      </c>
      <c r="AD38" s="9">
        <v>1</v>
      </c>
      <c r="AE38" s="12" t="s">
        <v>194</v>
      </c>
      <c r="AF38" s="9" t="s">
        <v>580</v>
      </c>
      <c r="AG38" s="11">
        <v>3.15</v>
      </c>
      <c r="AH38" s="9" t="s">
        <v>554</v>
      </c>
      <c r="AI38" s="9" t="s">
        <v>36</v>
      </c>
      <c r="AJ38" s="9" t="s">
        <v>37</v>
      </c>
      <c r="AK38" s="9" t="s">
        <v>38</v>
      </c>
      <c r="AO38" s="9" t="str">
        <f t="shared" si="2"/>
        <v/>
      </c>
    </row>
    <row r="39" spans="1:41" ht="16" customHeight="1" x14ac:dyDescent="0.2">
      <c r="A39" s="9">
        <v>1051</v>
      </c>
      <c r="B39" s="9" t="s">
        <v>26</v>
      </c>
      <c r="C39" s="9" t="s">
        <v>128</v>
      </c>
      <c r="D39" s="9" t="s">
        <v>27</v>
      </c>
      <c r="E39" s="9" t="s">
        <v>460</v>
      </c>
      <c r="F39" s="9" t="str">
        <f>IF(ISBLANK(E39), "", Table2[[#This Row],[unique_id]])</f>
        <v>compensation_sensor_netatmo_ada_humidity</v>
      </c>
      <c r="G39" s="9" t="s">
        <v>130</v>
      </c>
      <c r="H39" s="9" t="s">
        <v>29</v>
      </c>
      <c r="I39" s="9" t="s">
        <v>30</v>
      </c>
      <c r="L39" s="9" t="s">
        <v>90</v>
      </c>
      <c r="N39" s="9" t="s">
        <v>760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 t="shared" si="4"/>
        <v/>
      </c>
      <c r="AB39" s="9" t="str">
        <f t="shared" si="1"/>
        <v/>
      </c>
      <c r="AE39" s="12"/>
      <c r="AF39" s="9" t="str">
        <f>LOWER(_xlfn.CONCAT(Table2[[#This Row],[device_manufacturer]], "-",Table2[[#This Row],[device_suggested_area]]))</f>
        <v>netatmo-ada</v>
      </c>
      <c r="AG39" s="11" t="s">
        <v>733</v>
      </c>
      <c r="AH39" s="9" t="s">
        <v>735</v>
      </c>
      <c r="AI39" s="9" t="s">
        <v>731</v>
      </c>
      <c r="AJ39" s="9" t="s">
        <v>128</v>
      </c>
      <c r="AK39" s="9" t="str">
        <f t="shared" ref="AK39:AK48" si="5">G39</f>
        <v>Ada</v>
      </c>
      <c r="AO39" s="9" t="str">
        <f t="shared" si="2"/>
        <v/>
      </c>
    </row>
    <row r="40" spans="1:41" ht="16" customHeight="1" x14ac:dyDescent="0.2">
      <c r="A40" s="9">
        <v>1052</v>
      </c>
      <c r="B40" s="9" t="s">
        <v>26</v>
      </c>
      <c r="C40" s="9" t="s">
        <v>128</v>
      </c>
      <c r="D40" s="9" t="s">
        <v>27</v>
      </c>
      <c r="E40" s="9" t="s">
        <v>461</v>
      </c>
      <c r="F40" s="9" t="str">
        <f>IF(ISBLANK(E40), "", Table2[[#This Row],[unique_id]])</f>
        <v>compensation_sensor_netatmo_edwin_humidity</v>
      </c>
      <c r="G40" s="9" t="s">
        <v>127</v>
      </c>
      <c r="H40" s="9" t="s">
        <v>29</v>
      </c>
      <c r="I40" s="9" t="s">
        <v>30</v>
      </c>
      <c r="L40" s="9" t="s">
        <v>90</v>
      </c>
      <c r="N40" s="9" t="s">
        <v>760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 t="shared" si="4"/>
        <v/>
      </c>
      <c r="AB40" s="9" t="str">
        <f t="shared" si="1"/>
        <v/>
      </c>
      <c r="AE40" s="12"/>
      <c r="AF40" s="9" t="str">
        <f>LOWER(_xlfn.CONCAT(Table2[[#This Row],[device_manufacturer]], "-",Table2[[#This Row],[device_suggested_area]]))</f>
        <v>netatmo-edwin</v>
      </c>
      <c r="AG40" s="11" t="s">
        <v>733</v>
      </c>
      <c r="AH40" s="9" t="s">
        <v>735</v>
      </c>
      <c r="AI40" s="9" t="s">
        <v>731</v>
      </c>
      <c r="AJ40" s="9" t="s">
        <v>128</v>
      </c>
      <c r="AK40" s="9" t="str">
        <f t="shared" si="5"/>
        <v>Edwin</v>
      </c>
      <c r="AO40" s="9" t="str">
        <f t="shared" si="2"/>
        <v/>
      </c>
    </row>
    <row r="41" spans="1:41" ht="16" customHeight="1" x14ac:dyDescent="0.2">
      <c r="A41" s="9">
        <v>1053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compensation_sensor_netatmo_bertram_2_office_lounge_humidity</v>
      </c>
      <c r="G41" s="9" t="s">
        <v>209</v>
      </c>
      <c r="H41" s="9" t="s">
        <v>29</v>
      </c>
      <c r="I41" s="9" t="s">
        <v>30</v>
      </c>
      <c r="L41" s="9" t="s">
        <v>90</v>
      </c>
      <c r="N41" s="9" t="s">
        <v>760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 t="shared" si="4"/>
        <v/>
      </c>
      <c r="AB41" s="9" t="str">
        <f t="shared" si="1"/>
        <v/>
      </c>
      <c r="AE41" s="12"/>
      <c r="AF41" s="9" t="s">
        <v>818</v>
      </c>
      <c r="AG41" s="11" t="s">
        <v>734</v>
      </c>
      <c r="AH41" s="9" t="s">
        <v>735</v>
      </c>
      <c r="AI41" s="9" t="s">
        <v>732</v>
      </c>
      <c r="AJ41" s="9" t="s">
        <v>128</v>
      </c>
      <c r="AK41" s="9" t="str">
        <f t="shared" si="5"/>
        <v>Lounge</v>
      </c>
      <c r="AO41" s="9" t="str">
        <f t="shared" si="2"/>
        <v/>
      </c>
    </row>
    <row r="42" spans="1:41" ht="16" customHeight="1" x14ac:dyDescent="0.2">
      <c r="A42" s="9">
        <v>1054</v>
      </c>
      <c r="B42" s="9" t="s">
        <v>26</v>
      </c>
      <c r="C42" s="9" t="s">
        <v>128</v>
      </c>
      <c r="D42" s="9" t="s">
        <v>27</v>
      </c>
      <c r="E42" s="9" t="s">
        <v>462</v>
      </c>
      <c r="F42" s="9" t="str">
        <f>IF(ISBLANK(E42), "", Table2[[#This Row],[unique_id]])</f>
        <v>compensation_sensor_netatmo_parents_humidity</v>
      </c>
      <c r="G42" s="9" t="s">
        <v>207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 t="shared" si="4"/>
        <v/>
      </c>
      <c r="AB42" s="9" t="str">
        <f t="shared" si="1"/>
        <v/>
      </c>
      <c r="AE42" s="12"/>
      <c r="AF42" s="9" t="str">
        <f>LOWER(_xlfn.CONCAT(Table2[[#This Row],[device_manufacturer]], "-",Table2[[#This Row],[device_suggested_area]]))</f>
        <v>netatmo-parents</v>
      </c>
      <c r="AG42" s="11" t="s">
        <v>733</v>
      </c>
      <c r="AH42" s="9" t="s">
        <v>735</v>
      </c>
      <c r="AI42" s="9" t="s">
        <v>731</v>
      </c>
      <c r="AJ42" s="9" t="s">
        <v>128</v>
      </c>
      <c r="AK42" s="9" t="str">
        <f t="shared" si="5"/>
        <v>Parents</v>
      </c>
      <c r="AO42" s="9" t="str">
        <f t="shared" si="2"/>
        <v/>
      </c>
    </row>
    <row r="43" spans="1:41" ht="16" customHeight="1" x14ac:dyDescent="0.2">
      <c r="A43" s="9">
        <v>1055</v>
      </c>
      <c r="B43" s="9" t="s">
        <v>26</v>
      </c>
      <c r="C43" s="9" t="s">
        <v>128</v>
      </c>
      <c r="D43" s="9" t="s">
        <v>27</v>
      </c>
      <c r="E43" s="9" t="s">
        <v>463</v>
      </c>
      <c r="F43" s="9" t="str">
        <f>IF(ISBLANK(E43), "", Table2[[#This Row],[unique_id]])</f>
        <v>compensation_sensor_netatmo_bertram_2_office_humidity</v>
      </c>
      <c r="G43" s="9" t="s">
        <v>228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 t="shared" si="4"/>
        <v/>
      </c>
      <c r="AB43" s="9" t="str">
        <f t="shared" si="1"/>
        <v/>
      </c>
      <c r="AE43" s="12"/>
      <c r="AF43" s="9" t="str">
        <f>LOWER(_xlfn.CONCAT(Table2[[#This Row],[device_manufacturer]], "-",Table2[[#This Row],[device_suggested_area]]))</f>
        <v>netatmo-office</v>
      </c>
      <c r="AG43" s="11" t="s">
        <v>734</v>
      </c>
      <c r="AH43" s="9" t="s">
        <v>735</v>
      </c>
      <c r="AI43" s="9" t="s">
        <v>732</v>
      </c>
      <c r="AJ43" s="9" t="s">
        <v>128</v>
      </c>
      <c r="AK43" s="9" t="str">
        <f t="shared" si="5"/>
        <v>Office</v>
      </c>
      <c r="AO43" s="9" t="str">
        <f t="shared" si="2"/>
        <v/>
      </c>
    </row>
    <row r="44" spans="1:41" ht="16" customHeight="1" x14ac:dyDescent="0.2">
      <c r="A44" s="9">
        <v>1056</v>
      </c>
      <c r="B44" s="9" t="s">
        <v>26</v>
      </c>
      <c r="C44" s="9" t="s">
        <v>128</v>
      </c>
      <c r="D44" s="9" t="s">
        <v>27</v>
      </c>
      <c r="E44" s="9" t="s">
        <v>464</v>
      </c>
      <c r="F44" s="9" t="str">
        <f>IF(ISBLANK(E44), "", Table2[[#This Row],[unique_id]])</f>
        <v>compensation_sensor_netatmo_bertram_2_kitchen_humidity</v>
      </c>
      <c r="G44" s="9" t="s">
        <v>221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 t="shared" si="4"/>
        <v/>
      </c>
      <c r="AB44" s="9" t="str">
        <f t="shared" si="1"/>
        <v/>
      </c>
      <c r="AE44" s="12"/>
      <c r="AF44" s="9" t="str">
        <f>LOWER(_xlfn.CONCAT(Table2[[#This Row],[device_manufacturer]], "-",Table2[[#This Row],[device_suggested_area]]))</f>
        <v>netatmo-kitchen</v>
      </c>
      <c r="AG44" s="11" t="s">
        <v>734</v>
      </c>
      <c r="AH44" s="9" t="s">
        <v>735</v>
      </c>
      <c r="AI44" s="9" t="s">
        <v>732</v>
      </c>
      <c r="AJ44" s="9" t="s">
        <v>128</v>
      </c>
      <c r="AK44" s="9" t="str">
        <f t="shared" si="5"/>
        <v>Kitchen</v>
      </c>
      <c r="AO44" s="9" t="str">
        <f t="shared" si="2"/>
        <v/>
      </c>
    </row>
    <row r="45" spans="1:41" ht="16" customHeight="1" x14ac:dyDescent="0.2">
      <c r="A45" s="9">
        <v>1057</v>
      </c>
      <c r="B45" s="9" t="s">
        <v>26</v>
      </c>
      <c r="C45" s="9" t="s">
        <v>128</v>
      </c>
      <c r="D45" s="9" t="s">
        <v>27</v>
      </c>
      <c r="E45" s="9" t="s">
        <v>465</v>
      </c>
      <c r="F45" s="9" t="str">
        <f>IF(ISBLANK(E45), "", Table2[[#This Row],[unique_id]])</f>
        <v>compensation_sensor_netatmo_bertram_2_office_pantry_humidity</v>
      </c>
      <c r="G45" s="9" t="s">
        <v>227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 t="shared" si="4"/>
        <v/>
      </c>
      <c r="AB45" s="9" t="str">
        <f t="shared" si="1"/>
        <v/>
      </c>
      <c r="AE45" s="12"/>
      <c r="AF45" s="9" t="s">
        <v>819</v>
      </c>
      <c r="AG45" s="11" t="s">
        <v>734</v>
      </c>
      <c r="AH45" s="9" t="s">
        <v>735</v>
      </c>
      <c r="AI45" s="9" t="s">
        <v>732</v>
      </c>
      <c r="AJ45" s="9" t="s">
        <v>128</v>
      </c>
      <c r="AK45" s="9" t="str">
        <f t="shared" si="5"/>
        <v>Pantry</v>
      </c>
      <c r="AO45" s="9" t="str">
        <f t="shared" si="2"/>
        <v/>
      </c>
    </row>
    <row r="46" spans="1:41" ht="16" customHeight="1" x14ac:dyDescent="0.2">
      <c r="A46" s="9">
        <v>1058</v>
      </c>
      <c r="B46" s="9" t="s">
        <v>26</v>
      </c>
      <c r="C46" s="9" t="s">
        <v>128</v>
      </c>
      <c r="D46" s="9" t="s">
        <v>27</v>
      </c>
      <c r="E46" s="9" t="s">
        <v>467</v>
      </c>
      <c r="F46" s="9" t="str">
        <f>IF(ISBLANK(E46), "", Table2[[#This Row],[unique_id]])</f>
        <v>compensation_sensor_netatmo_bertram_2_office_dining_humidity</v>
      </c>
      <c r="G46" s="9" t="s">
        <v>208</v>
      </c>
      <c r="H46" s="9" t="s">
        <v>29</v>
      </c>
      <c r="I46" s="9" t="s">
        <v>30</v>
      </c>
      <c r="L46" s="9" t="s">
        <v>136</v>
      </c>
      <c r="N46" s="9" t="s">
        <v>760</v>
      </c>
      <c r="O46" s="11" t="s">
        <v>477</v>
      </c>
      <c r="P46" s="11"/>
      <c r="Q46" s="11"/>
      <c r="R46" s="11"/>
      <c r="S46" s="11"/>
      <c r="T46" s="9"/>
      <c r="W46" s="9" t="s">
        <v>480</v>
      </c>
      <c r="Y46" s="11"/>
      <c r="AA46" s="9" t="str">
        <f t="shared" si="4"/>
        <v/>
      </c>
      <c r="AB46" s="9" t="str">
        <f t="shared" si="1"/>
        <v/>
      </c>
      <c r="AE46" s="12"/>
      <c r="AF46" s="9" t="s">
        <v>820</v>
      </c>
      <c r="AG46" s="11" t="s">
        <v>734</v>
      </c>
      <c r="AH46" s="9" t="s">
        <v>735</v>
      </c>
      <c r="AI46" s="9" t="s">
        <v>732</v>
      </c>
      <c r="AJ46" s="9" t="s">
        <v>128</v>
      </c>
      <c r="AK46" s="9" t="str">
        <f t="shared" si="5"/>
        <v>Dining</v>
      </c>
      <c r="AO46" s="9" t="str">
        <f t="shared" si="2"/>
        <v/>
      </c>
    </row>
    <row r="47" spans="1:41" ht="16" customHeight="1" x14ac:dyDescent="0.2">
      <c r="A47" s="9">
        <v>1059</v>
      </c>
      <c r="B47" s="9" t="s">
        <v>26</v>
      </c>
      <c r="C47" s="9" t="s">
        <v>128</v>
      </c>
      <c r="D47" s="9" t="s">
        <v>27</v>
      </c>
      <c r="E47" s="9" t="s">
        <v>468</v>
      </c>
      <c r="F47" s="9" t="str">
        <f>IF(ISBLANK(E47), "", Table2[[#This Row],[unique_id]])</f>
        <v>compensation_sensor_netatmo_laundry_humidity</v>
      </c>
      <c r="G47" s="9" t="s">
        <v>229</v>
      </c>
      <c r="H47" s="9" t="s">
        <v>29</v>
      </c>
      <c r="I47" s="9" t="s">
        <v>30</v>
      </c>
      <c r="L47" s="9" t="s">
        <v>136</v>
      </c>
      <c r="N47" s="9" t="s">
        <v>760</v>
      </c>
      <c r="O47" s="11" t="s">
        <v>477</v>
      </c>
      <c r="P47" s="11"/>
      <c r="Q47" s="11"/>
      <c r="R47" s="11"/>
      <c r="S47" s="11"/>
      <c r="T47" s="9"/>
      <c r="W47" s="9" t="s">
        <v>480</v>
      </c>
      <c r="Y47" s="11"/>
      <c r="AA47" s="9" t="str">
        <f t="shared" si="4"/>
        <v/>
      </c>
      <c r="AB47" s="9" t="str">
        <f t="shared" si="1"/>
        <v/>
      </c>
      <c r="AE47" s="12"/>
      <c r="AF47" s="9" t="str">
        <f>LOWER(_xlfn.CONCAT(Table2[[#This Row],[device_manufacturer]], "-",Table2[[#This Row],[device_suggested_area]]))</f>
        <v>netatmo-laundry</v>
      </c>
      <c r="AG47" s="11" t="s">
        <v>733</v>
      </c>
      <c r="AH47" s="9" t="s">
        <v>735</v>
      </c>
      <c r="AI47" s="9" t="s">
        <v>731</v>
      </c>
      <c r="AJ47" s="9" t="s">
        <v>128</v>
      </c>
      <c r="AK47" s="9" t="str">
        <f t="shared" si="5"/>
        <v>Laundry</v>
      </c>
      <c r="AO47" s="9" t="str">
        <f t="shared" si="2"/>
        <v/>
      </c>
    </row>
    <row r="48" spans="1:41" ht="16" customHeight="1" x14ac:dyDescent="0.2">
      <c r="A48" s="9">
        <v>1060</v>
      </c>
      <c r="B48" s="9" t="s">
        <v>26</v>
      </c>
      <c r="C48" s="9" t="s">
        <v>128</v>
      </c>
      <c r="D48" s="9" t="s">
        <v>27</v>
      </c>
      <c r="E48" s="9" t="s">
        <v>469</v>
      </c>
      <c r="F48" s="9" t="str">
        <f>IF(ISBLANK(E48), "", Table2[[#This Row],[unique_id]])</f>
        <v>compensation_sensor_netatmo_bertram_2_office_basement_humidity</v>
      </c>
      <c r="G48" s="9" t="s">
        <v>226</v>
      </c>
      <c r="H48" s="9" t="s">
        <v>29</v>
      </c>
      <c r="I48" s="9" t="s">
        <v>30</v>
      </c>
      <c r="L48" s="9" t="s">
        <v>136</v>
      </c>
      <c r="N48" s="9" t="s">
        <v>760</v>
      </c>
      <c r="O48" s="11" t="s">
        <v>477</v>
      </c>
      <c r="P48" s="11"/>
      <c r="Q48" s="11"/>
      <c r="R48" s="11"/>
      <c r="S48" s="11"/>
      <c r="T48" s="9"/>
      <c r="W48" s="9" t="s">
        <v>480</v>
      </c>
      <c r="Y48" s="11"/>
      <c r="AA48" s="9" t="str">
        <f t="shared" si="4"/>
        <v/>
      </c>
      <c r="AB48" s="9" t="str">
        <f t="shared" si="1"/>
        <v/>
      </c>
      <c r="AE48" s="12"/>
      <c r="AF48" s="9" t="s">
        <v>821</v>
      </c>
      <c r="AG48" s="11" t="s">
        <v>734</v>
      </c>
      <c r="AH48" s="9" t="s">
        <v>735</v>
      </c>
      <c r="AI48" s="9" t="s">
        <v>732</v>
      </c>
      <c r="AJ48" s="9" t="s">
        <v>128</v>
      </c>
      <c r="AK48" s="9" t="str">
        <f t="shared" si="5"/>
        <v>Basement</v>
      </c>
      <c r="AO48" s="9" t="str">
        <f t="shared" si="2"/>
        <v/>
      </c>
    </row>
    <row r="49" spans="1:41" ht="16" customHeight="1" x14ac:dyDescent="0.2">
      <c r="A49" s="9">
        <v>1061</v>
      </c>
      <c r="B49" s="9" t="s">
        <v>26</v>
      </c>
      <c r="C49" s="9" t="s">
        <v>39</v>
      </c>
      <c r="D49" s="9" t="s">
        <v>27</v>
      </c>
      <c r="E49" s="9" t="s">
        <v>470</v>
      </c>
      <c r="F49" s="9" t="str">
        <f>IF(ISBLANK(E49), "", Table2[[#This Row],[unique_id]])</f>
        <v>compensation_sensor_rack_humidity</v>
      </c>
      <c r="G49" s="9" t="s">
        <v>28</v>
      </c>
      <c r="H49" s="9" t="s">
        <v>29</v>
      </c>
      <c r="I49" s="9" t="s">
        <v>30</v>
      </c>
      <c r="L49" s="9" t="s">
        <v>136</v>
      </c>
      <c r="N49" s="9"/>
      <c r="O49" s="11" t="s">
        <v>477</v>
      </c>
      <c r="P49" s="11"/>
      <c r="Q49" s="11"/>
      <c r="R49" s="11"/>
      <c r="S49" s="11"/>
      <c r="T49" s="9" t="s">
        <v>31</v>
      </c>
      <c r="U49" s="9" t="s">
        <v>32</v>
      </c>
      <c r="V49" s="9" t="s">
        <v>33</v>
      </c>
      <c r="W49" s="9" t="s">
        <v>480</v>
      </c>
      <c r="X49" s="9">
        <v>300</v>
      </c>
      <c r="Y49" s="11" t="s">
        <v>34</v>
      </c>
      <c r="Z49" s="9" t="s">
        <v>35</v>
      </c>
      <c r="AA49" s="9" t="str">
        <f t="shared" si="4"/>
        <v>haas/entity/sensor/weewx/compensation_sensor_rack_humidity/config</v>
      </c>
      <c r="AB49" s="9" t="str">
        <f t="shared" si="1"/>
        <v>weewx/compensation_sensor_rack_humidity</v>
      </c>
      <c r="AC49" s="9" t="s">
        <v>398</v>
      </c>
      <c r="AD49" s="9">
        <v>1</v>
      </c>
      <c r="AE49" s="12" t="s">
        <v>194</v>
      </c>
      <c r="AF49" s="9" t="s">
        <v>580</v>
      </c>
      <c r="AG49" s="11">
        <v>3.15</v>
      </c>
      <c r="AH49" s="9" t="s">
        <v>554</v>
      </c>
      <c r="AI49" s="9" t="s">
        <v>36</v>
      </c>
      <c r="AJ49" s="9" t="s">
        <v>37</v>
      </c>
      <c r="AK49" s="9" t="s">
        <v>28</v>
      </c>
      <c r="AO49" s="9" t="str">
        <f t="shared" si="2"/>
        <v/>
      </c>
    </row>
    <row r="50" spans="1:41" ht="16" customHeight="1" x14ac:dyDescent="0.2">
      <c r="A50" s="9">
        <v>1062</v>
      </c>
      <c r="B50" s="9" t="s">
        <v>26</v>
      </c>
      <c r="C50" s="9" t="s">
        <v>764</v>
      </c>
      <c r="D50" s="9" t="s">
        <v>505</v>
      </c>
      <c r="E50" s="9" t="s">
        <v>504</v>
      </c>
      <c r="F50" s="9" t="str">
        <f>IF(ISBLANK(E50), "", Table2[[#This Row],[unique_id]])</f>
        <v>column_break</v>
      </c>
      <c r="G50" s="9" t="s">
        <v>501</v>
      </c>
      <c r="H50" s="9" t="s">
        <v>29</v>
      </c>
      <c r="I50" s="9" t="s">
        <v>30</v>
      </c>
      <c r="L50" s="9" t="s">
        <v>502</v>
      </c>
      <c r="M50" s="9" t="s">
        <v>503</v>
      </c>
      <c r="N50" s="9"/>
      <c r="O50" s="11"/>
      <c r="P50" s="11"/>
      <c r="Q50" s="11"/>
      <c r="R50" s="11"/>
      <c r="S50" s="11"/>
      <c r="T50" s="9"/>
      <c r="Y50" s="11"/>
      <c r="AB50" s="9" t="str">
        <f t="shared" si="1"/>
        <v/>
      </c>
      <c r="AE50" s="12"/>
      <c r="AO50" s="9" t="str">
        <f t="shared" si="2"/>
        <v/>
      </c>
    </row>
    <row r="51" spans="1:41" ht="16" customHeight="1" x14ac:dyDescent="0.2">
      <c r="A51" s="9">
        <v>1100</v>
      </c>
      <c r="B51" s="9" t="s">
        <v>26</v>
      </c>
      <c r="C51" s="9" t="s">
        <v>128</v>
      </c>
      <c r="D51" s="9" t="s">
        <v>27</v>
      </c>
      <c r="E51" s="9" t="s">
        <v>451</v>
      </c>
      <c r="F51" s="9" t="str">
        <f>IF(ISBLANK(E51), "", Table2[[#This Row],[unique_id]])</f>
        <v>compensation_sensor_netatmo_ada_co2</v>
      </c>
      <c r="G51" s="9" t="s">
        <v>130</v>
      </c>
      <c r="H51" s="9" t="s">
        <v>187</v>
      </c>
      <c r="I51" s="9" t="s">
        <v>30</v>
      </c>
      <c r="N51" s="9"/>
      <c r="O51" s="11" t="s">
        <v>477</v>
      </c>
      <c r="P51" s="11"/>
      <c r="Q51" s="11"/>
      <c r="R51" s="11"/>
      <c r="S51" s="11"/>
      <c r="T51" s="9"/>
      <c r="W51" s="9" t="s">
        <v>295</v>
      </c>
      <c r="Y51" s="11"/>
      <c r="AA51" s="9" t="str">
        <f t="shared" ref="AA51:AA94" si="6">IF(ISBLANK(Z51),  "", _xlfn.CONCAT("haas/entity/sensor/", LOWER(C51), "/", E51, "/config"))</f>
        <v/>
      </c>
      <c r="AB51" s="9" t="str">
        <f t="shared" si="1"/>
        <v/>
      </c>
      <c r="AE51" s="12"/>
      <c r="AF51" s="9" t="str">
        <f>LOWER(_xlfn.CONCAT(Table2[[#This Row],[device_manufacturer]], "-",Table2[[#This Row],[device_suggested_area]]))</f>
        <v>netatmo-ada</v>
      </c>
      <c r="AG51" s="11" t="s">
        <v>733</v>
      </c>
      <c r="AH51" s="9" t="s">
        <v>735</v>
      </c>
      <c r="AI51" s="9" t="s">
        <v>731</v>
      </c>
      <c r="AJ51" s="9" t="s">
        <v>128</v>
      </c>
      <c r="AK51" s="9" t="str">
        <f t="shared" ref="AK51:AK59" si="7">G51</f>
        <v>Ada</v>
      </c>
      <c r="AO51" s="9" t="str">
        <f t="shared" si="2"/>
        <v/>
      </c>
    </row>
    <row r="52" spans="1:41" ht="16" customHeight="1" x14ac:dyDescent="0.2">
      <c r="A52" s="9">
        <v>1101</v>
      </c>
      <c r="B52" s="9" t="s">
        <v>26</v>
      </c>
      <c r="C52" s="9" t="s">
        <v>128</v>
      </c>
      <c r="D52" s="9" t="s">
        <v>27</v>
      </c>
      <c r="E52" s="9" t="s">
        <v>452</v>
      </c>
      <c r="F52" s="9" t="str">
        <f>IF(ISBLANK(E52), "", Table2[[#This Row],[unique_id]])</f>
        <v>compensation_sensor_netatmo_edwin_co2</v>
      </c>
      <c r="G52" s="9" t="s">
        <v>127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 t="shared" si="6"/>
        <v/>
      </c>
      <c r="AB52" s="9" t="str">
        <f t="shared" si="1"/>
        <v/>
      </c>
      <c r="AF52" s="9" t="str">
        <f>LOWER(_xlfn.CONCAT(Table2[[#This Row],[device_manufacturer]], "-",Table2[[#This Row],[device_suggested_area]]))</f>
        <v>netatmo-edwin</v>
      </c>
      <c r="AG52" s="11" t="s">
        <v>733</v>
      </c>
      <c r="AH52" s="9" t="s">
        <v>735</v>
      </c>
      <c r="AI52" s="9" t="s">
        <v>731</v>
      </c>
      <c r="AJ52" s="9" t="s">
        <v>128</v>
      </c>
      <c r="AK52" s="9" t="str">
        <f t="shared" si="7"/>
        <v>Edwin</v>
      </c>
      <c r="AO52" s="9" t="str">
        <f t="shared" si="2"/>
        <v/>
      </c>
    </row>
    <row r="53" spans="1:41" ht="16" customHeight="1" x14ac:dyDescent="0.2">
      <c r="A53" s="9">
        <v>1102</v>
      </c>
      <c r="B53" s="9" t="s">
        <v>26</v>
      </c>
      <c r="C53" s="9" t="s">
        <v>128</v>
      </c>
      <c r="D53" s="9" t="s">
        <v>27</v>
      </c>
      <c r="E53" s="9" t="s">
        <v>429</v>
      </c>
      <c r="F53" s="9" t="str">
        <f>IF(ISBLANK(E53), "", Table2[[#This Row],[unique_id]])</f>
        <v>compensation_sensor_netatmo_parents_co2</v>
      </c>
      <c r="G53" s="9" t="s">
        <v>207</v>
      </c>
      <c r="H53" s="9" t="s">
        <v>187</v>
      </c>
      <c r="I53" s="9" t="s">
        <v>30</v>
      </c>
      <c r="L53" s="9" t="s">
        <v>90</v>
      </c>
      <c r="N53" s="9" t="s">
        <v>760</v>
      </c>
      <c r="O53" s="11" t="s">
        <v>431</v>
      </c>
      <c r="P53" s="11"/>
      <c r="Q53" s="11"/>
      <c r="R53" s="11"/>
      <c r="S53" s="11"/>
      <c r="T53" s="9"/>
      <c r="W53" s="9" t="s">
        <v>295</v>
      </c>
      <c r="AA53" s="9" t="str">
        <f t="shared" si="6"/>
        <v/>
      </c>
      <c r="AB53" s="9" t="str">
        <f t="shared" si="1"/>
        <v/>
      </c>
      <c r="AF53" s="9" t="str">
        <f>LOWER(_xlfn.CONCAT(Table2[[#This Row],[device_manufacturer]], "-",Table2[[#This Row],[device_suggested_area]]))</f>
        <v>netatmo-parents</v>
      </c>
      <c r="AG53" s="11" t="s">
        <v>733</v>
      </c>
      <c r="AH53" s="9" t="s">
        <v>735</v>
      </c>
      <c r="AI53" s="9" t="s">
        <v>731</v>
      </c>
      <c r="AJ53" s="9" t="s">
        <v>128</v>
      </c>
      <c r="AK53" s="9" t="str">
        <f t="shared" si="7"/>
        <v>Parents</v>
      </c>
      <c r="AO53" s="9" t="str">
        <f t="shared" si="2"/>
        <v/>
      </c>
    </row>
    <row r="54" spans="1:41" ht="16" customHeight="1" x14ac:dyDescent="0.2">
      <c r="A54" s="9">
        <v>1103</v>
      </c>
      <c r="B54" s="9" t="s">
        <v>26</v>
      </c>
      <c r="C54" s="9" t="s">
        <v>128</v>
      </c>
      <c r="D54" s="9" t="s">
        <v>27</v>
      </c>
      <c r="E54" s="9" t="s">
        <v>453</v>
      </c>
      <c r="F54" s="9" t="str">
        <f>IF(ISBLANK(E54), "", Table2[[#This Row],[unique_id]])</f>
        <v>compensation_sensor_netatmo_bertram_2_office_co2</v>
      </c>
      <c r="G54" s="9" t="s">
        <v>228</v>
      </c>
      <c r="H54" s="9" t="s">
        <v>187</v>
      </c>
      <c r="I54" s="9" t="s">
        <v>30</v>
      </c>
      <c r="L54" s="9" t="s">
        <v>90</v>
      </c>
      <c r="N54" s="9" t="s">
        <v>760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 t="shared" si="6"/>
        <v/>
      </c>
      <c r="AB54" s="9" t="str">
        <f t="shared" si="1"/>
        <v/>
      </c>
      <c r="AF54" s="9" t="str">
        <f>LOWER(_xlfn.CONCAT(Table2[[#This Row],[device_manufacturer]], "-",Table2[[#This Row],[device_suggested_area]]))</f>
        <v>netatmo-office</v>
      </c>
      <c r="AG54" s="11" t="s">
        <v>734</v>
      </c>
      <c r="AH54" s="9" t="s">
        <v>735</v>
      </c>
      <c r="AI54" s="9" t="s">
        <v>732</v>
      </c>
      <c r="AJ54" s="9" t="s">
        <v>128</v>
      </c>
      <c r="AK54" s="9" t="str">
        <f t="shared" si="7"/>
        <v>Office</v>
      </c>
      <c r="AO54" s="9" t="str">
        <f t="shared" si="2"/>
        <v/>
      </c>
    </row>
    <row r="55" spans="1:41" ht="16" customHeight="1" x14ac:dyDescent="0.2">
      <c r="A55" s="9">
        <v>1104</v>
      </c>
      <c r="B55" s="9" t="s">
        <v>26</v>
      </c>
      <c r="C55" s="9" t="s">
        <v>128</v>
      </c>
      <c r="D55" s="9" t="s">
        <v>27</v>
      </c>
      <c r="E55" s="9" t="s">
        <v>456</v>
      </c>
      <c r="F55" s="9" t="str">
        <f>IF(ISBLANK(E55), "", Table2[[#This Row],[unique_id]])</f>
        <v>compensation_sensor_netatmo_bertram_2_office_lounge_co2</v>
      </c>
      <c r="G55" s="9" t="s">
        <v>209</v>
      </c>
      <c r="H55" s="9" t="s">
        <v>187</v>
      </c>
      <c r="I55" s="9" t="s">
        <v>30</v>
      </c>
      <c r="L55" s="9" t="s">
        <v>90</v>
      </c>
      <c r="N55" s="9" t="s">
        <v>760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 t="shared" si="6"/>
        <v/>
      </c>
      <c r="AB55" s="9" t="str">
        <f t="shared" si="1"/>
        <v/>
      </c>
      <c r="AF55" s="9" t="s">
        <v>818</v>
      </c>
      <c r="AG55" s="11" t="s">
        <v>734</v>
      </c>
      <c r="AH55" s="9" t="s">
        <v>735</v>
      </c>
      <c r="AI55" s="9" t="s">
        <v>732</v>
      </c>
      <c r="AJ55" s="9" t="s">
        <v>128</v>
      </c>
      <c r="AK55" s="9" t="str">
        <f t="shared" si="7"/>
        <v>Lounge</v>
      </c>
      <c r="AO55" s="9" t="str">
        <f t="shared" si="2"/>
        <v/>
      </c>
    </row>
    <row r="56" spans="1:41" ht="16" customHeight="1" x14ac:dyDescent="0.2">
      <c r="A56" s="9">
        <v>1105</v>
      </c>
      <c r="B56" s="9" t="s">
        <v>26</v>
      </c>
      <c r="C56" s="9" t="s">
        <v>128</v>
      </c>
      <c r="D56" s="9" t="s">
        <v>27</v>
      </c>
      <c r="E56" s="9" t="s">
        <v>454</v>
      </c>
      <c r="F56" s="9" t="str">
        <f>IF(ISBLANK(E56), "", Table2[[#This Row],[unique_id]])</f>
        <v>compensation_sensor_netatmo_bertram_2_kitchen_co2</v>
      </c>
      <c r="G56" s="9" t="s">
        <v>221</v>
      </c>
      <c r="H56" s="9" t="s">
        <v>187</v>
      </c>
      <c r="I56" s="9" t="s">
        <v>30</v>
      </c>
      <c r="L56" s="9" t="s">
        <v>136</v>
      </c>
      <c r="N56" s="9" t="s">
        <v>760</v>
      </c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 t="shared" si="6"/>
        <v/>
      </c>
      <c r="AB56" s="9" t="str">
        <f t="shared" si="1"/>
        <v/>
      </c>
      <c r="AF56" s="9" t="str">
        <f>LOWER(_xlfn.CONCAT(Table2[[#This Row],[device_manufacturer]], "-",Table2[[#This Row],[device_suggested_area]]))</f>
        <v>netatmo-kitchen</v>
      </c>
      <c r="AG56" s="11" t="s">
        <v>734</v>
      </c>
      <c r="AH56" s="9" t="s">
        <v>735</v>
      </c>
      <c r="AI56" s="9" t="s">
        <v>732</v>
      </c>
      <c r="AJ56" s="9" t="s">
        <v>128</v>
      </c>
      <c r="AK56" s="9" t="str">
        <f t="shared" si="7"/>
        <v>Kitchen</v>
      </c>
      <c r="AO56" s="9" t="str">
        <f t="shared" si="2"/>
        <v/>
      </c>
    </row>
    <row r="57" spans="1:41" ht="16" customHeight="1" x14ac:dyDescent="0.2">
      <c r="A57" s="9">
        <v>1106</v>
      </c>
      <c r="B57" s="9" t="s">
        <v>26</v>
      </c>
      <c r="C57" s="9" t="s">
        <v>128</v>
      </c>
      <c r="D57" s="9" t="s">
        <v>27</v>
      </c>
      <c r="E57" s="9" t="s">
        <v>455</v>
      </c>
      <c r="F57" s="9" t="str">
        <f>IF(ISBLANK(E57), "", Table2[[#This Row],[unique_id]])</f>
        <v>compensation_sensor_netatmo_bertram_2_office_pantry_co2</v>
      </c>
      <c r="G57" s="9" t="s">
        <v>227</v>
      </c>
      <c r="H57" s="9" t="s">
        <v>187</v>
      </c>
      <c r="I57" s="9" t="s">
        <v>30</v>
      </c>
      <c r="L57" s="9" t="s">
        <v>136</v>
      </c>
      <c r="N57" s="9" t="s">
        <v>760</v>
      </c>
      <c r="O57" s="11" t="s">
        <v>477</v>
      </c>
      <c r="P57" s="11"/>
      <c r="Q57" s="11"/>
      <c r="R57" s="11"/>
      <c r="S57" s="11"/>
      <c r="T57" s="9"/>
      <c r="W57" s="9" t="s">
        <v>295</v>
      </c>
      <c r="AA57" s="9" t="str">
        <f t="shared" si="6"/>
        <v/>
      </c>
      <c r="AB57" s="9" t="str">
        <f t="shared" si="1"/>
        <v/>
      </c>
      <c r="AF57" s="9" t="s">
        <v>819</v>
      </c>
      <c r="AG57" s="11" t="s">
        <v>734</v>
      </c>
      <c r="AH57" s="9" t="s">
        <v>735</v>
      </c>
      <c r="AI57" s="9" t="s">
        <v>732</v>
      </c>
      <c r="AJ57" s="9" t="s">
        <v>128</v>
      </c>
      <c r="AK57" s="9" t="str">
        <f t="shared" si="7"/>
        <v>Pantry</v>
      </c>
      <c r="AO57" s="9" t="str">
        <f t="shared" si="2"/>
        <v/>
      </c>
    </row>
    <row r="58" spans="1:41" ht="16" customHeight="1" x14ac:dyDescent="0.2">
      <c r="A58" s="9">
        <v>1107</v>
      </c>
      <c r="B58" s="9" t="s">
        <v>26</v>
      </c>
      <c r="C58" s="9" t="s">
        <v>128</v>
      </c>
      <c r="D58" s="9" t="s">
        <v>27</v>
      </c>
      <c r="E58" s="9" t="s">
        <v>457</v>
      </c>
      <c r="F58" s="9" t="str">
        <f>IF(ISBLANK(E58), "", Table2[[#This Row],[unique_id]])</f>
        <v>compensation_sensor_netatmo_bertram_2_office_dining_co2</v>
      </c>
      <c r="G58" s="9" t="s">
        <v>208</v>
      </c>
      <c r="H58" s="9" t="s">
        <v>187</v>
      </c>
      <c r="I58" s="9" t="s">
        <v>30</v>
      </c>
      <c r="L58" s="9" t="s">
        <v>136</v>
      </c>
      <c r="N58" s="9" t="s">
        <v>760</v>
      </c>
      <c r="O58" s="11" t="s">
        <v>477</v>
      </c>
      <c r="P58" s="11"/>
      <c r="Q58" s="11"/>
      <c r="R58" s="11"/>
      <c r="S58" s="11"/>
      <c r="T58" s="9"/>
      <c r="W58" s="9" t="s">
        <v>295</v>
      </c>
      <c r="AA58" s="9" t="str">
        <f t="shared" si="6"/>
        <v/>
      </c>
      <c r="AB58" s="9" t="str">
        <f t="shared" si="1"/>
        <v/>
      </c>
      <c r="AF58" s="9" t="s">
        <v>820</v>
      </c>
      <c r="AG58" s="11" t="s">
        <v>734</v>
      </c>
      <c r="AH58" s="9" t="s">
        <v>735</v>
      </c>
      <c r="AI58" s="9" t="s">
        <v>732</v>
      </c>
      <c r="AJ58" s="9" t="s">
        <v>128</v>
      </c>
      <c r="AK58" s="9" t="str">
        <f t="shared" si="7"/>
        <v>Dining</v>
      </c>
      <c r="AO58" s="9" t="str">
        <f t="shared" si="2"/>
        <v/>
      </c>
    </row>
    <row r="59" spans="1:41" ht="16" customHeight="1" x14ac:dyDescent="0.2">
      <c r="A59" s="9">
        <v>1108</v>
      </c>
      <c r="B59" s="9" t="s">
        <v>26</v>
      </c>
      <c r="C59" s="9" t="s">
        <v>128</v>
      </c>
      <c r="D59" s="9" t="s">
        <v>27</v>
      </c>
      <c r="E59" s="9" t="s">
        <v>458</v>
      </c>
      <c r="F59" s="9" t="str">
        <f>IF(ISBLANK(E59), "", Table2[[#This Row],[unique_id]])</f>
        <v>compensation_sensor_netatmo_laundry_co2</v>
      </c>
      <c r="G59" s="9" t="s">
        <v>229</v>
      </c>
      <c r="H59" s="9" t="s">
        <v>187</v>
      </c>
      <c r="I59" s="9" t="s">
        <v>30</v>
      </c>
      <c r="N59" s="9"/>
      <c r="O59" s="11" t="s">
        <v>477</v>
      </c>
      <c r="P59" s="11"/>
      <c r="Q59" s="11"/>
      <c r="R59" s="11"/>
      <c r="S59" s="11"/>
      <c r="T59" s="9"/>
      <c r="W59" s="9" t="s">
        <v>295</v>
      </c>
      <c r="AA59" s="9" t="str">
        <f t="shared" si="6"/>
        <v/>
      </c>
      <c r="AB59" s="9" t="str">
        <f t="shared" si="1"/>
        <v/>
      </c>
      <c r="AF59" s="9" t="str">
        <f>LOWER(_xlfn.CONCAT(Table2[[#This Row],[device_manufacturer]], "-",Table2[[#This Row],[device_suggested_area]]))</f>
        <v>netatmo-laundry</v>
      </c>
      <c r="AG59" s="11" t="s">
        <v>733</v>
      </c>
      <c r="AH59" s="9" t="s">
        <v>735</v>
      </c>
      <c r="AI59" s="9" t="s">
        <v>731</v>
      </c>
      <c r="AJ59" s="9" t="s">
        <v>128</v>
      </c>
      <c r="AK59" s="9" t="str">
        <f t="shared" si="7"/>
        <v>Laundry</v>
      </c>
      <c r="AO59" s="9" t="str">
        <f t="shared" si="2"/>
        <v/>
      </c>
    </row>
    <row r="60" spans="1:41" ht="16" customHeight="1" x14ac:dyDescent="0.2">
      <c r="A60" s="9">
        <v>1109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187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AA60" s="9" t="str">
        <f t="shared" si="6"/>
        <v/>
      </c>
      <c r="AB60" s="9" t="str">
        <f t="shared" si="1"/>
        <v/>
      </c>
      <c r="AO60" s="13" t="str">
        <f t="shared" si="2"/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 t="shared" si="6"/>
        <v/>
      </c>
      <c r="AB61" s="9" t="str">
        <f t="shared" si="1"/>
        <v/>
      </c>
      <c r="AF61" s="9" t="str">
        <f>LOWER(_xlfn.CONCAT(Table2[[#This Row],[device_manufacturer]], "-",Table2[[#This Row],[device_suggested_area]]))</f>
        <v>netatmo-ada</v>
      </c>
      <c r="AG61" s="11" t="s">
        <v>733</v>
      </c>
      <c r="AH61" s="9" t="s">
        <v>735</v>
      </c>
      <c r="AI61" s="9" t="s">
        <v>731</v>
      </c>
      <c r="AJ61" s="9" t="s">
        <v>128</v>
      </c>
      <c r="AK61" s="9" t="str">
        <f t="shared" ref="AK61:AK66" si="8">G61</f>
        <v>Ada</v>
      </c>
      <c r="AO61" s="9" t="str">
        <f t="shared" si="2"/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 t="shared" si="6"/>
        <v/>
      </c>
      <c r="AB62" s="9" t="str">
        <f t="shared" si="1"/>
        <v/>
      </c>
      <c r="AF62" s="9" t="str">
        <f>LOWER(_xlfn.CONCAT(Table2[[#This Row],[device_manufacturer]], "-",Table2[[#This Row],[device_suggested_area]]))</f>
        <v>netatmo-edwin</v>
      </c>
      <c r="AG62" s="11" t="s">
        <v>733</v>
      </c>
      <c r="AH62" s="9" t="s">
        <v>735</v>
      </c>
      <c r="AI62" s="9" t="s">
        <v>731</v>
      </c>
      <c r="AJ62" s="9" t="s">
        <v>128</v>
      </c>
      <c r="AK62" s="9" t="str">
        <f t="shared" si="8"/>
        <v>Edwin</v>
      </c>
      <c r="AO62" s="9" t="str">
        <f t="shared" si="2"/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 t="shared" si="6"/>
        <v/>
      </c>
      <c r="AB63" s="9" t="str">
        <f t="shared" si="1"/>
        <v/>
      </c>
      <c r="AF63" s="9" t="str">
        <f>LOWER(_xlfn.CONCAT(Table2[[#This Row],[device_manufacturer]], "-",Table2[[#This Row],[device_suggested_area]]))</f>
        <v>netatmo-parents</v>
      </c>
      <c r="AG63" s="11" t="s">
        <v>733</v>
      </c>
      <c r="AH63" s="9" t="s">
        <v>735</v>
      </c>
      <c r="AI63" s="9" t="s">
        <v>731</v>
      </c>
      <c r="AJ63" s="9" t="s">
        <v>128</v>
      </c>
      <c r="AK63" s="9" t="str">
        <f t="shared" si="8"/>
        <v>Parents</v>
      </c>
      <c r="AO63" s="9" t="str">
        <f t="shared" si="2"/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 t="shared" si="6"/>
        <v/>
      </c>
      <c r="AB64" s="9" t="str">
        <f t="shared" si="1"/>
        <v/>
      </c>
      <c r="AF64" s="9" t="str">
        <f>LOWER(_xlfn.CONCAT(Table2[[#This Row],[device_manufacturer]], "-",Table2[[#This Row],[device_suggested_area]]))</f>
        <v>netatmo-office</v>
      </c>
      <c r="AG64" s="11" t="s">
        <v>734</v>
      </c>
      <c r="AH64" s="9" t="s">
        <v>735</v>
      </c>
      <c r="AI64" s="9" t="s">
        <v>732</v>
      </c>
      <c r="AJ64" s="9" t="s">
        <v>128</v>
      </c>
      <c r="AK64" s="9" t="str">
        <f t="shared" si="8"/>
        <v>Office</v>
      </c>
      <c r="AO64" s="9" t="str">
        <f t="shared" si="2"/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 t="shared" si="6"/>
        <v/>
      </c>
      <c r="AB65" s="9" t="str">
        <f t="shared" si="1"/>
        <v/>
      </c>
      <c r="AF65" s="9" t="str">
        <f>LOWER(_xlfn.CONCAT(Table2[[#This Row],[device_manufacturer]], "-",Table2[[#This Row],[device_suggested_area]]))</f>
        <v>netatmo-kitchen</v>
      </c>
      <c r="AG65" s="11" t="s">
        <v>734</v>
      </c>
      <c r="AH65" s="9" t="s">
        <v>735</v>
      </c>
      <c r="AI65" s="9" t="s">
        <v>732</v>
      </c>
      <c r="AJ65" s="9" t="s">
        <v>128</v>
      </c>
      <c r="AK65" s="9" t="str">
        <f t="shared" si="8"/>
        <v>Kitchen</v>
      </c>
      <c r="AO65" s="9" t="str">
        <f t="shared" si="2"/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 t="shared" si="6"/>
        <v/>
      </c>
      <c r="AB66" s="9" t="str">
        <f t="shared" si="1"/>
        <v/>
      </c>
      <c r="AF66" s="9" t="str">
        <f>LOWER(_xlfn.CONCAT(Table2[[#This Row],[device_manufacturer]], "-",Table2[[#This Row],[device_suggested_area]]))</f>
        <v>netatmo-laundry</v>
      </c>
      <c r="AG66" s="11" t="s">
        <v>733</v>
      </c>
      <c r="AH66" s="9" t="s">
        <v>735</v>
      </c>
      <c r="AI66" s="9" t="s">
        <v>731</v>
      </c>
      <c r="AJ66" s="9" t="s">
        <v>128</v>
      </c>
      <c r="AK66" s="9" t="str">
        <f t="shared" si="8"/>
        <v>Laundry</v>
      </c>
      <c r="AO66" s="9" t="str">
        <f t="shared" si="2"/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 t="shared" si="6"/>
        <v>haas/entity/sensor/weewx/roof_cloud_base/config</v>
      </c>
      <c r="AB67" s="9" t="str">
        <f t="shared" si="1"/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 t="shared" si="2"/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 t="shared" si="6"/>
        <v>haas/entity/sensor/weewx/roof_max_solar_radiation/config</v>
      </c>
      <c r="AB68" s="9" t="str">
        <f t="shared" ref="AB68:AB131" si="9"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 t="shared" si="6"/>
        <v>haas/entity/sensor/weewx/roof_barometer_pressure/config</v>
      </c>
      <c r="AB69" s="9" t="str">
        <f t="shared" si="9"/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 t="shared" si="10"/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 t="shared" si="6"/>
        <v>haas/entity/sensor/weewx/roof_pressure/config</v>
      </c>
      <c r="AB70" s="9" t="str">
        <f t="shared" si="9"/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 t="shared" si="10"/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 t="shared" si="6"/>
        <v>haas/entity/sensor/weewx/roof_wind_direction/config</v>
      </c>
      <c r="AB71" s="9" t="str">
        <f t="shared" si="9"/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 t="shared" si="10"/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 t="shared" si="6"/>
        <v>haas/entity/sensor/weewx/roof_wind_gust_direction/config</v>
      </c>
      <c r="AB72" s="9" t="str">
        <f t="shared" si="9"/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 t="shared" si="10"/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 t="shared" si="6"/>
        <v>haas/entity/sensor/weewx/roof_wind_gust_speed/config</v>
      </c>
      <c r="AB73" s="9" t="str">
        <f t="shared" si="9"/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 t="shared" si="10"/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 t="shared" si="6"/>
        <v>haas/entity/sensor/weewx/roof_wind_speed_10min/config</v>
      </c>
      <c r="AB74" s="9" t="str">
        <f t="shared" si="9"/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 t="shared" si="10"/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 t="shared" si="6"/>
        <v>haas/entity/sensor/weewx/roof_wind_samples/config</v>
      </c>
      <c r="AB75" s="9" t="str">
        <f t="shared" si="9"/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 t="shared" si="10"/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 t="shared" si="6"/>
        <v>haas/entity/sensor/weewx/roof_wind_run/config</v>
      </c>
      <c r="AB76" s="9" t="str">
        <f t="shared" si="9"/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 t="shared" si="10"/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 t="shared" si="6"/>
        <v>haas/entity/sensor/weewx/roof_wind_speed/config</v>
      </c>
      <c r="AB77" s="9" t="str">
        <f t="shared" si="9"/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 t="shared" si="10"/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 t="shared" si="6"/>
        <v>haas/entity/sensor/weewx/roof_rain_rate/config</v>
      </c>
      <c r="AB78" s="9" t="str">
        <f t="shared" si="9"/>
        <v>weewx/roof_rain_rate</v>
      </c>
      <c r="AC78" s="9" t="s">
        <v>756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 t="shared" si="10"/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 t="shared" si="6"/>
        <v>haas/entity/sensor/weewx/roof_hourly_rain/config</v>
      </c>
      <c r="AB79" s="9" t="str">
        <f t="shared" si="9"/>
        <v>weewx/roof_hourly_rain</v>
      </c>
      <c r="AC79" s="9" t="s">
        <v>756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 t="shared" si="10"/>
        <v/>
      </c>
    </row>
    <row r="80" spans="1:41" ht="16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11"/>
      <c r="T80" s="9"/>
      <c r="Y80" s="11"/>
      <c r="AA80" s="9" t="str">
        <f t="shared" si="6"/>
        <v/>
      </c>
      <c r="AB80" s="9" t="str">
        <f t="shared" si="9"/>
        <v/>
      </c>
      <c r="AE80" s="12"/>
      <c r="AO80" s="13" t="str">
        <f t="shared" si="10"/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 t="shared" si="6"/>
        <v>haas/entity/sensor/weewx/roof_daily_rain/config</v>
      </c>
      <c r="AB81" s="9" t="str">
        <f t="shared" si="9"/>
        <v>weewx/roof_daily_rain</v>
      </c>
      <c r="AC81" s="9" t="s">
        <v>756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 t="shared" si="10"/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 t="shared" si="6"/>
        <v>haas/entity/sensor/weewx/roof_24hour_rain/config</v>
      </c>
      <c r="AB82" s="9" t="str">
        <f t="shared" si="9"/>
        <v>weewx/roof_24hour_rain</v>
      </c>
      <c r="AC82" s="9" t="s">
        <v>756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 t="shared" si="10"/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 t="shared" si="6"/>
        <v/>
      </c>
      <c r="AB83" s="9" t="str">
        <f t="shared" si="9"/>
        <v/>
      </c>
      <c r="AE83" s="12"/>
      <c r="AO83" s="9" t="str">
        <f t="shared" si="10"/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 t="shared" si="6"/>
        <v>haas/entity/sensor/weewx/roof_monthly_rain/config</v>
      </c>
      <c r="AB84" s="9" t="str">
        <f t="shared" si="9"/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 t="shared" si="10"/>
        <v/>
      </c>
    </row>
    <row r="85" spans="1:41" ht="16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11"/>
      <c r="T85" s="9"/>
      <c r="Y85" s="11"/>
      <c r="AA85" s="9" t="str">
        <f t="shared" si="6"/>
        <v/>
      </c>
      <c r="AB85" s="9" t="str">
        <f t="shared" si="9"/>
        <v/>
      </c>
      <c r="AE85" s="12"/>
      <c r="AO85" s="13" t="str">
        <f t="shared" si="10"/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 t="shared" si="6"/>
        <v>haas/entity/sensor/weewx/roof_yearly_rain/config</v>
      </c>
      <c r="AB86" s="9" t="str">
        <f t="shared" si="9"/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 t="shared" si="10"/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 t="shared" si="6"/>
        <v>haas/entity/sensor/weewx/roof_rain/config</v>
      </c>
      <c r="AB87" s="9" t="str">
        <f t="shared" si="9"/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 t="shared" si="10"/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 t="shared" si="6"/>
        <v>haas/entity/sensor/weewx/roof_storm_rain/config</v>
      </c>
      <c r="AB88" s="9" t="str">
        <f t="shared" si="9"/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 t="shared" si="10"/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754</v>
      </c>
      <c r="Y89" s="11"/>
      <c r="AA89" s="9" t="str">
        <f t="shared" si="6"/>
        <v/>
      </c>
      <c r="AB89" s="9" t="str">
        <f t="shared" si="9"/>
        <v/>
      </c>
      <c r="AE89" s="12"/>
      <c r="AK89" s="9" t="s">
        <v>174</v>
      </c>
      <c r="AO89" s="13" t="str">
        <f t="shared" si="10"/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 t="shared" si="6"/>
        <v/>
      </c>
      <c r="AB90" s="9" t="str">
        <f t="shared" si="9"/>
        <v/>
      </c>
      <c r="AE90" s="12"/>
      <c r="AK90" s="9" t="s">
        <v>174</v>
      </c>
      <c r="AO90" s="9" t="str">
        <f t="shared" si="10"/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755</v>
      </c>
      <c r="Y91" s="11"/>
      <c r="AA91" s="9" t="str">
        <f t="shared" si="6"/>
        <v/>
      </c>
      <c r="AB91" s="9" t="str">
        <f t="shared" si="9"/>
        <v/>
      </c>
      <c r="AE91" s="12"/>
      <c r="AK91" s="9" t="s">
        <v>174</v>
      </c>
      <c r="AO91" s="9" t="str">
        <f t="shared" si="10"/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781</v>
      </c>
      <c r="H92" s="9" t="s">
        <v>427</v>
      </c>
      <c r="I92" s="9" t="s">
        <v>132</v>
      </c>
      <c r="J92" s="9" t="s">
        <v>781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 t="shared" si="6"/>
        <v/>
      </c>
      <c r="AB92" s="9" t="str">
        <f t="shared" si="9"/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689</v>
      </c>
      <c r="AM92" s="9" t="s">
        <v>538</v>
      </c>
      <c r="AN92" s="9" t="s">
        <v>682</v>
      </c>
      <c r="AO92" s="9" t="str">
        <f t="shared" si="10"/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778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771</v>
      </c>
      <c r="Y93" s="11"/>
      <c r="AA93" s="9" t="str">
        <f t="shared" si="6"/>
        <v/>
      </c>
      <c r="AB93" s="9" t="str">
        <f t="shared" si="9"/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768</v>
      </c>
      <c r="AH93" s="9" t="s">
        <v>767</v>
      </c>
      <c r="AI93" s="9" t="s">
        <v>769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689</v>
      </c>
      <c r="AM93" s="9" t="s">
        <v>766</v>
      </c>
      <c r="AN93" s="18" t="s">
        <v>770</v>
      </c>
      <c r="AO93" s="9" t="str">
        <f t="shared" si="10"/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 t="shared" si="6"/>
        <v/>
      </c>
      <c r="AB94" s="9" t="str">
        <f t="shared" si="9"/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768</v>
      </c>
      <c r="AH94" s="9" t="s">
        <v>767</v>
      </c>
      <c r="AI94" s="9" t="s">
        <v>769</v>
      </c>
      <c r="AJ94" s="9" t="str">
        <f>IF(OR(ISBLANK(AM94), ISBLANK(AN94)), "", Table2[[#This Row],[device_via_device]])</f>
        <v/>
      </c>
      <c r="AK94" s="9" t="s">
        <v>773</v>
      </c>
      <c r="AL94" s="9" t="s">
        <v>689</v>
      </c>
      <c r="AN94" s="18"/>
      <c r="AO94" s="9" t="str">
        <f t="shared" si="10"/>
        <v/>
      </c>
    </row>
    <row r="95" spans="1:41" ht="16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 t="shared" si="9"/>
        <v/>
      </c>
      <c r="AE95" s="12"/>
      <c r="AO95" s="9" t="str">
        <f t="shared" si="10"/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862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 t="shared" ref="AA96:AA142" si="11">IF(ISBLANK(Z96),  "", _xlfn.CONCAT("haas/entity/sensor/", LOWER(C96), "/", E96, "/config"))</f>
        <v/>
      </c>
      <c r="AB96" s="9" t="str">
        <f t="shared" si="9"/>
        <v/>
      </c>
      <c r="AE96" s="9"/>
      <c r="AK96" s="9" t="s">
        <v>130</v>
      </c>
      <c r="AO96" s="9" t="str">
        <f t="shared" si="10"/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901</v>
      </c>
      <c r="K97" s="9" t="s">
        <v>420</v>
      </c>
      <c r="L97" s="9" t="s">
        <v>136</v>
      </c>
      <c r="N97" s="9"/>
      <c r="O97" s="11"/>
      <c r="P97" s="11" t="s">
        <v>853</v>
      </c>
      <c r="Q97" s="24" t="s">
        <v>873</v>
      </c>
      <c r="R97" s="22" t="s">
        <v>934</v>
      </c>
      <c r="S97" s="22" t="s">
        <v>937</v>
      </c>
      <c r="T97" s="9"/>
      <c r="W97" s="9" t="s">
        <v>387</v>
      </c>
      <c r="Y97" s="11"/>
      <c r="AA97" s="9" t="str">
        <f t="shared" si="11"/>
        <v/>
      </c>
      <c r="AB97" s="9" t="str">
        <f t="shared" si="9"/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849</v>
      </c>
      <c r="AH97" s="9" t="s">
        <v>864</v>
      </c>
      <c r="AI97" s="9" t="s">
        <v>848</v>
      </c>
      <c r="AJ97" s="9" t="s">
        <v>590</v>
      </c>
      <c r="AK97" s="9" t="s">
        <v>130</v>
      </c>
      <c r="AO97" s="9" t="str">
        <f t="shared" si="10"/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852</v>
      </c>
      <c r="Q98" s="24" t="s">
        <v>873</v>
      </c>
      <c r="R98" s="22" t="s">
        <v>900</v>
      </c>
      <c r="S98" s="22" t="s">
        <v>937</v>
      </c>
      <c r="T98" s="9"/>
      <c r="Y98" s="11"/>
      <c r="AA98" s="9" t="str">
        <f t="shared" si="11"/>
        <v/>
      </c>
      <c r="AB98" s="9" t="str">
        <f t="shared" si="9"/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849</v>
      </c>
      <c r="AH98" s="9" t="s">
        <v>865</v>
      </c>
      <c r="AI98" s="9" t="s">
        <v>848</v>
      </c>
      <c r="AJ98" s="9" t="s">
        <v>590</v>
      </c>
      <c r="AK98" s="9" t="s">
        <v>130</v>
      </c>
      <c r="AM98" s="9" t="s">
        <v>871</v>
      </c>
      <c r="AO98" s="9" t="str">
        <f t="shared" si="10"/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901</v>
      </c>
      <c r="K99" s="9" t="s">
        <v>419</v>
      </c>
      <c r="L99" s="9" t="s">
        <v>136</v>
      </c>
      <c r="N99" s="9"/>
      <c r="O99" s="11"/>
      <c r="P99" s="11" t="s">
        <v>853</v>
      </c>
      <c r="Q99" s="24" t="s">
        <v>874</v>
      </c>
      <c r="R99" s="22" t="s">
        <v>934</v>
      </c>
      <c r="S99" s="22" t="s">
        <v>938</v>
      </c>
      <c r="T99" s="9"/>
      <c r="W99" s="9" t="s">
        <v>387</v>
      </c>
      <c r="Y99" s="11"/>
      <c r="AA99" s="9" t="str">
        <f t="shared" si="11"/>
        <v/>
      </c>
      <c r="AB99" s="9" t="str">
        <f t="shared" si="9"/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849</v>
      </c>
      <c r="AH99" s="9" t="s">
        <v>864</v>
      </c>
      <c r="AI99" s="9" t="s">
        <v>848</v>
      </c>
      <c r="AJ99" s="9" t="s">
        <v>590</v>
      </c>
      <c r="AK99" s="9" t="s">
        <v>127</v>
      </c>
      <c r="AO99" s="9" t="str">
        <f t="shared" si="10"/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852</v>
      </c>
      <c r="Q100" s="24" t="s">
        <v>874</v>
      </c>
      <c r="R100" s="22" t="s">
        <v>900</v>
      </c>
      <c r="S100" s="22" t="s">
        <v>938</v>
      </c>
      <c r="T100" s="9"/>
      <c r="Y100" s="11"/>
      <c r="AA100" s="9" t="str">
        <f t="shared" si="11"/>
        <v/>
      </c>
      <c r="AB100" s="9" t="str">
        <f t="shared" si="9"/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849</v>
      </c>
      <c r="AH100" s="9" t="s">
        <v>865</v>
      </c>
      <c r="AI100" s="9" t="s">
        <v>848</v>
      </c>
      <c r="AJ100" s="9" t="s">
        <v>590</v>
      </c>
      <c r="AK100" s="9" t="s">
        <v>127</v>
      </c>
      <c r="AM100" s="9" t="s">
        <v>898</v>
      </c>
      <c r="AO100" s="9" t="str">
        <f t="shared" si="10"/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862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 t="shared" si="11"/>
        <v/>
      </c>
      <c r="AB101" s="9" t="str">
        <f t="shared" si="9"/>
        <v/>
      </c>
      <c r="AE101" s="9"/>
      <c r="AK101" s="9" t="s">
        <v>127</v>
      </c>
      <c r="AN101" s="15"/>
      <c r="AO101" s="9" t="str">
        <f t="shared" si="10"/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902</v>
      </c>
      <c r="K102" s="9" t="s">
        <v>420</v>
      </c>
      <c r="L102" s="9" t="s">
        <v>136</v>
      </c>
      <c r="N102" s="9"/>
      <c r="O102" s="11"/>
      <c r="P102" s="11" t="s">
        <v>853</v>
      </c>
      <c r="Q102" s="24">
        <v>300</v>
      </c>
      <c r="R102" s="22" t="s">
        <v>934</v>
      </c>
      <c r="S102" s="22" t="s">
        <v>937</v>
      </c>
      <c r="T102" s="9"/>
      <c r="W102" s="9" t="s">
        <v>387</v>
      </c>
      <c r="Y102" s="11"/>
      <c r="AA102" s="9" t="str">
        <f t="shared" si="11"/>
        <v/>
      </c>
      <c r="AB102" s="9" t="str">
        <f t="shared" si="9"/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849</v>
      </c>
      <c r="AH102" s="9" t="s">
        <v>869</v>
      </c>
      <c r="AI102" s="9" t="s">
        <v>848</v>
      </c>
      <c r="AJ102" s="9" t="s">
        <v>590</v>
      </c>
      <c r="AK102" s="9" t="s">
        <v>127</v>
      </c>
      <c r="AO102" s="9" t="str">
        <f t="shared" si="10"/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852</v>
      </c>
      <c r="Q103" s="24">
        <v>300</v>
      </c>
      <c r="R103" s="22" t="s">
        <v>900</v>
      </c>
      <c r="S103" s="22" t="s">
        <v>937</v>
      </c>
      <c r="T103" s="9"/>
      <c r="Y103" s="11"/>
      <c r="AA103" s="9" t="str">
        <f t="shared" si="11"/>
        <v/>
      </c>
      <c r="AB103" s="9" t="str">
        <f t="shared" si="9"/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849</v>
      </c>
      <c r="AH103" s="9" t="s">
        <v>870</v>
      </c>
      <c r="AI103" s="9" t="s">
        <v>848</v>
      </c>
      <c r="AJ103" s="9" t="s">
        <v>590</v>
      </c>
      <c r="AK103" s="9" t="s">
        <v>127</v>
      </c>
      <c r="AM103" s="9" t="s">
        <v>872</v>
      </c>
      <c r="AO103" s="9" t="str">
        <f t="shared" si="10"/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861</v>
      </c>
      <c r="K104" s="9" t="s">
        <v>418</v>
      </c>
      <c r="L104" s="9" t="s">
        <v>136</v>
      </c>
      <c r="N104" s="9"/>
      <c r="O104" s="11"/>
      <c r="P104" s="11" t="s">
        <v>853</v>
      </c>
      <c r="Q104" s="24">
        <v>400</v>
      </c>
      <c r="R104" s="22" t="s">
        <v>934</v>
      </c>
      <c r="S104" s="22" t="s">
        <v>936</v>
      </c>
      <c r="T104" s="9"/>
      <c r="W104" s="9" t="s">
        <v>387</v>
      </c>
      <c r="Y104" s="11"/>
      <c r="AA104" s="9" t="str">
        <f t="shared" si="11"/>
        <v/>
      </c>
      <c r="AB104" s="9" t="str">
        <f t="shared" si="9"/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849</v>
      </c>
      <c r="AH104" s="9" t="s">
        <v>850</v>
      </c>
      <c r="AI104" s="9" t="s">
        <v>848</v>
      </c>
      <c r="AJ104" s="9" t="s">
        <v>590</v>
      </c>
      <c r="AK104" s="9" t="s">
        <v>653</v>
      </c>
      <c r="AO104" s="9" t="str">
        <f t="shared" si="10"/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852</v>
      </c>
      <c r="Q105" s="24">
        <v>400</v>
      </c>
      <c r="R105" s="22" t="s">
        <v>900</v>
      </c>
      <c r="S105" s="22" t="s">
        <v>936</v>
      </c>
      <c r="T105" s="9"/>
      <c r="Y105" s="11"/>
      <c r="AA105" s="9" t="str">
        <f t="shared" si="11"/>
        <v/>
      </c>
      <c r="AB105" s="9" t="str">
        <f t="shared" si="9"/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849</v>
      </c>
      <c r="AH105" s="9" t="s">
        <v>851</v>
      </c>
      <c r="AI105" s="9" t="s">
        <v>848</v>
      </c>
      <c r="AJ105" s="9" t="s">
        <v>590</v>
      </c>
      <c r="AK105" s="9" t="s">
        <v>653</v>
      </c>
      <c r="AM105" s="9" t="s">
        <v>875</v>
      </c>
      <c r="AO105" s="9" t="str">
        <f t="shared" si="10"/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852</v>
      </c>
      <c r="Q106" s="24">
        <v>400</v>
      </c>
      <c r="R106" s="22" t="s">
        <v>900</v>
      </c>
      <c r="S106" s="22" t="s">
        <v>936</v>
      </c>
      <c r="T106" s="9"/>
      <c r="Y106" s="11"/>
      <c r="AA106" s="9" t="str">
        <f t="shared" si="11"/>
        <v/>
      </c>
      <c r="AB106" s="9" t="str">
        <f t="shared" si="9"/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849</v>
      </c>
      <c r="AH106" s="9" t="s">
        <v>858</v>
      </c>
      <c r="AI106" s="9" t="s">
        <v>848</v>
      </c>
      <c r="AJ106" s="9" t="s">
        <v>590</v>
      </c>
      <c r="AK106" s="9" t="s">
        <v>653</v>
      </c>
      <c r="AM106" s="9" t="s">
        <v>876</v>
      </c>
      <c r="AO106" s="9" t="str">
        <f t="shared" si="10"/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852</v>
      </c>
      <c r="Q107" s="24">
        <v>400</v>
      </c>
      <c r="R107" s="22" t="s">
        <v>900</v>
      </c>
      <c r="S107" s="22" t="s">
        <v>936</v>
      </c>
      <c r="T107" s="9"/>
      <c r="Y107" s="11"/>
      <c r="AA107" s="9" t="str">
        <f t="shared" si="11"/>
        <v/>
      </c>
      <c r="AB107" s="9" t="str">
        <f t="shared" si="9"/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849</v>
      </c>
      <c r="AH107" s="9" t="s">
        <v>859</v>
      </c>
      <c r="AI107" s="9" t="s">
        <v>848</v>
      </c>
      <c r="AJ107" s="9" t="s">
        <v>590</v>
      </c>
      <c r="AK107" s="9" t="s">
        <v>653</v>
      </c>
      <c r="AM107" s="9" t="s">
        <v>877</v>
      </c>
      <c r="AO107" s="9" t="str">
        <f t="shared" si="10"/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852</v>
      </c>
      <c r="Q108" s="24">
        <v>400</v>
      </c>
      <c r="R108" s="22" t="s">
        <v>900</v>
      </c>
      <c r="S108" s="22" t="s">
        <v>936</v>
      </c>
      <c r="T108" s="9"/>
      <c r="Y108" s="11"/>
      <c r="AA108" s="9" t="str">
        <f t="shared" si="11"/>
        <v/>
      </c>
      <c r="AB108" s="9" t="str">
        <f t="shared" si="9"/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849</v>
      </c>
      <c r="AH108" s="9" t="s">
        <v>866</v>
      </c>
      <c r="AI108" s="9" t="s">
        <v>848</v>
      </c>
      <c r="AJ108" s="9" t="s">
        <v>590</v>
      </c>
      <c r="AK108" s="9" t="s">
        <v>653</v>
      </c>
      <c r="AM108" s="9" t="s">
        <v>878</v>
      </c>
      <c r="AO108" s="9" t="str">
        <f t="shared" si="10"/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861</v>
      </c>
      <c r="K109" s="9" t="s">
        <v>419</v>
      </c>
      <c r="L109" s="9" t="s">
        <v>136</v>
      </c>
      <c r="N109" s="9"/>
      <c r="O109" s="11"/>
      <c r="P109" s="11" t="s">
        <v>853</v>
      </c>
      <c r="Q109" s="24">
        <v>500</v>
      </c>
      <c r="R109" s="22" t="s">
        <v>934</v>
      </c>
      <c r="S109" s="22" t="s">
        <v>938</v>
      </c>
      <c r="T109" s="9"/>
      <c r="W109" s="9" t="s">
        <v>387</v>
      </c>
      <c r="Y109" s="11"/>
      <c r="AA109" s="9" t="str">
        <f t="shared" si="11"/>
        <v/>
      </c>
      <c r="AB109" s="9" t="str">
        <f t="shared" si="9"/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849</v>
      </c>
      <c r="AH109" s="9" t="s">
        <v>850</v>
      </c>
      <c r="AI109" s="9" t="s">
        <v>848</v>
      </c>
      <c r="AJ109" s="9" t="s">
        <v>590</v>
      </c>
      <c r="AK109" s="9" t="s">
        <v>208</v>
      </c>
      <c r="AO109" s="9" t="str">
        <f t="shared" si="10"/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852</v>
      </c>
      <c r="Q110" s="24">
        <v>500</v>
      </c>
      <c r="R110" s="22" t="s">
        <v>900</v>
      </c>
      <c r="S110" s="22" t="s">
        <v>938</v>
      </c>
      <c r="T110" s="9"/>
      <c r="Y110" s="11"/>
      <c r="AA110" s="9" t="str">
        <f t="shared" si="11"/>
        <v/>
      </c>
      <c r="AB110" s="9" t="str">
        <f t="shared" si="9"/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849</v>
      </c>
      <c r="AH110" s="9" t="s">
        <v>851</v>
      </c>
      <c r="AI110" s="9" t="s">
        <v>848</v>
      </c>
      <c r="AJ110" s="9" t="s">
        <v>590</v>
      </c>
      <c r="AK110" s="9" t="s">
        <v>208</v>
      </c>
      <c r="AM110" s="9" t="s">
        <v>879</v>
      </c>
      <c r="AO110" s="9" t="str">
        <f t="shared" si="10"/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852</v>
      </c>
      <c r="Q111" s="24">
        <v>500</v>
      </c>
      <c r="R111" s="22" t="s">
        <v>900</v>
      </c>
      <c r="S111" s="22" t="s">
        <v>938</v>
      </c>
      <c r="T111" s="9"/>
      <c r="Y111" s="11"/>
      <c r="AA111" s="9" t="str">
        <f t="shared" si="11"/>
        <v/>
      </c>
      <c r="AB111" s="9" t="str">
        <f t="shared" si="9"/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849</v>
      </c>
      <c r="AH111" s="9" t="s">
        <v>858</v>
      </c>
      <c r="AI111" s="9" t="s">
        <v>848</v>
      </c>
      <c r="AJ111" s="9" t="s">
        <v>590</v>
      </c>
      <c r="AK111" s="9" t="s">
        <v>208</v>
      </c>
      <c r="AM111" s="9" t="s">
        <v>880</v>
      </c>
      <c r="AO111" s="9" t="str">
        <f t="shared" si="10"/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852</v>
      </c>
      <c r="Q112" s="24">
        <v>500</v>
      </c>
      <c r="R112" s="22" t="s">
        <v>900</v>
      </c>
      <c r="S112" s="22" t="s">
        <v>938</v>
      </c>
      <c r="T112" s="9"/>
      <c r="Y112" s="11"/>
      <c r="AA112" s="9" t="str">
        <f t="shared" si="11"/>
        <v/>
      </c>
      <c r="AB112" s="9" t="str">
        <f t="shared" si="9"/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849</v>
      </c>
      <c r="AH112" s="9" t="s">
        <v>859</v>
      </c>
      <c r="AI112" s="9" t="s">
        <v>848</v>
      </c>
      <c r="AJ112" s="9" t="s">
        <v>590</v>
      </c>
      <c r="AK112" s="9" t="s">
        <v>208</v>
      </c>
      <c r="AM112" s="9" t="s">
        <v>881</v>
      </c>
      <c r="AO112" s="9" t="str">
        <f t="shared" si="10"/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852</v>
      </c>
      <c r="Q113" s="24">
        <v>500</v>
      </c>
      <c r="R113" s="22" t="s">
        <v>900</v>
      </c>
      <c r="S113" s="22" t="s">
        <v>938</v>
      </c>
      <c r="T113" s="9"/>
      <c r="Y113" s="11"/>
      <c r="AA113" s="9" t="str">
        <f t="shared" si="11"/>
        <v/>
      </c>
      <c r="AB113" s="9" t="str">
        <f t="shared" si="9"/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849</v>
      </c>
      <c r="AH113" s="9" t="s">
        <v>866</v>
      </c>
      <c r="AI113" s="9" t="s">
        <v>848</v>
      </c>
      <c r="AJ113" s="9" t="s">
        <v>590</v>
      </c>
      <c r="AK113" s="9" t="s">
        <v>208</v>
      </c>
      <c r="AM113" s="9" t="s">
        <v>882</v>
      </c>
      <c r="AO113" s="9" t="str">
        <f t="shared" si="10"/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852</v>
      </c>
      <c r="Q114" s="24">
        <v>500</v>
      </c>
      <c r="R114" s="22" t="s">
        <v>900</v>
      </c>
      <c r="S114" s="22" t="s">
        <v>938</v>
      </c>
      <c r="T114" s="9"/>
      <c r="Y114" s="11"/>
      <c r="AA114" s="9" t="str">
        <f t="shared" si="11"/>
        <v/>
      </c>
      <c r="AB114" s="9" t="str">
        <f t="shared" si="9"/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849</v>
      </c>
      <c r="AH114" s="9" t="s">
        <v>867</v>
      </c>
      <c r="AI114" s="9" t="s">
        <v>848</v>
      </c>
      <c r="AJ114" s="9" t="s">
        <v>590</v>
      </c>
      <c r="AK114" s="9" t="s">
        <v>208</v>
      </c>
      <c r="AM114" s="9" t="s">
        <v>883</v>
      </c>
      <c r="AO114" s="9" t="str">
        <f t="shared" si="10"/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852</v>
      </c>
      <c r="Q115" s="24">
        <v>500</v>
      </c>
      <c r="R115" s="22" t="s">
        <v>900</v>
      </c>
      <c r="S115" s="22" t="s">
        <v>938</v>
      </c>
      <c r="T115" s="9"/>
      <c r="Y115" s="11"/>
      <c r="AA115" s="9" t="str">
        <f t="shared" si="11"/>
        <v/>
      </c>
      <c r="AB115" s="9" t="str">
        <f t="shared" si="9"/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849</v>
      </c>
      <c r="AH115" s="9" t="s">
        <v>868</v>
      </c>
      <c r="AI115" s="9" t="s">
        <v>848</v>
      </c>
      <c r="AJ115" s="9" t="s">
        <v>590</v>
      </c>
      <c r="AK115" s="9" t="s">
        <v>208</v>
      </c>
      <c r="AM115" s="9" t="s">
        <v>884</v>
      </c>
      <c r="AO115" s="9" t="str">
        <f t="shared" si="10"/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861</v>
      </c>
      <c r="K116" s="9" t="s">
        <v>419</v>
      </c>
      <c r="L116" s="9" t="s">
        <v>136</v>
      </c>
      <c r="N116" s="9"/>
      <c r="O116" s="11"/>
      <c r="P116" s="11" t="s">
        <v>853</v>
      </c>
      <c r="Q116" s="24">
        <v>600</v>
      </c>
      <c r="R116" s="22" t="s">
        <v>934</v>
      </c>
      <c r="S116" s="22" t="s">
        <v>938</v>
      </c>
      <c r="T116" s="9"/>
      <c r="W116" s="9" t="s">
        <v>387</v>
      </c>
      <c r="Y116" s="11"/>
      <c r="AA116" s="9" t="str">
        <f t="shared" si="11"/>
        <v/>
      </c>
      <c r="AB116" s="9" t="str">
        <f t="shared" si="9"/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849</v>
      </c>
      <c r="AH116" s="9" t="s">
        <v>850</v>
      </c>
      <c r="AI116" s="9" t="s">
        <v>848</v>
      </c>
      <c r="AJ116" s="9" t="s">
        <v>590</v>
      </c>
      <c r="AK116" s="9" t="s">
        <v>209</v>
      </c>
      <c r="AO116" s="9" t="str">
        <f t="shared" si="10"/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852</v>
      </c>
      <c r="Q117" s="24">
        <v>600</v>
      </c>
      <c r="R117" s="22" t="s">
        <v>900</v>
      </c>
      <c r="S117" s="22" t="s">
        <v>938</v>
      </c>
      <c r="T117" s="9"/>
      <c r="Y117" s="11"/>
      <c r="AA117" s="9" t="str">
        <f t="shared" si="11"/>
        <v/>
      </c>
      <c r="AB117" s="9" t="str">
        <f t="shared" si="9"/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849</v>
      </c>
      <c r="AH117" s="9" t="s">
        <v>851</v>
      </c>
      <c r="AI117" s="9" t="s">
        <v>848</v>
      </c>
      <c r="AJ117" s="9" t="s">
        <v>590</v>
      </c>
      <c r="AK117" s="9" t="s">
        <v>209</v>
      </c>
      <c r="AM117" s="9" t="s">
        <v>885</v>
      </c>
      <c r="AO117" s="9" t="str">
        <f t="shared" si="10"/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852</v>
      </c>
      <c r="Q118" s="24">
        <v>600</v>
      </c>
      <c r="R118" s="22" t="s">
        <v>900</v>
      </c>
      <c r="S118" s="22" t="s">
        <v>938</v>
      </c>
      <c r="T118" s="9"/>
      <c r="Y118" s="11"/>
      <c r="AA118" s="9" t="str">
        <f t="shared" si="11"/>
        <v/>
      </c>
      <c r="AB118" s="9" t="str">
        <f t="shared" si="9"/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849</v>
      </c>
      <c r="AH118" s="9" t="s">
        <v>858</v>
      </c>
      <c r="AI118" s="9" t="s">
        <v>848</v>
      </c>
      <c r="AJ118" s="9" t="s">
        <v>590</v>
      </c>
      <c r="AK118" s="9" t="s">
        <v>209</v>
      </c>
      <c r="AM118" s="9" t="s">
        <v>886</v>
      </c>
      <c r="AO118" s="9" t="str">
        <f t="shared" si="10"/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852</v>
      </c>
      <c r="Q119" s="24">
        <v>600</v>
      </c>
      <c r="R119" s="22" t="s">
        <v>900</v>
      </c>
      <c r="S119" s="22" t="s">
        <v>938</v>
      </c>
      <c r="T119" s="9"/>
      <c r="Y119" s="11"/>
      <c r="AA119" s="9" t="str">
        <f t="shared" si="11"/>
        <v/>
      </c>
      <c r="AB119" s="9" t="str">
        <f t="shared" si="9"/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849</v>
      </c>
      <c r="AH119" s="9" t="s">
        <v>859</v>
      </c>
      <c r="AI119" s="9" t="s">
        <v>848</v>
      </c>
      <c r="AJ119" s="9" t="s">
        <v>590</v>
      </c>
      <c r="AK119" s="9" t="s">
        <v>209</v>
      </c>
      <c r="AM119" s="9" t="s">
        <v>887</v>
      </c>
      <c r="AO119" s="9" t="str">
        <f t="shared" si="10"/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860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 t="shared" si="11"/>
        <v/>
      </c>
      <c r="AB120" s="9" t="str">
        <f t="shared" si="9"/>
        <v/>
      </c>
      <c r="AE120" s="9"/>
      <c r="AK120" s="9" t="s">
        <v>174</v>
      </c>
      <c r="AO120" s="9" t="str">
        <f t="shared" si="10"/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861</v>
      </c>
      <c r="K121" s="9" t="s">
        <v>418</v>
      </c>
      <c r="L121" s="9" t="s">
        <v>136</v>
      </c>
      <c r="N121" s="9"/>
      <c r="O121" s="11"/>
      <c r="P121" s="11" t="s">
        <v>853</v>
      </c>
      <c r="Q121" s="11">
        <v>700</v>
      </c>
      <c r="R121" s="22" t="s">
        <v>934</v>
      </c>
      <c r="S121" s="22" t="s">
        <v>936</v>
      </c>
      <c r="T121" s="9"/>
      <c r="W121" s="9" t="s">
        <v>387</v>
      </c>
      <c r="Y121" s="11"/>
      <c r="AA121" s="9" t="str">
        <f t="shared" si="11"/>
        <v/>
      </c>
      <c r="AB121" s="9" t="str">
        <f t="shared" si="9"/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849</v>
      </c>
      <c r="AH121" s="9" t="s">
        <v>850</v>
      </c>
      <c r="AI121" s="9" t="s">
        <v>848</v>
      </c>
      <c r="AJ121" s="9" t="s">
        <v>590</v>
      </c>
      <c r="AK121" s="9" t="s">
        <v>207</v>
      </c>
      <c r="AO121" s="9" t="str">
        <f t="shared" si="10"/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852</v>
      </c>
      <c r="Q122" s="11">
        <v>700</v>
      </c>
      <c r="R122" s="22" t="s">
        <v>900</v>
      </c>
      <c r="S122" s="22" t="s">
        <v>936</v>
      </c>
      <c r="T122" s="9"/>
      <c r="Y122" s="11"/>
      <c r="AA122" s="9" t="str">
        <f t="shared" si="11"/>
        <v/>
      </c>
      <c r="AB122" s="9" t="str">
        <f t="shared" si="9"/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849</v>
      </c>
      <c r="AH122" s="9" t="s">
        <v>851</v>
      </c>
      <c r="AI122" s="9" t="s">
        <v>848</v>
      </c>
      <c r="AJ122" s="9" t="s">
        <v>590</v>
      </c>
      <c r="AK122" s="9" t="s">
        <v>207</v>
      </c>
      <c r="AM122" s="9" t="s">
        <v>847</v>
      </c>
      <c r="AO122" s="9" t="str">
        <f t="shared" si="10"/>
        <v>[["mac", "0x00178801039f585a"]]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852</v>
      </c>
      <c r="Q123" s="11">
        <v>700</v>
      </c>
      <c r="R123" s="22" t="s">
        <v>900</v>
      </c>
      <c r="S123" s="22" t="s">
        <v>936</v>
      </c>
      <c r="T123" s="9"/>
      <c r="Y123" s="11"/>
      <c r="AA123" s="9" t="str">
        <f t="shared" si="11"/>
        <v/>
      </c>
      <c r="AB123" s="9" t="str">
        <f t="shared" si="9"/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849</v>
      </c>
      <c r="AH123" s="9" t="s">
        <v>858</v>
      </c>
      <c r="AI123" s="9" t="s">
        <v>848</v>
      </c>
      <c r="AJ123" s="9" t="s">
        <v>590</v>
      </c>
      <c r="AK123" s="9" t="s">
        <v>207</v>
      </c>
      <c r="AM123" s="9" t="s">
        <v>856</v>
      </c>
      <c r="AO123" s="9" t="str">
        <f t="shared" si="10"/>
        <v>[["mac", "0x00178801039f69d1"]]</v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852</v>
      </c>
      <c r="Q124" s="11">
        <v>700</v>
      </c>
      <c r="R124" s="22" t="s">
        <v>900</v>
      </c>
      <c r="S124" s="22" t="s">
        <v>936</v>
      </c>
      <c r="T124" s="9"/>
      <c r="Y124" s="11"/>
      <c r="AA124" s="9" t="str">
        <f t="shared" si="11"/>
        <v/>
      </c>
      <c r="AB124" s="9" t="str">
        <f t="shared" si="9"/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849</v>
      </c>
      <c r="AH124" s="9" t="s">
        <v>859</v>
      </c>
      <c r="AI124" s="9" t="s">
        <v>848</v>
      </c>
      <c r="AJ124" s="9" t="s">
        <v>590</v>
      </c>
      <c r="AK124" s="9" t="s">
        <v>207</v>
      </c>
      <c r="AM124" s="9" t="s">
        <v>857</v>
      </c>
      <c r="AO124" s="9" t="str">
        <f t="shared" si="10"/>
        <v>[["mac", "0x001788010432a064"]]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861</v>
      </c>
      <c r="K125" s="9" t="s">
        <v>419</v>
      </c>
      <c r="L125" s="9" t="s">
        <v>136</v>
      </c>
      <c r="N125" s="9"/>
      <c r="O125" s="11"/>
      <c r="P125" s="11" t="s">
        <v>853</v>
      </c>
      <c r="Q125" s="11">
        <v>800</v>
      </c>
      <c r="R125" s="22" t="s">
        <v>934</v>
      </c>
      <c r="S125" s="22" t="s">
        <v>938</v>
      </c>
      <c r="T125" s="9"/>
      <c r="W125" s="9" t="s">
        <v>387</v>
      </c>
      <c r="Y125" s="11"/>
      <c r="AA125" s="9" t="str">
        <f t="shared" si="11"/>
        <v/>
      </c>
      <c r="AB125" s="9" t="str">
        <f t="shared" si="9"/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849</v>
      </c>
      <c r="AH125" s="9" t="s">
        <v>850</v>
      </c>
      <c r="AI125" s="9" t="s">
        <v>848</v>
      </c>
      <c r="AJ125" s="9" t="s">
        <v>590</v>
      </c>
      <c r="AK125" s="9" t="s">
        <v>221</v>
      </c>
      <c r="AO125" s="9" t="str">
        <f t="shared" si="10"/>
        <v/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852</v>
      </c>
      <c r="Q126" s="11">
        <v>800</v>
      </c>
      <c r="R126" s="22" t="s">
        <v>900</v>
      </c>
      <c r="S126" s="22" t="s">
        <v>938</v>
      </c>
      <c r="T126" s="9"/>
      <c r="Y126" s="11"/>
      <c r="AA126" s="9" t="str">
        <f t="shared" si="11"/>
        <v/>
      </c>
      <c r="AB126" s="9" t="str">
        <f t="shared" si="9"/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849</v>
      </c>
      <c r="AH126" s="9" t="s">
        <v>851</v>
      </c>
      <c r="AI126" s="9" t="s">
        <v>848</v>
      </c>
      <c r="AJ126" s="9" t="s">
        <v>590</v>
      </c>
      <c r="AK126" s="9" t="s">
        <v>221</v>
      </c>
      <c r="AM126" s="9" t="s">
        <v>888</v>
      </c>
      <c r="AO126" s="9" t="str">
        <f t="shared" si="10"/>
        <v>[["mac", "0x00178801040f8db2"]]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852</v>
      </c>
      <c r="Q127" s="11">
        <v>800</v>
      </c>
      <c r="R127" s="22" t="s">
        <v>900</v>
      </c>
      <c r="S127" s="22" t="s">
        <v>938</v>
      </c>
      <c r="T127" s="9"/>
      <c r="Y127" s="11"/>
      <c r="AA127" s="9" t="str">
        <f t="shared" si="11"/>
        <v/>
      </c>
      <c r="AB127" s="9" t="str">
        <f t="shared" si="9"/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849</v>
      </c>
      <c r="AH127" s="9" t="s">
        <v>858</v>
      </c>
      <c r="AI127" s="9" t="s">
        <v>848</v>
      </c>
      <c r="AJ127" s="9" t="s">
        <v>590</v>
      </c>
      <c r="AK127" s="9" t="s">
        <v>221</v>
      </c>
      <c r="AM127" s="9" t="s">
        <v>889</v>
      </c>
      <c r="AO127" s="9" t="str">
        <f t="shared" si="10"/>
        <v>[["mac", "0x001788010343c34f"]]</v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852</v>
      </c>
      <c r="Q128" s="11">
        <v>800</v>
      </c>
      <c r="R128" s="22" t="s">
        <v>900</v>
      </c>
      <c r="S128" s="22" t="s">
        <v>938</v>
      </c>
      <c r="T128" s="9"/>
      <c r="Y128" s="11"/>
      <c r="AA128" s="9" t="str">
        <f t="shared" si="11"/>
        <v/>
      </c>
      <c r="AB128" s="9" t="str">
        <f t="shared" si="9"/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849</v>
      </c>
      <c r="AH128" s="9" t="s">
        <v>859</v>
      </c>
      <c r="AI128" s="9" t="s">
        <v>848</v>
      </c>
      <c r="AJ128" s="9" t="s">
        <v>590</v>
      </c>
      <c r="AK128" s="9" t="s">
        <v>221</v>
      </c>
      <c r="AM128" s="9" t="s">
        <v>890</v>
      </c>
      <c r="AO128" s="9" t="str">
        <f t="shared" si="10"/>
        <v>[["mac", "0x001788010343c147"]]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852</v>
      </c>
      <c r="Q129" s="11">
        <v>800</v>
      </c>
      <c r="R129" s="22" t="s">
        <v>900</v>
      </c>
      <c r="S129" s="22" t="s">
        <v>938</v>
      </c>
      <c r="T129" s="9"/>
      <c r="Y129" s="11"/>
      <c r="AA129" s="9" t="str">
        <f t="shared" si="11"/>
        <v/>
      </c>
      <c r="AB129" s="9" t="str">
        <f t="shared" si="9"/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849</v>
      </c>
      <c r="AH129" s="9" t="s">
        <v>866</v>
      </c>
      <c r="AI129" s="9" t="s">
        <v>848</v>
      </c>
      <c r="AJ129" s="9" t="s">
        <v>590</v>
      </c>
      <c r="AK129" s="9" t="s">
        <v>221</v>
      </c>
      <c r="AM129" s="9" t="s">
        <v>891</v>
      </c>
      <c r="AO129" s="9" t="str">
        <f t="shared" si="10"/>
        <v>[["mac", "0x001788010343b9d8"]]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861</v>
      </c>
      <c r="K130" s="9" t="s">
        <v>419</v>
      </c>
      <c r="L130" s="9" t="s">
        <v>136</v>
      </c>
      <c r="N130" s="9"/>
      <c r="O130" s="11"/>
      <c r="P130" s="11" t="s">
        <v>853</v>
      </c>
      <c r="Q130" s="11">
        <v>900</v>
      </c>
      <c r="R130" s="22" t="s">
        <v>934</v>
      </c>
      <c r="S130" s="22" t="s">
        <v>938</v>
      </c>
      <c r="T130" s="9"/>
      <c r="W130" s="9" t="s">
        <v>387</v>
      </c>
      <c r="Y130" s="11"/>
      <c r="AA130" s="9" t="str">
        <f t="shared" si="11"/>
        <v/>
      </c>
      <c r="AB130" s="9" t="str">
        <f t="shared" si="9"/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849</v>
      </c>
      <c r="AH130" s="9" t="s">
        <v>850</v>
      </c>
      <c r="AI130" s="9" t="s">
        <v>848</v>
      </c>
      <c r="AJ130" s="9" t="s">
        <v>590</v>
      </c>
      <c r="AK130" s="9" t="s">
        <v>229</v>
      </c>
      <c r="AO130" s="9" t="str">
        <f t="shared" si="10"/>
        <v/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852</v>
      </c>
      <c r="Q131" s="11">
        <v>900</v>
      </c>
      <c r="R131" s="22" t="s">
        <v>900</v>
      </c>
      <c r="S131" s="22" t="s">
        <v>938</v>
      </c>
      <c r="T131" s="9"/>
      <c r="Y131" s="11"/>
      <c r="AA131" s="9" t="str">
        <f t="shared" si="11"/>
        <v/>
      </c>
      <c r="AB131" s="9" t="str">
        <f t="shared" si="9"/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849</v>
      </c>
      <c r="AH131" s="9" t="s">
        <v>851</v>
      </c>
      <c r="AI131" s="9" t="s">
        <v>848</v>
      </c>
      <c r="AJ131" s="9" t="s">
        <v>590</v>
      </c>
      <c r="AK131" s="9" t="s">
        <v>229</v>
      </c>
      <c r="AM131" s="9" t="s">
        <v>892</v>
      </c>
      <c r="AO131" s="9" t="str">
        <f t="shared" si="10"/>
        <v>[["mac", "0x0017880104eaa288"]]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861</v>
      </c>
      <c r="K132" s="9" t="s">
        <v>419</v>
      </c>
      <c r="L132" s="9" t="s">
        <v>136</v>
      </c>
      <c r="N132" s="9"/>
      <c r="O132" s="11"/>
      <c r="P132" s="11" t="s">
        <v>853</v>
      </c>
      <c r="Q132" s="11">
        <v>1000</v>
      </c>
      <c r="R132" s="22" t="s">
        <v>934</v>
      </c>
      <c r="S132" s="22" t="s">
        <v>938</v>
      </c>
      <c r="T132" s="9"/>
      <c r="W132" s="9" t="s">
        <v>387</v>
      </c>
      <c r="Y132" s="11"/>
      <c r="AA132" s="9" t="str">
        <f t="shared" si="11"/>
        <v/>
      </c>
      <c r="AB132" s="9" t="str">
        <f t="shared" ref="AB132:AB195" si="12"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849</v>
      </c>
      <c r="AH132" s="9" t="s">
        <v>850</v>
      </c>
      <c r="AI132" s="9" t="s">
        <v>848</v>
      </c>
      <c r="AJ132" s="9" t="s">
        <v>590</v>
      </c>
      <c r="AK132" s="9" t="s">
        <v>227</v>
      </c>
      <c r="AO132" s="9" t="str">
        <f t="shared" ref="AO132:AO195" si="13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852</v>
      </c>
      <c r="Q133" s="11">
        <v>1000</v>
      </c>
      <c r="R133" s="22" t="s">
        <v>900</v>
      </c>
      <c r="S133" s="22" t="s">
        <v>938</v>
      </c>
      <c r="T133" s="9"/>
      <c r="Y133" s="11"/>
      <c r="AA133" s="9" t="str">
        <f t="shared" si="11"/>
        <v/>
      </c>
      <c r="AB133" s="9" t="str">
        <f t="shared" si="12"/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849</v>
      </c>
      <c r="AH133" s="9" t="s">
        <v>851</v>
      </c>
      <c r="AI133" s="9" t="s">
        <v>848</v>
      </c>
      <c r="AJ133" s="9" t="s">
        <v>590</v>
      </c>
      <c r="AK133" s="9" t="s">
        <v>227</v>
      </c>
      <c r="AM133" s="9" t="s">
        <v>893</v>
      </c>
      <c r="AO133" s="9" t="str">
        <f t="shared" si="13"/>
        <v>[["mac", "0x0017880104eaa272"]]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861</v>
      </c>
      <c r="L134" s="9" t="s">
        <v>136</v>
      </c>
      <c r="N134" s="9"/>
      <c r="O134" s="11"/>
      <c r="P134" s="11" t="s">
        <v>853</v>
      </c>
      <c r="Q134" s="11">
        <v>1100</v>
      </c>
      <c r="R134" s="22" t="s">
        <v>934</v>
      </c>
      <c r="S134" s="22" t="s">
        <v>939</v>
      </c>
      <c r="T134" s="9"/>
      <c r="W134" s="9" t="s">
        <v>387</v>
      </c>
      <c r="Y134" s="11"/>
      <c r="AA134" s="9" t="str">
        <f t="shared" si="11"/>
        <v/>
      </c>
      <c r="AB134" s="9" t="str">
        <f t="shared" si="12"/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849</v>
      </c>
      <c r="AH134" s="9" t="s">
        <v>850</v>
      </c>
      <c r="AI134" s="9" t="s">
        <v>848</v>
      </c>
      <c r="AJ134" s="9" t="s">
        <v>590</v>
      </c>
      <c r="AK134" s="9" t="s">
        <v>228</v>
      </c>
      <c r="AO134" s="9" t="str">
        <f t="shared" si="13"/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852</v>
      </c>
      <c r="Q135" s="11">
        <v>1100</v>
      </c>
      <c r="R135" s="22" t="s">
        <v>900</v>
      </c>
      <c r="S135" s="22" t="s">
        <v>939</v>
      </c>
      <c r="T135" s="9"/>
      <c r="Y135" s="11"/>
      <c r="AA135" s="9" t="str">
        <f t="shared" si="11"/>
        <v/>
      </c>
      <c r="AB135" s="9" t="str">
        <f t="shared" si="12"/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849</v>
      </c>
      <c r="AH135" s="9" t="s">
        <v>851</v>
      </c>
      <c r="AI135" s="9" t="s">
        <v>848</v>
      </c>
      <c r="AJ135" s="9" t="s">
        <v>590</v>
      </c>
      <c r="AK135" s="9" t="s">
        <v>228</v>
      </c>
      <c r="AM135" s="9" t="s">
        <v>894</v>
      </c>
      <c r="AO135" s="9" t="str">
        <f t="shared" si="13"/>
        <v>[["mac", "0x00178801040edfae"]]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861</v>
      </c>
      <c r="K136" s="9" t="s">
        <v>418</v>
      </c>
      <c r="L136" s="9" t="s">
        <v>136</v>
      </c>
      <c r="N136" s="9"/>
      <c r="O136" s="11"/>
      <c r="P136" s="11" t="s">
        <v>853</v>
      </c>
      <c r="Q136" s="11">
        <v>1200</v>
      </c>
      <c r="R136" s="22" t="s">
        <v>934</v>
      </c>
      <c r="S136" s="22" t="s">
        <v>936</v>
      </c>
      <c r="T136" s="9"/>
      <c r="U136" s="15"/>
      <c r="W136" s="9" t="s">
        <v>387</v>
      </c>
      <c r="Y136" s="11"/>
      <c r="AA136" s="9" t="str">
        <f t="shared" si="11"/>
        <v/>
      </c>
      <c r="AB136" s="9" t="str">
        <f t="shared" si="12"/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849</v>
      </c>
      <c r="AH136" s="9" t="s">
        <v>850</v>
      </c>
      <c r="AI136" s="9" t="s">
        <v>848</v>
      </c>
      <c r="AJ136" s="9" t="s">
        <v>590</v>
      </c>
      <c r="AK136" s="9" t="s">
        <v>547</v>
      </c>
      <c r="AO136" s="9" t="str">
        <f t="shared" si="13"/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852</v>
      </c>
      <c r="Q137" s="11">
        <v>1200</v>
      </c>
      <c r="R137" s="22" t="s">
        <v>900</v>
      </c>
      <c r="S137" s="22" t="s">
        <v>936</v>
      </c>
      <c r="T137" s="9"/>
      <c r="Y137" s="11"/>
      <c r="AA137" s="9" t="str">
        <f t="shared" si="11"/>
        <v/>
      </c>
      <c r="AB137" s="9" t="str">
        <f t="shared" si="12"/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849</v>
      </c>
      <c r="AH137" s="9" t="s">
        <v>851</v>
      </c>
      <c r="AI137" s="9" t="s">
        <v>848</v>
      </c>
      <c r="AJ137" s="9" t="s">
        <v>590</v>
      </c>
      <c r="AK137" s="9" t="s">
        <v>547</v>
      </c>
      <c r="AM137" s="9" t="s">
        <v>895</v>
      </c>
      <c r="AO137" s="9" t="str">
        <f t="shared" si="13"/>
        <v>[["mac", "0x00178801040edcad"]]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861</v>
      </c>
      <c r="K138" s="9" t="s">
        <v>418</v>
      </c>
      <c r="L138" s="9" t="s">
        <v>136</v>
      </c>
      <c r="N138" s="9"/>
      <c r="O138" s="11"/>
      <c r="P138" s="11" t="s">
        <v>853</v>
      </c>
      <c r="Q138" s="11">
        <v>1300</v>
      </c>
      <c r="R138" s="22" t="s">
        <v>934</v>
      </c>
      <c r="S138" s="22" t="s">
        <v>936</v>
      </c>
      <c r="T138" s="9"/>
      <c r="W138" s="9" t="s">
        <v>387</v>
      </c>
      <c r="Y138" s="11"/>
      <c r="AA138" s="9" t="str">
        <f t="shared" si="11"/>
        <v/>
      </c>
      <c r="AB138" s="9" t="str">
        <f t="shared" si="12"/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849</v>
      </c>
      <c r="AH138" s="9" t="s">
        <v>850</v>
      </c>
      <c r="AI138" s="9" t="s">
        <v>848</v>
      </c>
      <c r="AJ138" s="9" t="s">
        <v>590</v>
      </c>
      <c r="AK138" s="9" t="s">
        <v>627</v>
      </c>
      <c r="AO138" s="9" t="str">
        <f t="shared" si="13"/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852</v>
      </c>
      <c r="Q139" s="11">
        <v>1300</v>
      </c>
      <c r="R139" s="22" t="s">
        <v>900</v>
      </c>
      <c r="S139" s="22" t="s">
        <v>936</v>
      </c>
      <c r="T139" s="9"/>
      <c r="Y139" s="11"/>
      <c r="AA139" s="9" t="str">
        <f t="shared" si="11"/>
        <v/>
      </c>
      <c r="AB139" s="9" t="str">
        <f t="shared" si="12"/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849</v>
      </c>
      <c r="AH139" s="9" t="s">
        <v>851</v>
      </c>
      <c r="AI139" s="9" t="s">
        <v>848</v>
      </c>
      <c r="AJ139" s="9" t="s">
        <v>590</v>
      </c>
      <c r="AK139" s="9" t="s">
        <v>627</v>
      </c>
      <c r="AM139" s="9" t="s">
        <v>896</v>
      </c>
      <c r="AO139" s="9" t="str">
        <f t="shared" si="13"/>
        <v>[["mac", "0x00178801040eddb2"]]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861</v>
      </c>
      <c r="K140" s="9" t="s">
        <v>418</v>
      </c>
      <c r="L140" s="9" t="s">
        <v>136</v>
      </c>
      <c r="N140" s="9"/>
      <c r="O140" s="11"/>
      <c r="P140" s="11" t="s">
        <v>853</v>
      </c>
      <c r="Q140" s="11">
        <v>1400</v>
      </c>
      <c r="R140" s="22" t="s">
        <v>934</v>
      </c>
      <c r="S140" s="22" t="s">
        <v>936</v>
      </c>
      <c r="T140" s="9"/>
      <c r="W140" s="9" t="s">
        <v>387</v>
      </c>
      <c r="Y140" s="11"/>
      <c r="AA140" s="9" t="str">
        <f t="shared" si="11"/>
        <v/>
      </c>
      <c r="AB140" s="9" t="str">
        <f t="shared" si="12"/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849</v>
      </c>
      <c r="AH140" s="9" t="s">
        <v>850</v>
      </c>
      <c r="AI140" s="9" t="s">
        <v>848</v>
      </c>
      <c r="AJ140" s="9" t="s">
        <v>590</v>
      </c>
      <c r="AK140" s="9" t="s">
        <v>863</v>
      </c>
      <c r="AO140" s="9" t="str">
        <f t="shared" si="13"/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852</v>
      </c>
      <c r="Q141" s="11">
        <v>1400</v>
      </c>
      <c r="R141" s="22" t="s">
        <v>900</v>
      </c>
      <c r="S141" s="22" t="s">
        <v>936</v>
      </c>
      <c r="T141" s="9"/>
      <c r="Y141" s="11"/>
      <c r="AA141" s="9" t="str">
        <f t="shared" si="11"/>
        <v/>
      </c>
      <c r="AB141" s="9" t="str">
        <f t="shared" si="12"/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849</v>
      </c>
      <c r="AH141" s="9" t="s">
        <v>851</v>
      </c>
      <c r="AI141" s="9" t="s">
        <v>848</v>
      </c>
      <c r="AJ141" s="9" t="s">
        <v>590</v>
      </c>
      <c r="AK141" s="9" t="s">
        <v>863</v>
      </c>
      <c r="AM141" s="9" t="s">
        <v>897</v>
      </c>
      <c r="AO141" s="9" t="str">
        <f t="shared" si="13"/>
        <v>[["mac", "0x00178801040ede93"]]</v>
      </c>
    </row>
    <row r="142" spans="1:41" ht="16" customHeight="1" x14ac:dyDescent="0.2">
      <c r="A142" s="9">
        <v>1546</v>
      </c>
      <c r="B142" s="9" t="s">
        <v>26</v>
      </c>
      <c r="C142" s="9" t="s">
        <v>259</v>
      </c>
      <c r="D142" s="9" t="s">
        <v>134</v>
      </c>
      <c r="E142" s="9" t="s">
        <v>698</v>
      </c>
      <c r="F142" s="9" t="str">
        <f>IF(ISBLANK(E142), "", Table2[[#This Row],[unique_id]])</f>
        <v>deck_festoons</v>
      </c>
      <c r="G142" s="9" t="s">
        <v>401</v>
      </c>
      <c r="H142" s="9" t="s">
        <v>139</v>
      </c>
      <c r="I142" s="9" t="s">
        <v>132</v>
      </c>
      <c r="L142" s="9" t="s">
        <v>136</v>
      </c>
      <c r="N142" s="9"/>
      <c r="O142" s="11"/>
      <c r="P142" s="11"/>
      <c r="Q142" s="11"/>
      <c r="R142" s="11"/>
      <c r="S142" s="11"/>
      <c r="T142" s="9"/>
      <c r="W142" s="9" t="s">
        <v>387</v>
      </c>
      <c r="Y142" s="11"/>
      <c r="AA142" s="9" t="str">
        <f t="shared" si="11"/>
        <v/>
      </c>
      <c r="AB142" s="9" t="str">
        <f t="shared" si="12"/>
        <v/>
      </c>
      <c r="AE142" s="9"/>
      <c r="AF142" s="9" t="str">
        <f>IF(OR(ISBLANK(AM142), ISBLANK(AN142)), "", LOWER(_xlfn.CONCAT(Table2[[#This Row],[device_manufacturer]], "-",Table2[[#This Row],[device_suggested_area]], "-", Table2[[#This Row],[device_identifiers]])))</f>
        <v>tplink-deck-festoons</v>
      </c>
      <c r="AG142" s="11" t="s">
        <v>551</v>
      </c>
      <c r="AH142" s="9" t="s">
        <v>557</v>
      </c>
      <c r="AI142" s="9" t="s">
        <v>548</v>
      </c>
      <c r="AJ142" s="9" t="str">
        <f>IF(OR(ISBLANK(AM142), ISBLANK(AN142)), "", Table2[[#This Row],[device_via_device]])</f>
        <v>TPLink</v>
      </c>
      <c r="AK142" s="9" t="s">
        <v>546</v>
      </c>
      <c r="AL142" s="9" t="s">
        <v>689</v>
      </c>
      <c r="AM142" s="9" t="s">
        <v>536</v>
      </c>
      <c r="AN142" s="9" t="s">
        <v>680</v>
      </c>
      <c r="AO142" s="9" t="str">
        <f t="shared" si="13"/>
        <v>[["mac", "ac:84:c6:54:a3:96"], ["ip", "10.0.6.79"]]</v>
      </c>
    </row>
    <row r="143" spans="1:41" ht="16" customHeight="1" x14ac:dyDescent="0.2">
      <c r="A143" s="9">
        <v>1547</v>
      </c>
      <c r="B143" s="9" t="s">
        <v>26</v>
      </c>
      <c r="C143" s="9" t="s">
        <v>764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 t="shared" si="12"/>
        <v/>
      </c>
      <c r="AE143" s="12"/>
      <c r="AO143" s="9" t="str">
        <f t="shared" si="13"/>
        <v/>
      </c>
    </row>
    <row r="144" spans="1:41" ht="16" customHeight="1" x14ac:dyDescent="0.2">
      <c r="A144" s="9">
        <v>1570</v>
      </c>
      <c r="B144" s="9" t="s">
        <v>26</v>
      </c>
      <c r="C144" s="9" t="s">
        <v>133</v>
      </c>
      <c r="D144" s="9" t="s">
        <v>129</v>
      </c>
      <c r="E144" s="9" t="s">
        <v>706</v>
      </c>
      <c r="F144" s="9" t="str">
        <f>IF(ISBLANK(E144), "", Table2[[#This Row],[unique_id]])</f>
        <v>ada_fan</v>
      </c>
      <c r="G144" s="9" t="s">
        <v>130</v>
      </c>
      <c r="H144" s="9" t="s">
        <v>131</v>
      </c>
      <c r="I144" s="9" t="s">
        <v>132</v>
      </c>
      <c r="J144" s="9" t="s">
        <v>836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297</v>
      </c>
      <c r="Y144" s="11"/>
      <c r="AA144" s="9" t="str">
        <f t="shared" ref="AA144:AA177" si="14">IF(ISBLANK(Z144),  "", _xlfn.CONCAT("haas/entity/sensor/", LOWER(C144), "/", E144, "/config"))</f>
        <v/>
      </c>
      <c r="AB144" s="9" t="str">
        <f t="shared" si="12"/>
        <v/>
      </c>
      <c r="AF144" s="9" t="str">
        <f>IF(OR(ISBLANK(AM144), ISBLANK(AN144)), "", LOWER(_xlfn.CONCAT(Table2[[#This Row],[device_manufacturer]], "-",Table2[[#This Row],[device_suggested_area]], "-", Table2[[#This Row],[device_identifiers]])))</f>
        <v>senseme-ada-fan</v>
      </c>
      <c r="AG144" s="11" t="s">
        <v>572</v>
      </c>
      <c r="AH144" s="9" t="s">
        <v>129</v>
      </c>
      <c r="AI144" s="9" t="s">
        <v>573</v>
      </c>
      <c r="AJ144" s="9" t="str">
        <f>IF(OR(ISBLANK(AM144), ISBLANK(AN144)), "", Table2[[#This Row],[device_via_device]])</f>
        <v>SenseMe</v>
      </c>
      <c r="AK144" s="9" t="s">
        <v>130</v>
      </c>
      <c r="AL144" s="9" t="s">
        <v>689</v>
      </c>
      <c r="AM144" s="9" t="s">
        <v>574</v>
      </c>
      <c r="AN144" s="9" t="s">
        <v>692</v>
      </c>
      <c r="AO144" s="9" t="str">
        <f t="shared" si="13"/>
        <v>[["mac", "20:f8:5e:d7:19:e0"], ["ip", "10.0.6.60"]]</v>
      </c>
    </row>
    <row r="145" spans="1:41" ht="16" customHeight="1" x14ac:dyDescent="0.2">
      <c r="A145" s="9">
        <v>1571</v>
      </c>
      <c r="B145" s="9" t="s">
        <v>26</v>
      </c>
      <c r="C145" s="9" t="s">
        <v>133</v>
      </c>
      <c r="D145" s="9" t="s">
        <v>129</v>
      </c>
      <c r="E145" s="9" t="s">
        <v>707</v>
      </c>
      <c r="F145" s="9" t="str">
        <f>IF(ISBLANK(E145), "", Table2[[#This Row],[unique_id]])</f>
        <v>edwin_fan</v>
      </c>
      <c r="G145" s="9" t="s">
        <v>127</v>
      </c>
      <c r="H145" s="9" t="s">
        <v>131</v>
      </c>
      <c r="I145" s="9" t="s">
        <v>132</v>
      </c>
      <c r="J145" s="9" t="s">
        <v>836</v>
      </c>
      <c r="L145" s="9" t="s">
        <v>136</v>
      </c>
      <c r="N145" s="9"/>
      <c r="O145" s="11"/>
      <c r="P145" s="11"/>
      <c r="Q145" s="11"/>
      <c r="R145" s="11"/>
      <c r="S145" s="11"/>
      <c r="T145" s="9"/>
      <c r="W145" s="9" t="s">
        <v>297</v>
      </c>
      <c r="Y145" s="11"/>
      <c r="AA145" s="9" t="str">
        <f t="shared" si="14"/>
        <v/>
      </c>
      <c r="AB145" s="9" t="str">
        <f t="shared" si="12"/>
        <v/>
      </c>
      <c r="AF145" s="9" t="str">
        <f>IF(OR(ISBLANK(AM145), ISBLANK(AN145)), "", LOWER(_xlfn.CONCAT(Table2[[#This Row],[device_manufacturer]], "-",Table2[[#This Row],[device_suggested_area]], "-", Table2[[#This Row],[device_identifiers]])))</f>
        <v>senseme-edwin-fan</v>
      </c>
      <c r="AG145" s="11" t="s">
        <v>572</v>
      </c>
      <c r="AH145" s="9" t="s">
        <v>129</v>
      </c>
      <c r="AI145" s="9" t="s">
        <v>573</v>
      </c>
      <c r="AJ145" s="9" t="str">
        <f>IF(OR(ISBLANK(AM145), ISBLANK(AN145)), "", Table2[[#This Row],[device_via_device]])</f>
        <v>SenseMe</v>
      </c>
      <c r="AK145" s="9" t="s">
        <v>127</v>
      </c>
      <c r="AL145" s="9" t="s">
        <v>689</v>
      </c>
      <c r="AM145" s="9" t="s">
        <v>575</v>
      </c>
      <c r="AN145" s="9" t="s">
        <v>693</v>
      </c>
      <c r="AO145" s="9" t="str">
        <f t="shared" si="13"/>
        <v>[["mac", "20:f8:5e:d7:26:1c"], ["ip", "10.0.6.61"]]</v>
      </c>
    </row>
    <row r="146" spans="1:41" ht="16" customHeight="1" x14ac:dyDescent="0.2">
      <c r="A146" s="9">
        <v>1572</v>
      </c>
      <c r="B146" s="9" t="s">
        <v>26</v>
      </c>
      <c r="C146" s="9" t="s">
        <v>133</v>
      </c>
      <c r="D146" s="9" t="s">
        <v>129</v>
      </c>
      <c r="E146" s="9" t="s">
        <v>708</v>
      </c>
      <c r="F146" s="9" t="str">
        <f>IF(ISBLANK(E146), "", Table2[[#This Row],[unique_id]])</f>
        <v>parents_fan</v>
      </c>
      <c r="G146" s="9" t="s">
        <v>207</v>
      </c>
      <c r="H146" s="9" t="s">
        <v>131</v>
      </c>
      <c r="I146" s="9" t="s">
        <v>132</v>
      </c>
      <c r="J146" s="9" t="s">
        <v>813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 t="shared" si="14"/>
        <v/>
      </c>
      <c r="AB146" s="9" t="str">
        <f t="shared" si="12"/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senseme-parents-fan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207</v>
      </c>
      <c r="AL146" s="9" t="s">
        <v>689</v>
      </c>
      <c r="AM146" s="9" t="s">
        <v>578</v>
      </c>
      <c r="AN146" s="9" t="s">
        <v>694</v>
      </c>
      <c r="AO146" s="9" t="str">
        <f t="shared" si="13"/>
        <v>[["mac", "20:f8:5e:d8:a5:6b"], ["ip", "10.0.6.62"]]</v>
      </c>
    </row>
    <row r="147" spans="1:41" ht="16" customHeight="1" x14ac:dyDescent="0.2">
      <c r="A147" s="9">
        <v>1573</v>
      </c>
      <c r="B147" s="9" t="s">
        <v>26</v>
      </c>
      <c r="C147" s="9" t="s">
        <v>259</v>
      </c>
      <c r="D147" s="9" t="s">
        <v>134</v>
      </c>
      <c r="E147" s="9" t="s">
        <v>296</v>
      </c>
      <c r="F147" s="9" t="str">
        <f>IF(ISBLANK(E147), "", Table2[[#This Row],[unique_id]])</f>
        <v>kitchen_fan</v>
      </c>
      <c r="G147" s="9" t="s">
        <v>221</v>
      </c>
      <c r="H147" s="9" t="s">
        <v>131</v>
      </c>
      <c r="I147" s="9" t="s">
        <v>132</v>
      </c>
      <c r="J147" s="9" t="s">
        <v>813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 t="shared" si="14"/>
        <v/>
      </c>
      <c r="AB147" s="9" t="str">
        <f t="shared" si="12"/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tplink-kitchen-fan</v>
      </c>
      <c r="AG147" s="11" t="s">
        <v>551</v>
      </c>
      <c r="AH147" s="9" t="s">
        <v>129</v>
      </c>
      <c r="AI147" s="9" t="s">
        <v>548</v>
      </c>
      <c r="AJ147" s="9" t="str">
        <f>IF(OR(ISBLANK(AM147), ISBLANK(AN147)), "", Table2[[#This Row],[device_via_device]])</f>
        <v>TPLink</v>
      </c>
      <c r="AK147" s="9" t="s">
        <v>221</v>
      </c>
      <c r="AL147" s="9" t="s">
        <v>689</v>
      </c>
      <c r="AM147" s="18" t="s">
        <v>552</v>
      </c>
      <c r="AN147" s="41" t="s">
        <v>688</v>
      </c>
      <c r="AO147" s="9" t="str">
        <f t="shared" si="13"/>
        <v>[["mac", "ac:84:c6:0d:1b:9c"], ["ip", "10.0.6.87"]]</v>
      </c>
    </row>
    <row r="148" spans="1:41" ht="16" customHeight="1" x14ac:dyDescent="0.2">
      <c r="A148" s="9">
        <v>1574</v>
      </c>
      <c r="B148" s="9" t="s">
        <v>26</v>
      </c>
      <c r="C148" s="9" t="s">
        <v>133</v>
      </c>
      <c r="D148" s="9" t="s">
        <v>129</v>
      </c>
      <c r="E148" s="9" t="s">
        <v>709</v>
      </c>
      <c r="F148" s="9" t="str">
        <f>IF(ISBLANK(E148), "", Table2[[#This Row],[unique_id]])</f>
        <v>lounge_fan</v>
      </c>
      <c r="G148" s="9" t="s">
        <v>209</v>
      </c>
      <c r="H148" s="9" t="s">
        <v>131</v>
      </c>
      <c r="I148" s="9" t="s">
        <v>132</v>
      </c>
      <c r="J148" s="9" t="s">
        <v>813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 t="shared" si="14"/>
        <v/>
      </c>
      <c r="AB148" s="9" t="str">
        <f t="shared" si="12"/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senseme-lounge-fan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209</v>
      </c>
      <c r="AL148" s="9" t="s">
        <v>689</v>
      </c>
      <c r="AM148" s="9" t="s">
        <v>579</v>
      </c>
      <c r="AN148" s="9" t="s">
        <v>695</v>
      </c>
      <c r="AO148" s="9" t="str">
        <f t="shared" si="13"/>
        <v>[["mac", "20:f8:5e:d9:11:77"], ["ip", "10.0.6.63"]]</v>
      </c>
    </row>
    <row r="149" spans="1:41" ht="16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 t="shared" si="14"/>
        <v/>
      </c>
      <c r="AB149" s="9" t="str">
        <f t="shared" si="12"/>
        <v/>
      </c>
      <c r="AE149" s="9"/>
      <c r="AK149" s="9" t="s">
        <v>546</v>
      </c>
      <c r="AO149" s="9" t="str">
        <f t="shared" si="13"/>
        <v/>
      </c>
    </row>
    <row r="150" spans="1:41" ht="16" customHeight="1" x14ac:dyDescent="0.2">
      <c r="A150" s="9">
        <v>1576</v>
      </c>
      <c r="B150" s="9" t="s">
        <v>26</v>
      </c>
      <c r="C150" s="9" t="s">
        <v>133</v>
      </c>
      <c r="D150" s="9" t="s">
        <v>129</v>
      </c>
      <c r="E150" s="9" t="s">
        <v>711</v>
      </c>
      <c r="F150" s="9" t="str">
        <f>IF(ISBLANK(E150), "", Table2[[#This Row],[unique_id]])</f>
        <v>deck_east_fan</v>
      </c>
      <c r="G150" s="9" t="s">
        <v>231</v>
      </c>
      <c r="H150" s="9" t="s">
        <v>131</v>
      </c>
      <c r="I150" s="9" t="s">
        <v>132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 t="shared" si="14"/>
        <v/>
      </c>
      <c r="AB150" s="9" t="str">
        <f t="shared" si="12"/>
        <v/>
      </c>
      <c r="AE150" s="9"/>
      <c r="AF150" s="9" t="str">
        <f>IF(OR(ISBLANK(AM150), ISBLANK(AN150)), "", LOWER(_xlfn.CONCAT(Table2[[#This Row],[device_manufacturer]], "-",Table2[[#This Row],[device_suggested_area]], "-", Table2[[#This Row],[device_identifiers]])))</f>
        <v>senseme-deck-east-fan</v>
      </c>
      <c r="AG150" s="11" t="s">
        <v>572</v>
      </c>
      <c r="AH150" s="9" t="s">
        <v>581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546</v>
      </c>
      <c r="AL150" s="9" t="s">
        <v>689</v>
      </c>
      <c r="AM150" s="9" t="s">
        <v>576</v>
      </c>
      <c r="AN150" s="9" t="s">
        <v>696</v>
      </c>
      <c r="AO150" s="9" t="str">
        <f t="shared" si="13"/>
        <v>[["mac", "20:f8:5e:1e:ea:a0"], ["ip", "10.0.6.64"]]</v>
      </c>
    </row>
    <row r="151" spans="1:41" ht="16" customHeight="1" x14ac:dyDescent="0.2">
      <c r="A151" s="9">
        <v>1577</v>
      </c>
      <c r="B151" s="9" t="s">
        <v>26</v>
      </c>
      <c r="C151" s="9" t="s">
        <v>133</v>
      </c>
      <c r="D151" s="9" t="s">
        <v>129</v>
      </c>
      <c r="E151" s="9" t="s">
        <v>712</v>
      </c>
      <c r="F151" s="9" t="str">
        <f>IF(ISBLANK(E151), "", Table2[[#This Row],[unique_id]])</f>
        <v>deck_west_fan</v>
      </c>
      <c r="G151" s="9" t="s">
        <v>230</v>
      </c>
      <c r="H151" s="9" t="s">
        <v>131</v>
      </c>
      <c r="I151" s="9" t="s">
        <v>132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 t="shared" si="14"/>
        <v/>
      </c>
      <c r="AB151" s="9" t="str">
        <f t="shared" si="12"/>
        <v/>
      </c>
      <c r="AE151" s="9"/>
      <c r="AF151" s="9" t="str">
        <f>IF(OR(ISBLANK(AM151), ISBLANK(AN151)), "", LOWER(_xlfn.CONCAT(Table2[[#This Row],[device_manufacturer]], "-",Table2[[#This Row],[device_suggested_area]], "-", Table2[[#This Row],[device_identifiers]])))</f>
        <v>senseme-deck-west-fan</v>
      </c>
      <c r="AG151" s="11" t="s">
        <v>572</v>
      </c>
      <c r="AH151" s="9" t="s">
        <v>582</v>
      </c>
      <c r="AI151" s="9" t="s">
        <v>573</v>
      </c>
      <c r="AJ151" s="9" t="str">
        <f>IF(OR(ISBLANK(AM151), ISBLANK(AN151)), "", Table2[[#This Row],[device_via_device]])</f>
        <v>SenseMe</v>
      </c>
      <c r="AK151" s="9" t="s">
        <v>546</v>
      </c>
      <c r="AL151" s="9" t="s">
        <v>689</v>
      </c>
      <c r="AM151" s="9" t="s">
        <v>577</v>
      </c>
      <c r="AN151" s="17" t="s">
        <v>697</v>
      </c>
      <c r="AO151" s="9" t="str">
        <f t="shared" si="13"/>
        <v>[["mac", "20:f8:5e:1e:da:35"], ["ip", "10.0.6.65"]]</v>
      </c>
    </row>
    <row r="152" spans="1:41" ht="16" customHeight="1" x14ac:dyDescent="0.2">
      <c r="A152" s="9">
        <v>1590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 t="shared" si="14"/>
        <v/>
      </c>
      <c r="AB152" s="9" t="str">
        <f t="shared" si="12"/>
        <v/>
      </c>
      <c r="AE152" s="9"/>
      <c r="AO152" s="13" t="str">
        <f t="shared" si="13"/>
        <v/>
      </c>
    </row>
    <row r="153" spans="1:41" ht="16" customHeight="1" x14ac:dyDescent="0.2">
      <c r="A153" s="9">
        <v>1591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852</v>
      </c>
      <c r="Q153" s="11"/>
      <c r="R153" s="22" t="s">
        <v>900</v>
      </c>
      <c r="S153" s="22"/>
      <c r="T153" s="9"/>
      <c r="W153" s="9" t="s">
        <v>786</v>
      </c>
      <c r="Y153" s="11"/>
      <c r="AA153" s="9" t="str">
        <f t="shared" si="14"/>
        <v/>
      </c>
      <c r="AB153" s="9" t="str">
        <f t="shared" si="12"/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801</v>
      </c>
      <c r="AG153" s="11" t="s">
        <v>802</v>
      </c>
      <c r="AH153" s="9" t="s">
        <v>800</v>
      </c>
      <c r="AI153" s="9" t="s">
        <v>803</v>
      </c>
      <c r="AJ153" s="9" t="s">
        <v>784</v>
      </c>
      <c r="AK153" s="9" t="s">
        <v>209</v>
      </c>
      <c r="AM153" s="9" t="s">
        <v>837</v>
      </c>
      <c r="AO153" s="13" t="str">
        <f t="shared" si="13"/>
        <v>[["mac", "0x9035eafffe404425"]]</v>
      </c>
    </row>
    <row r="154" spans="1:41" ht="16" customHeight="1" x14ac:dyDescent="0.2">
      <c r="A154" s="9">
        <v>1592</v>
      </c>
      <c r="B154" s="9" t="s">
        <v>26</v>
      </c>
      <c r="C154" s="9" t="s">
        <v>784</v>
      </c>
      <c r="D154" s="9" t="s">
        <v>129</v>
      </c>
      <c r="E154" s="19" t="s">
        <v>906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852</v>
      </c>
      <c r="Q154" s="11"/>
      <c r="R154" s="22" t="s">
        <v>900</v>
      </c>
      <c r="S154" s="22"/>
      <c r="T154" s="9"/>
      <c r="W154" s="9" t="s">
        <v>786</v>
      </c>
      <c r="Y154" s="11"/>
      <c r="AA154" s="9" t="str">
        <f t="shared" si="14"/>
        <v/>
      </c>
      <c r="AB154" s="9" t="str">
        <f t="shared" si="12"/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908</v>
      </c>
      <c r="AG154" s="11" t="s">
        <v>802</v>
      </c>
      <c r="AH154" s="9" t="s">
        <v>800</v>
      </c>
      <c r="AI154" s="9" t="s">
        <v>803</v>
      </c>
      <c r="AJ154" s="9" t="s">
        <v>784</v>
      </c>
      <c r="AK154" s="9" t="s">
        <v>208</v>
      </c>
      <c r="AM154" s="9" t="s">
        <v>907</v>
      </c>
      <c r="AO154" s="13" t="str">
        <f t="shared" si="13"/>
        <v>[["mac", "0x9035eafffe82fef8"]]</v>
      </c>
    </row>
    <row r="155" spans="1:41" ht="16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 t="shared" si="14"/>
        <v/>
      </c>
      <c r="AB155" s="9" t="str">
        <f t="shared" si="12"/>
        <v/>
      </c>
      <c r="AO155" s="9" t="str">
        <f t="shared" si="13"/>
        <v/>
      </c>
    </row>
    <row r="156" spans="1:41" ht="16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 t="shared" si="14"/>
        <v/>
      </c>
      <c r="AB156" s="9" t="str">
        <f t="shared" si="12"/>
        <v/>
      </c>
      <c r="AO156" s="9" t="str">
        <f t="shared" si="13"/>
        <v/>
      </c>
    </row>
    <row r="157" spans="1:41" ht="16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 t="shared" si="14"/>
        <v/>
      </c>
      <c r="AB157" s="9" t="str">
        <f t="shared" si="12"/>
        <v/>
      </c>
      <c r="AO157" s="9" t="str">
        <f t="shared" si="13"/>
        <v/>
      </c>
    </row>
    <row r="158" spans="1:41" ht="16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11"/>
      <c r="T158" s="9"/>
      <c r="Y158" s="11"/>
      <c r="AA158" s="9" t="str">
        <f t="shared" si="14"/>
        <v/>
      </c>
      <c r="AB158" s="9" t="str">
        <f t="shared" si="12"/>
        <v/>
      </c>
      <c r="AO158" s="13" t="str">
        <f t="shared" si="13"/>
        <v/>
      </c>
    </row>
    <row r="159" spans="1:41" ht="16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 t="shared" si="14"/>
        <v/>
      </c>
      <c r="AB159" s="9" t="str">
        <f t="shared" si="12"/>
        <v/>
      </c>
      <c r="AE159" s="12"/>
      <c r="AO159" s="9" t="str">
        <f t="shared" si="13"/>
        <v/>
      </c>
    </row>
    <row r="160" spans="1:41" ht="16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 t="shared" si="14"/>
        <v/>
      </c>
      <c r="AB160" s="9" t="str">
        <f t="shared" si="12"/>
        <v/>
      </c>
      <c r="AO160" s="9" t="str">
        <f t="shared" si="13"/>
        <v/>
      </c>
    </row>
    <row r="161" spans="1:41" ht="16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 t="shared" si="14"/>
        <v/>
      </c>
      <c r="AB161" s="9" t="str">
        <f t="shared" si="12"/>
        <v/>
      </c>
      <c r="AO161" s="9" t="str">
        <f t="shared" si="13"/>
        <v/>
      </c>
    </row>
    <row r="162" spans="1:41" ht="16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 t="shared" si="14"/>
        <v/>
      </c>
      <c r="AB162" s="9" t="str">
        <f t="shared" si="12"/>
        <v/>
      </c>
      <c r="AO162" s="9" t="str">
        <f t="shared" si="13"/>
        <v/>
      </c>
    </row>
    <row r="163" spans="1:41" ht="16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 t="shared" si="14"/>
        <v/>
      </c>
      <c r="AB163" s="9" t="str">
        <f t="shared" si="12"/>
        <v/>
      </c>
      <c r="AO163" s="9" t="str">
        <f t="shared" si="13"/>
        <v/>
      </c>
    </row>
    <row r="164" spans="1:41" ht="16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 t="shared" si="14"/>
        <v/>
      </c>
      <c r="AB164" s="9" t="str">
        <f t="shared" si="12"/>
        <v/>
      </c>
      <c r="AO164" s="9" t="str">
        <f t="shared" si="13"/>
        <v/>
      </c>
    </row>
    <row r="165" spans="1:41" ht="16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 t="shared" si="14"/>
        <v/>
      </c>
      <c r="AB165" s="9" t="str">
        <f t="shared" si="12"/>
        <v/>
      </c>
      <c r="AO165" s="9" t="str">
        <f t="shared" si="13"/>
        <v/>
      </c>
    </row>
    <row r="166" spans="1:41" ht="16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 t="shared" si="14"/>
        <v/>
      </c>
      <c r="AB166" s="9" t="str">
        <f t="shared" si="12"/>
        <v/>
      </c>
      <c r="AO166" s="9" t="str">
        <f t="shared" si="13"/>
        <v/>
      </c>
    </row>
    <row r="167" spans="1:41" ht="16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 t="shared" si="14"/>
        <v/>
      </c>
      <c r="AB167" s="9" t="str">
        <f t="shared" si="12"/>
        <v/>
      </c>
      <c r="AO167" s="9" t="str">
        <f t="shared" si="13"/>
        <v/>
      </c>
    </row>
    <row r="168" spans="1:41" ht="16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 t="shared" si="14"/>
        <v/>
      </c>
      <c r="AB168" s="9" t="str">
        <f t="shared" si="12"/>
        <v/>
      </c>
      <c r="AO168" s="9" t="str">
        <f t="shared" si="13"/>
        <v/>
      </c>
    </row>
    <row r="169" spans="1:41" ht="16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 t="shared" si="14"/>
        <v/>
      </c>
      <c r="AB169" s="9" t="str">
        <f t="shared" si="12"/>
        <v/>
      </c>
      <c r="AO169" s="9" t="str">
        <f t="shared" si="13"/>
        <v/>
      </c>
    </row>
    <row r="170" spans="1:41" ht="16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 t="shared" si="14"/>
        <v/>
      </c>
      <c r="AB170" s="9" t="str">
        <f t="shared" si="12"/>
        <v/>
      </c>
      <c r="AO170" s="9" t="str">
        <f t="shared" si="13"/>
        <v/>
      </c>
    </row>
    <row r="171" spans="1:41" ht="16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 t="shared" si="14"/>
        <v/>
      </c>
      <c r="AB171" s="9" t="str">
        <f t="shared" si="12"/>
        <v/>
      </c>
      <c r="AO171" s="9" t="str">
        <f t="shared" si="13"/>
        <v/>
      </c>
    </row>
    <row r="172" spans="1:41" ht="16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 t="shared" si="14"/>
        <v/>
      </c>
      <c r="AB172" s="9" t="str">
        <f t="shared" si="12"/>
        <v/>
      </c>
      <c r="AE172" s="9"/>
      <c r="AI172" s="15"/>
      <c r="AO172" s="9" t="str">
        <f t="shared" si="13"/>
        <v/>
      </c>
    </row>
    <row r="173" spans="1:41" ht="16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 t="shared" si="14"/>
        <v/>
      </c>
      <c r="AB173" s="9" t="str">
        <f t="shared" si="12"/>
        <v/>
      </c>
      <c r="AE173" s="9"/>
      <c r="AO173" s="9" t="str">
        <f t="shared" si="13"/>
        <v/>
      </c>
    </row>
    <row r="174" spans="1:41" ht="16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 t="shared" si="14"/>
        <v/>
      </c>
      <c r="AB174" s="9" t="str">
        <f t="shared" si="12"/>
        <v/>
      </c>
      <c r="AE174" s="9"/>
      <c r="AO174" s="9" t="str">
        <f t="shared" si="13"/>
        <v/>
      </c>
    </row>
    <row r="175" spans="1:41" ht="16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 t="shared" si="14"/>
        <v/>
      </c>
      <c r="AB175" s="9" t="str">
        <f t="shared" si="12"/>
        <v/>
      </c>
      <c r="AE175" s="9"/>
      <c r="AO175" s="9" t="str">
        <f t="shared" si="13"/>
        <v/>
      </c>
    </row>
    <row r="176" spans="1:41" ht="16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 t="shared" si="14"/>
        <v/>
      </c>
      <c r="AB176" s="9" t="str">
        <f t="shared" si="12"/>
        <v/>
      </c>
      <c r="AE176" s="9"/>
      <c r="AO176" s="9" t="str">
        <f t="shared" si="13"/>
        <v/>
      </c>
    </row>
    <row r="177" spans="1:41" ht="16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 t="shared" si="14"/>
        <v/>
      </c>
      <c r="AB177" s="9" t="str">
        <f t="shared" si="12"/>
        <v/>
      </c>
      <c r="AE177" s="9"/>
      <c r="AO177" s="9" t="str">
        <f t="shared" si="13"/>
        <v/>
      </c>
    </row>
    <row r="178" spans="1:41" ht="16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 t="shared" si="12"/>
        <v/>
      </c>
      <c r="AE178" s="9"/>
      <c r="AO178" s="9" t="str">
        <f t="shared" si="13"/>
        <v/>
      </c>
    </row>
    <row r="179" spans="1:41" ht="16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11"/>
      <c r="T179" s="9"/>
      <c r="Y179" s="11"/>
      <c r="AA179" s="9" t="str">
        <f t="shared" ref="AA179:AA184" si="15">IF(ISBLANK(Z179),  "", _xlfn.CONCAT("haas/entity/sensor/", LOWER(C179), "/", E179, "/config"))</f>
        <v/>
      </c>
      <c r="AB179" s="9" t="str">
        <f t="shared" si="12"/>
        <v/>
      </c>
      <c r="AE179" s="9"/>
      <c r="AO179" s="9" t="str">
        <f t="shared" si="13"/>
        <v/>
      </c>
    </row>
    <row r="180" spans="1:41" ht="16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11"/>
      <c r="T180" s="9"/>
      <c r="Y180" s="11"/>
      <c r="AA180" s="9" t="str">
        <f t="shared" si="15"/>
        <v/>
      </c>
      <c r="AB180" s="9" t="str">
        <f t="shared" si="12"/>
        <v/>
      </c>
      <c r="AE180" s="9"/>
      <c r="AO180" s="9" t="str">
        <f t="shared" si="13"/>
        <v/>
      </c>
    </row>
    <row r="181" spans="1:41" ht="16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11"/>
      <c r="T181" s="9"/>
      <c r="Y181" s="11"/>
      <c r="AA181" s="9" t="str">
        <f t="shared" si="15"/>
        <v/>
      </c>
      <c r="AB181" s="9" t="str">
        <f t="shared" si="12"/>
        <v/>
      </c>
      <c r="AE181" s="9"/>
      <c r="AO181" s="9" t="str">
        <f t="shared" si="13"/>
        <v/>
      </c>
    </row>
    <row r="182" spans="1:41" ht="16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11"/>
      <c r="T182" s="9"/>
      <c r="Y182" s="11"/>
      <c r="AA182" s="9" t="str">
        <f t="shared" si="15"/>
        <v/>
      </c>
      <c r="AB182" s="9" t="str">
        <f t="shared" si="12"/>
        <v/>
      </c>
      <c r="AE182" s="9"/>
      <c r="AO182" s="9" t="str">
        <f t="shared" si="13"/>
        <v/>
      </c>
    </row>
    <row r="183" spans="1:41" ht="16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 t="shared" si="15"/>
        <v/>
      </c>
      <c r="AB183" s="9" t="str">
        <f t="shared" si="12"/>
        <v/>
      </c>
      <c r="AE183" s="9"/>
      <c r="AO183" s="9" t="str">
        <f t="shared" si="13"/>
        <v/>
      </c>
    </row>
    <row r="184" spans="1:41" ht="16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 t="shared" si="15"/>
        <v/>
      </c>
      <c r="AB184" s="9" t="str">
        <f t="shared" si="12"/>
        <v/>
      </c>
      <c r="AE184" s="9"/>
      <c r="AO184" s="9" t="str">
        <f t="shared" si="13"/>
        <v/>
      </c>
    </row>
    <row r="185" spans="1:41" ht="16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 t="shared" si="12"/>
        <v/>
      </c>
      <c r="AE185" s="9"/>
      <c r="AO185" s="9" t="str">
        <f t="shared" si="13"/>
        <v/>
      </c>
    </row>
    <row r="186" spans="1:41" ht="16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11"/>
      <c r="T186" s="9"/>
      <c r="Y186" s="11"/>
      <c r="AA186" s="9" t="str">
        <f t="shared" ref="AA186:AA209" si="16">IF(ISBLANK(Z186),  "", _xlfn.CONCAT("haas/entity/sensor/", LOWER(C186), "/", E186, "/config"))</f>
        <v/>
      </c>
      <c r="AB186" s="9" t="str">
        <f t="shared" si="12"/>
        <v/>
      </c>
      <c r="AO186" s="13" t="str">
        <f t="shared" si="13"/>
        <v/>
      </c>
    </row>
    <row r="187" spans="1:41" ht="16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 t="shared" si="16"/>
        <v/>
      </c>
      <c r="AB187" s="9" t="str">
        <f t="shared" si="12"/>
        <v/>
      </c>
      <c r="AE187" s="9"/>
      <c r="AI187" s="15"/>
      <c r="AO187" s="9" t="str">
        <f t="shared" si="13"/>
        <v/>
      </c>
    </row>
    <row r="188" spans="1:41" ht="16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 t="shared" si="16"/>
        <v/>
      </c>
      <c r="AB188" s="9" t="str">
        <f t="shared" si="12"/>
        <v/>
      </c>
      <c r="AE188" s="9"/>
      <c r="AO188" s="9" t="str">
        <f t="shared" si="13"/>
        <v/>
      </c>
    </row>
    <row r="189" spans="1:41" ht="16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 t="shared" si="16"/>
        <v/>
      </c>
      <c r="AB189" s="9" t="str">
        <f t="shared" si="12"/>
        <v/>
      </c>
      <c r="AE189" s="9"/>
      <c r="AO189" s="9" t="str">
        <f t="shared" si="13"/>
        <v/>
      </c>
    </row>
    <row r="190" spans="1:41" ht="16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 t="shared" si="16"/>
        <v/>
      </c>
      <c r="AB190" s="9" t="str">
        <f t="shared" si="12"/>
        <v/>
      </c>
      <c r="AE190" s="9"/>
      <c r="AO190" s="9" t="str">
        <f t="shared" si="13"/>
        <v/>
      </c>
    </row>
    <row r="191" spans="1:41" ht="16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 t="shared" si="16"/>
        <v/>
      </c>
      <c r="AB191" s="9" t="str">
        <f t="shared" si="12"/>
        <v/>
      </c>
      <c r="AE191" s="9"/>
      <c r="AO191" s="9" t="str">
        <f t="shared" si="13"/>
        <v/>
      </c>
    </row>
    <row r="192" spans="1:41" ht="16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 t="shared" si="16"/>
        <v/>
      </c>
      <c r="AB192" s="9" t="str">
        <f t="shared" si="12"/>
        <v/>
      </c>
      <c r="AE192" s="9"/>
      <c r="AO192" s="9" t="str">
        <f t="shared" si="13"/>
        <v/>
      </c>
    </row>
    <row r="193" spans="1:41" ht="16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 t="shared" si="16"/>
        <v/>
      </c>
      <c r="AB193" s="9" t="str">
        <f t="shared" si="12"/>
        <v/>
      </c>
      <c r="AE193" s="9"/>
      <c r="AO193" s="9" t="str">
        <f t="shared" si="13"/>
        <v/>
      </c>
    </row>
    <row r="194" spans="1:41" ht="16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 t="shared" si="16"/>
        <v/>
      </c>
      <c r="AB194" s="9" t="str">
        <f t="shared" si="12"/>
        <v/>
      </c>
      <c r="AE194" s="9"/>
      <c r="AO194" s="9" t="str">
        <f t="shared" si="13"/>
        <v/>
      </c>
    </row>
    <row r="195" spans="1:41" ht="16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 t="shared" si="16"/>
        <v/>
      </c>
      <c r="AB195" s="9" t="str">
        <f t="shared" si="12"/>
        <v/>
      </c>
      <c r="AE195" s="9"/>
      <c r="AO195" s="9" t="str">
        <f t="shared" si="13"/>
        <v/>
      </c>
    </row>
    <row r="196" spans="1:41" ht="16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 t="shared" si="16"/>
        <v/>
      </c>
      <c r="AB196" s="9" t="str">
        <f t="shared" ref="AB196:AB259" si="17">IF(ISBLANK(Z196),  "", _xlfn.CONCAT(LOWER(C196), "/", E196))</f>
        <v/>
      </c>
      <c r="AE196" s="9"/>
      <c r="AO196" s="9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 t="shared" si="16"/>
        <v/>
      </c>
      <c r="AB197" s="9" t="str">
        <f t="shared" si="17"/>
        <v/>
      </c>
      <c r="AE197" s="9"/>
      <c r="AO197" s="9" t="str">
        <f t="shared" si="18"/>
        <v/>
      </c>
    </row>
    <row r="198" spans="1:41" ht="16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 t="shared" si="16"/>
        <v/>
      </c>
      <c r="AB198" s="9" t="str">
        <f t="shared" si="17"/>
        <v/>
      </c>
      <c r="AE198" s="9"/>
      <c r="AO198" s="9" t="str">
        <f t="shared" si="18"/>
        <v/>
      </c>
    </row>
    <row r="199" spans="1:41" ht="16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 t="shared" si="16"/>
        <v/>
      </c>
      <c r="AB199" s="9" t="str">
        <f t="shared" si="17"/>
        <v/>
      </c>
      <c r="AE199" s="9"/>
      <c r="AO199" s="9" t="str">
        <f t="shared" si="18"/>
        <v/>
      </c>
    </row>
    <row r="200" spans="1:41" ht="16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 t="shared" si="16"/>
        <v/>
      </c>
      <c r="AB200" s="9" t="str">
        <f t="shared" si="17"/>
        <v/>
      </c>
      <c r="AE200" s="9"/>
      <c r="AO200" s="9" t="str">
        <f t="shared" si="18"/>
        <v/>
      </c>
    </row>
    <row r="201" spans="1:41" ht="16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 t="shared" si="16"/>
        <v/>
      </c>
      <c r="AB201" s="9" t="str">
        <f t="shared" si="17"/>
        <v/>
      </c>
      <c r="AE201" s="9"/>
      <c r="AO201" s="9" t="str">
        <f t="shared" si="18"/>
        <v/>
      </c>
    </row>
    <row r="202" spans="1:41" ht="16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 t="shared" si="16"/>
        <v/>
      </c>
      <c r="AB202" s="9" t="str">
        <f t="shared" si="17"/>
        <v/>
      </c>
      <c r="AE202" s="9"/>
      <c r="AO202" s="9" t="str">
        <f t="shared" si="18"/>
        <v/>
      </c>
    </row>
    <row r="203" spans="1:41" ht="16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 t="shared" si="16"/>
        <v/>
      </c>
      <c r="AB203" s="9" t="str">
        <f t="shared" si="17"/>
        <v/>
      </c>
      <c r="AE203" s="9"/>
      <c r="AO203" s="9" t="str">
        <f t="shared" si="18"/>
        <v/>
      </c>
    </row>
    <row r="204" spans="1:41" ht="16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 t="shared" si="16"/>
        <v/>
      </c>
      <c r="AB204" s="9" t="str">
        <f t="shared" si="17"/>
        <v/>
      </c>
      <c r="AE204" s="9"/>
      <c r="AO204" s="9" t="str">
        <f t="shared" si="18"/>
        <v/>
      </c>
    </row>
    <row r="205" spans="1:41" ht="16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11"/>
      <c r="T205" s="9"/>
      <c r="Y205" s="11"/>
      <c r="AA205" s="9" t="str">
        <f t="shared" si="16"/>
        <v/>
      </c>
      <c r="AB205" s="9" t="str">
        <f t="shared" si="17"/>
        <v/>
      </c>
      <c r="AE205" s="9"/>
      <c r="AO205" s="9" t="str">
        <f t="shared" si="18"/>
        <v/>
      </c>
    </row>
    <row r="206" spans="1:41" ht="16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11"/>
      <c r="T206" s="9"/>
      <c r="Y206" s="11"/>
      <c r="AA206" s="9" t="str">
        <f t="shared" si="16"/>
        <v/>
      </c>
      <c r="AB206" s="9" t="str">
        <f t="shared" si="17"/>
        <v/>
      </c>
      <c r="AE206" s="9"/>
      <c r="AO206" s="9" t="str">
        <f t="shared" si="18"/>
        <v/>
      </c>
    </row>
    <row r="207" spans="1:41" ht="16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 t="shared" si="16"/>
        <v/>
      </c>
      <c r="AB207" s="9" t="str">
        <f t="shared" si="17"/>
        <v/>
      </c>
      <c r="AE207" s="9"/>
      <c r="AO207" s="9" t="str">
        <f t="shared" si="18"/>
        <v/>
      </c>
    </row>
    <row r="208" spans="1:41" ht="16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11"/>
      <c r="T208" s="9"/>
      <c r="Y208" s="11"/>
      <c r="AA208" s="9" t="str">
        <f t="shared" si="16"/>
        <v/>
      </c>
      <c r="AB208" s="9" t="str">
        <f t="shared" si="17"/>
        <v/>
      </c>
      <c r="AE208" s="9"/>
      <c r="AO208" s="9" t="str">
        <f t="shared" si="18"/>
        <v/>
      </c>
    </row>
    <row r="209" spans="1:41" ht="16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11"/>
      <c r="T209" s="9"/>
      <c r="Y209" s="11"/>
      <c r="AA209" s="9" t="str">
        <f t="shared" si="16"/>
        <v/>
      </c>
      <c r="AB209" s="9" t="str">
        <f t="shared" si="17"/>
        <v/>
      </c>
      <c r="AE209" s="9"/>
      <c r="AO209" s="9" t="str">
        <f t="shared" si="18"/>
        <v/>
      </c>
    </row>
    <row r="210" spans="1:41" ht="16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 t="shared" si="17"/>
        <v/>
      </c>
      <c r="AE210" s="9"/>
      <c r="AO210" s="9" t="str">
        <f t="shared" si="18"/>
        <v/>
      </c>
    </row>
    <row r="211" spans="1:41" ht="16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 t="shared" ref="AA211:AA224" si="19">IF(ISBLANK(Z211),  "", _xlfn.CONCAT("haas/entity/sensor/", LOWER(C211), "/", E211, "/config"))</f>
        <v/>
      </c>
      <c r="AB211" s="9" t="str">
        <f t="shared" si="17"/>
        <v/>
      </c>
      <c r="AE211" s="9"/>
      <c r="AO211" s="9" t="str">
        <f t="shared" si="18"/>
        <v/>
      </c>
    </row>
    <row r="212" spans="1:41" ht="16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 t="shared" si="19"/>
        <v/>
      </c>
      <c r="AB212" s="9" t="str">
        <f t="shared" si="17"/>
        <v/>
      </c>
      <c r="AE212" s="9"/>
      <c r="AO212" s="9" t="str">
        <f t="shared" si="18"/>
        <v/>
      </c>
    </row>
    <row r="213" spans="1:41" ht="16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 t="shared" si="19"/>
        <v/>
      </c>
      <c r="AB213" s="9" t="str">
        <f t="shared" si="17"/>
        <v/>
      </c>
      <c r="AE213" s="9"/>
      <c r="AO213" s="9" t="str">
        <f t="shared" si="18"/>
        <v/>
      </c>
    </row>
    <row r="214" spans="1:41" ht="16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 t="shared" si="19"/>
        <v/>
      </c>
      <c r="AB214" s="9" t="str">
        <f t="shared" si="17"/>
        <v/>
      </c>
      <c r="AE214" s="9"/>
      <c r="AO214" s="9" t="str">
        <f t="shared" si="18"/>
        <v/>
      </c>
    </row>
    <row r="215" spans="1:41" ht="16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 t="shared" si="19"/>
        <v/>
      </c>
      <c r="AB215" s="9" t="str">
        <f t="shared" si="17"/>
        <v/>
      </c>
      <c r="AE215" s="9"/>
      <c r="AO215" s="9" t="str">
        <f t="shared" si="18"/>
        <v/>
      </c>
    </row>
    <row r="216" spans="1:41" ht="16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 t="shared" si="19"/>
        <v/>
      </c>
      <c r="AB216" s="9" t="str">
        <f t="shared" si="17"/>
        <v/>
      </c>
      <c r="AE216" s="9"/>
      <c r="AO216" s="9" t="str">
        <f t="shared" si="18"/>
        <v/>
      </c>
    </row>
    <row r="217" spans="1:41" ht="16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 t="shared" si="19"/>
        <v/>
      </c>
      <c r="AB217" s="9" t="str">
        <f t="shared" si="17"/>
        <v/>
      </c>
      <c r="AE217" s="9"/>
      <c r="AO217" s="9" t="str">
        <f t="shared" si="18"/>
        <v/>
      </c>
    </row>
    <row r="218" spans="1:41" ht="16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 t="shared" si="19"/>
        <v/>
      </c>
      <c r="AB218" s="9" t="str">
        <f t="shared" si="17"/>
        <v/>
      </c>
      <c r="AE218" s="9"/>
      <c r="AO218" s="9" t="str">
        <f t="shared" si="18"/>
        <v/>
      </c>
    </row>
    <row r="219" spans="1:41" ht="16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 t="shared" si="19"/>
        <v/>
      </c>
      <c r="AB219" s="9" t="str">
        <f t="shared" si="17"/>
        <v/>
      </c>
      <c r="AE219" s="9"/>
      <c r="AO219" s="9" t="str">
        <f t="shared" si="18"/>
        <v/>
      </c>
    </row>
    <row r="220" spans="1:41" ht="16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 t="shared" si="19"/>
        <v/>
      </c>
      <c r="AB220" s="9" t="str">
        <f t="shared" si="17"/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742</v>
      </c>
      <c r="AO220" s="9" t="str">
        <f t="shared" si="18"/>
        <v>[["mac", "00:24:e4:af:5a:e6"]]</v>
      </c>
    </row>
    <row r="221" spans="1:41" ht="16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 t="shared" si="19"/>
        <v>haas/entity/sensor/internet/network_internet_uptime/config</v>
      </c>
      <c r="AB221" s="9" t="str">
        <f t="shared" si="17"/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 t="shared" si="18"/>
        <v/>
      </c>
    </row>
    <row r="222" spans="1:41" ht="16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 t="shared" si="19"/>
        <v>haas/entity/sensor/internet/network_internet_ping/config</v>
      </c>
      <c r="AB222" s="9" t="str">
        <f t="shared" si="17"/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 t="shared" si="18"/>
        <v/>
      </c>
    </row>
    <row r="223" spans="1:41" ht="16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 t="shared" si="19"/>
        <v>haas/entity/sensor/internet/network_internet_upload/config</v>
      </c>
      <c r="AB223" s="9" t="str">
        <f t="shared" si="17"/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 t="shared" si="18"/>
        <v/>
      </c>
    </row>
    <row r="224" spans="1:41" ht="16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 t="shared" si="19"/>
        <v>haas/entity/sensor/internet/network_internet_download/config</v>
      </c>
      <c r="AB224" s="9" t="str">
        <f t="shared" si="17"/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 t="shared" si="18"/>
        <v/>
      </c>
    </row>
    <row r="225" spans="1:41" ht="16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 t="shared" si="17"/>
        <v/>
      </c>
      <c r="AC225" s="17"/>
      <c r="AE225" s="12"/>
      <c r="AO225" s="9" t="str">
        <f t="shared" si="18"/>
        <v/>
      </c>
    </row>
    <row r="226" spans="1:41" ht="16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 t="shared" ref="AA226:AA237" si="20">IF(ISBLANK(Z226),  "", _xlfn.CONCAT("haas/entity/sensor/", LOWER(C226), "/", E226, "/config"))</f>
        <v/>
      </c>
      <c r="AB226" s="9" t="str">
        <f t="shared" si="17"/>
        <v/>
      </c>
      <c r="AE226" s="9"/>
      <c r="AO226" s="9" t="str">
        <f t="shared" si="18"/>
        <v/>
      </c>
    </row>
    <row r="227" spans="1:41" ht="16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 t="shared" si="20"/>
        <v/>
      </c>
      <c r="AB227" s="9" t="str">
        <f t="shared" si="17"/>
        <v/>
      </c>
      <c r="AE227" s="9"/>
      <c r="AO227" s="9" t="str">
        <f t="shared" si="18"/>
        <v/>
      </c>
    </row>
    <row r="228" spans="1:41" ht="16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 t="shared" si="20"/>
        <v/>
      </c>
      <c r="AB228" s="9" t="str">
        <f t="shared" si="17"/>
        <v/>
      </c>
      <c r="AE228" s="9"/>
      <c r="AO228" s="9" t="str">
        <f t="shared" si="18"/>
        <v/>
      </c>
    </row>
    <row r="229" spans="1:41" ht="16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 t="shared" si="20"/>
        <v/>
      </c>
      <c r="AB229" s="9" t="str">
        <f t="shared" si="17"/>
        <v/>
      </c>
      <c r="AE229" s="9"/>
      <c r="AO229" s="9" t="str">
        <f t="shared" si="18"/>
        <v/>
      </c>
    </row>
    <row r="230" spans="1:41" ht="16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 t="shared" si="20"/>
        <v/>
      </c>
      <c r="AB230" s="9" t="str">
        <f t="shared" si="17"/>
        <v/>
      </c>
      <c r="AE230" s="9"/>
      <c r="AO230" s="9" t="str">
        <f t="shared" si="18"/>
        <v/>
      </c>
    </row>
    <row r="231" spans="1:41" ht="16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 t="shared" si="20"/>
        <v/>
      </c>
      <c r="AB231" s="9" t="str">
        <f t="shared" si="17"/>
        <v/>
      </c>
      <c r="AE231" s="9"/>
      <c r="AO231" s="9" t="str">
        <f t="shared" si="18"/>
        <v/>
      </c>
    </row>
    <row r="232" spans="1:41" ht="16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 t="shared" si="20"/>
        <v/>
      </c>
      <c r="AB232" s="9" t="str">
        <f t="shared" si="17"/>
        <v/>
      </c>
      <c r="AE232" s="9"/>
      <c r="AO232" s="9" t="str">
        <f t="shared" si="18"/>
        <v/>
      </c>
    </row>
    <row r="233" spans="1:41" ht="16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 t="shared" si="20"/>
        <v/>
      </c>
      <c r="AB233" s="9" t="str">
        <f t="shared" si="17"/>
        <v/>
      </c>
      <c r="AE233" s="9"/>
      <c r="AO233" s="9" t="str">
        <f t="shared" si="18"/>
        <v/>
      </c>
    </row>
    <row r="234" spans="1:41" ht="16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 t="shared" si="20"/>
        <v/>
      </c>
      <c r="AB234" s="9" t="str">
        <f t="shared" si="17"/>
        <v/>
      </c>
      <c r="AE234" s="9"/>
      <c r="AO234" s="9" t="str">
        <f t="shared" si="18"/>
        <v/>
      </c>
    </row>
    <row r="235" spans="1:41" ht="16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 t="shared" si="20"/>
        <v/>
      </c>
      <c r="AB235" s="9" t="str">
        <f t="shared" si="17"/>
        <v/>
      </c>
      <c r="AE235" s="9"/>
      <c r="AO235" s="9" t="str">
        <f t="shared" si="18"/>
        <v/>
      </c>
    </row>
    <row r="236" spans="1:41" ht="16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 t="shared" si="20"/>
        <v/>
      </c>
      <c r="AB236" s="9" t="str">
        <f t="shared" si="17"/>
        <v/>
      </c>
      <c r="AE236" s="9"/>
      <c r="AI236" s="15"/>
      <c r="AO236" s="9" t="str">
        <f t="shared" si="18"/>
        <v/>
      </c>
    </row>
    <row r="237" spans="1:41" ht="16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 t="shared" si="20"/>
        <v/>
      </c>
      <c r="AB237" s="9" t="str">
        <f t="shared" si="17"/>
        <v/>
      </c>
      <c r="AE237" s="9"/>
      <c r="AO237" s="9" t="str">
        <f t="shared" si="18"/>
        <v/>
      </c>
    </row>
    <row r="238" spans="1:41" ht="16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 t="shared" si="17"/>
        <v/>
      </c>
      <c r="AI238" s="15"/>
      <c r="AO238" s="9" t="str">
        <f t="shared" si="18"/>
        <v/>
      </c>
    </row>
    <row r="239" spans="1:41" ht="16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911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925</v>
      </c>
      <c r="I239" s="9" t="s">
        <v>386</v>
      </c>
      <c r="J239" s="9" t="s">
        <v>910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 t="shared" ref="AA239:AA252" si="21">IF(ISBLANK(Z239),  "", _xlfn.CONCAT("haas/entity/sensor/", LOWER(C239), "/", E239, "/config"))</f>
        <v/>
      </c>
      <c r="AB239" s="9" t="str">
        <f t="shared" si="17"/>
        <v/>
      </c>
      <c r="AE239" s="12"/>
      <c r="AI239" s="15"/>
      <c r="AK239" s="9" t="s">
        <v>130</v>
      </c>
      <c r="AO239" s="13" t="str">
        <f t="shared" si="18"/>
        <v/>
      </c>
    </row>
    <row r="240" spans="1:41" ht="16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903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925</v>
      </c>
      <c r="I240" s="9" t="s">
        <v>386</v>
      </c>
      <c r="J240" s="9" t="s">
        <v>910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 t="shared" si="21"/>
        <v/>
      </c>
      <c r="AB240" s="9" t="str">
        <f t="shared" si="17"/>
        <v/>
      </c>
      <c r="AI240" s="15"/>
      <c r="AK240" s="9" t="s">
        <v>127</v>
      </c>
      <c r="AO240" s="13" t="str">
        <f t="shared" si="18"/>
        <v/>
      </c>
    </row>
    <row r="241" spans="1:41" ht="16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912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925</v>
      </c>
      <c r="I241" s="9" t="s">
        <v>386</v>
      </c>
      <c r="J241" s="9" t="s">
        <v>923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 t="shared" si="21"/>
        <v/>
      </c>
      <c r="AB241" s="9" t="str">
        <f t="shared" si="17"/>
        <v/>
      </c>
      <c r="AK241" s="9" t="s">
        <v>127</v>
      </c>
      <c r="AO241" s="13" t="str">
        <f t="shared" si="18"/>
        <v/>
      </c>
    </row>
    <row r="242" spans="1:41" ht="16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913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925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 t="shared" si="21"/>
        <v/>
      </c>
      <c r="AB242" s="9" t="str">
        <f t="shared" si="17"/>
        <v/>
      </c>
      <c r="AK242" s="9" t="s">
        <v>653</v>
      </c>
      <c r="AO242" s="13" t="str">
        <f t="shared" si="18"/>
        <v/>
      </c>
    </row>
    <row r="243" spans="1:41" ht="16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914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925</v>
      </c>
      <c r="I243" s="9" t="s">
        <v>386</v>
      </c>
      <c r="J243" s="9" t="s">
        <v>935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 t="shared" si="21"/>
        <v/>
      </c>
      <c r="AB243" s="9" t="str">
        <f t="shared" si="17"/>
        <v/>
      </c>
      <c r="AK243" s="9" t="s">
        <v>208</v>
      </c>
      <c r="AO243" s="13" t="str">
        <f t="shared" si="18"/>
        <v/>
      </c>
    </row>
    <row r="244" spans="1:41" ht="16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915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925</v>
      </c>
      <c r="I244" s="9" t="s">
        <v>386</v>
      </c>
      <c r="J244" s="9" t="s">
        <v>935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 t="shared" si="21"/>
        <v/>
      </c>
      <c r="AB244" s="9" t="str">
        <f t="shared" si="17"/>
        <v/>
      </c>
      <c r="AK244" s="9" t="s">
        <v>209</v>
      </c>
      <c r="AO244" s="13" t="str">
        <f t="shared" si="18"/>
        <v/>
      </c>
    </row>
    <row r="245" spans="1:41" ht="16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916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925</v>
      </c>
      <c r="I245" s="9" t="s">
        <v>386</v>
      </c>
      <c r="J245" s="9" t="s">
        <v>935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 t="shared" si="21"/>
        <v/>
      </c>
      <c r="AB245" s="9" t="str">
        <f t="shared" si="17"/>
        <v/>
      </c>
      <c r="AK245" s="9" t="s">
        <v>207</v>
      </c>
      <c r="AO245" s="13" t="str">
        <f t="shared" si="18"/>
        <v/>
      </c>
    </row>
    <row r="246" spans="1:41" ht="16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917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925</v>
      </c>
      <c r="I246" s="9" t="s">
        <v>386</v>
      </c>
      <c r="J246" s="9" t="s">
        <v>935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 t="shared" si="21"/>
        <v/>
      </c>
      <c r="AB246" s="9" t="str">
        <f t="shared" si="17"/>
        <v/>
      </c>
      <c r="AI246" s="15"/>
      <c r="AK246" s="9" t="s">
        <v>221</v>
      </c>
      <c r="AO246" s="13" t="str">
        <f t="shared" si="18"/>
        <v/>
      </c>
    </row>
    <row r="247" spans="1:41" ht="16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918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925</v>
      </c>
      <c r="I247" s="9" t="s">
        <v>386</v>
      </c>
      <c r="J247" s="9" t="s">
        <v>935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 t="shared" si="21"/>
        <v/>
      </c>
      <c r="AB247" s="9" t="str">
        <f t="shared" si="17"/>
        <v/>
      </c>
      <c r="AK247" s="9" t="s">
        <v>229</v>
      </c>
      <c r="AO247" s="13" t="str">
        <f t="shared" si="18"/>
        <v/>
      </c>
    </row>
    <row r="248" spans="1:41" ht="16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919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925</v>
      </c>
      <c r="I248" s="9" t="s">
        <v>386</v>
      </c>
      <c r="J248" s="9" t="s">
        <v>935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 t="shared" si="21"/>
        <v/>
      </c>
      <c r="AB248" s="9" t="str">
        <f t="shared" si="17"/>
        <v/>
      </c>
      <c r="AK248" s="9" t="s">
        <v>227</v>
      </c>
      <c r="AO248" s="13" t="str">
        <f t="shared" si="18"/>
        <v/>
      </c>
    </row>
    <row r="249" spans="1:41" ht="16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940</v>
      </c>
      <c r="F249" s="13" t="str">
        <f>IF(ISBLANK(E249), "", Table2[[#This Row],[unique_id]])</f>
        <v>lighting_reset_adaptive_lighting_office_main</v>
      </c>
      <c r="G249" t="s">
        <v>214</v>
      </c>
      <c r="H249" s="9" t="s">
        <v>925</v>
      </c>
      <c r="I249" s="9" t="s">
        <v>386</v>
      </c>
      <c r="J249" s="9" t="s">
        <v>935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 t="shared" si="21"/>
        <v/>
      </c>
      <c r="AB249" s="9" t="str">
        <f t="shared" si="17"/>
        <v/>
      </c>
      <c r="AK249" s="9" t="s">
        <v>228</v>
      </c>
      <c r="AO249" s="13" t="str">
        <f t="shared" si="18"/>
        <v/>
      </c>
    </row>
    <row r="250" spans="1:41" ht="16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920</v>
      </c>
      <c r="F250" s="13" t="str">
        <f>IF(ISBLANK(E250), "", Table2[[#This Row],[unique_id]])</f>
        <v>lighting_reset_adaptive_lighting_bathroom_main</v>
      </c>
      <c r="G250" t="s">
        <v>213</v>
      </c>
      <c r="H250" s="9" t="s">
        <v>925</v>
      </c>
      <c r="I250" s="9" t="s">
        <v>386</v>
      </c>
      <c r="J250" s="9" t="s">
        <v>935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 t="shared" si="21"/>
        <v/>
      </c>
      <c r="AB250" s="9" t="str">
        <f t="shared" si="17"/>
        <v/>
      </c>
      <c r="AK250" s="9" t="s">
        <v>547</v>
      </c>
      <c r="AO250" s="13" t="str">
        <f t="shared" si="18"/>
        <v/>
      </c>
    </row>
    <row r="251" spans="1:41" ht="16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921</v>
      </c>
      <c r="F251" s="13" t="str">
        <f>IF(ISBLANK(E251), "", Table2[[#This Row],[unique_id]])</f>
        <v>lighting_reset_adaptive_lighting_ensuite_main</v>
      </c>
      <c r="G251" t="s">
        <v>212</v>
      </c>
      <c r="H251" s="9" t="s">
        <v>925</v>
      </c>
      <c r="I251" s="9" t="s">
        <v>386</v>
      </c>
      <c r="J251" s="9" t="s">
        <v>935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 t="shared" si="21"/>
        <v/>
      </c>
      <c r="AB251" s="9" t="str">
        <f t="shared" si="17"/>
        <v/>
      </c>
      <c r="AI251" s="15"/>
      <c r="AK251" s="9" t="s">
        <v>627</v>
      </c>
      <c r="AO251" s="13" t="str">
        <f t="shared" si="18"/>
        <v/>
      </c>
    </row>
    <row r="252" spans="1:41" ht="16" customHeight="1" x14ac:dyDescent="0.2">
      <c r="A252" s="9">
        <v>2543</v>
      </c>
      <c r="B252" s="9" t="s">
        <v>26</v>
      </c>
      <c r="C252" s="9" t="s">
        <v>153</v>
      </c>
      <c r="D252" s="9" t="s">
        <v>426</v>
      </c>
      <c r="E252" t="s">
        <v>922</v>
      </c>
      <c r="F252" s="13" t="str">
        <f>IF(ISBLANK(E252), "", Table2[[#This Row],[unique_id]])</f>
        <v>lighting_reset_adaptive_lighting_wardrobe_main</v>
      </c>
      <c r="G252" t="s">
        <v>216</v>
      </c>
      <c r="H252" s="9" t="s">
        <v>925</v>
      </c>
      <c r="I252" s="9" t="s">
        <v>386</v>
      </c>
      <c r="J252" s="9" t="s">
        <v>935</v>
      </c>
      <c r="L252" s="9" t="s">
        <v>326</v>
      </c>
      <c r="N252" s="9"/>
      <c r="O252" s="11"/>
      <c r="P252" s="11"/>
      <c r="Q252" s="11"/>
      <c r="R252" s="11"/>
      <c r="S252" s="11"/>
      <c r="T252" s="9"/>
      <c r="W252" s="9" t="s">
        <v>387</v>
      </c>
      <c r="Y252" s="11"/>
      <c r="AA252" s="9" t="str">
        <f t="shared" si="21"/>
        <v/>
      </c>
      <c r="AB252" s="9" t="str">
        <f t="shared" si="17"/>
        <v/>
      </c>
      <c r="AK252" s="9" t="s">
        <v>863</v>
      </c>
      <c r="AO252" s="13" t="str">
        <f t="shared" si="18"/>
        <v/>
      </c>
    </row>
    <row r="253" spans="1:41" ht="16" customHeight="1" x14ac:dyDescent="0.2">
      <c r="A253" s="9">
        <v>2544</v>
      </c>
      <c r="B253" s="9" t="s">
        <v>26</v>
      </c>
      <c r="C253" s="9" t="s">
        <v>764</v>
      </c>
      <c r="D253" s="9" t="s">
        <v>505</v>
      </c>
      <c r="E253" s="9" t="s">
        <v>504</v>
      </c>
      <c r="F253" s="9" t="str">
        <f>IF(ISBLANK(E253), "", Table2[[#This Row],[unique_id]])</f>
        <v>column_break</v>
      </c>
      <c r="G253" s="9" t="s">
        <v>501</v>
      </c>
      <c r="H253" s="9" t="s">
        <v>925</v>
      </c>
      <c r="I253" s="9" t="s">
        <v>386</v>
      </c>
      <c r="L253" s="9" t="s">
        <v>502</v>
      </c>
      <c r="M253" s="9" t="s">
        <v>503</v>
      </c>
      <c r="N253" s="9"/>
      <c r="O253" s="11"/>
      <c r="P253" s="11"/>
      <c r="Q253" s="11"/>
      <c r="R253" s="11"/>
      <c r="S253" s="11"/>
      <c r="T253" s="9"/>
      <c r="Y253" s="11"/>
      <c r="AB253" s="9" t="str">
        <f t="shared" si="17"/>
        <v/>
      </c>
      <c r="AO253" s="9" t="str">
        <f t="shared" si="18"/>
        <v/>
      </c>
    </row>
    <row r="254" spans="1:41" ht="16" customHeight="1" x14ac:dyDescent="0.2">
      <c r="A254" s="9">
        <v>2550</v>
      </c>
      <c r="B254" s="9" t="s">
        <v>26</v>
      </c>
      <c r="C254" s="9" t="s">
        <v>259</v>
      </c>
      <c r="D254" s="9" t="s">
        <v>134</v>
      </c>
      <c r="E254" s="9" t="s">
        <v>189</v>
      </c>
      <c r="F254" s="9" t="str">
        <f>IF(ISBLANK(E254), "", Table2[[#This Row],[unique_id]])</f>
        <v>lounge_tv</v>
      </c>
      <c r="G254" s="9" t="s">
        <v>190</v>
      </c>
      <c r="H254" s="9" t="s">
        <v>905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318</v>
      </c>
      <c r="Y254" s="11"/>
      <c r="AA254" s="9" t="str">
        <f t="shared" ref="AA254:AA268" si="22">IF(ISBLANK(Z254),  "", _xlfn.CONCAT("haas/entity/sensor/", LOWER(C254), "/", E254, "/config"))</f>
        <v/>
      </c>
      <c r="AB254" s="9" t="str">
        <f t="shared" si="17"/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tplink-lounge-tv</v>
      </c>
      <c r="AG254" s="11" t="s">
        <v>551</v>
      </c>
      <c r="AH254" s="9" t="s">
        <v>558</v>
      </c>
      <c r="AI254" s="9" t="s">
        <v>548</v>
      </c>
      <c r="AJ254" s="9" t="str">
        <f>IF(OR(ISBLANK(AM254), ISBLANK(AN254)), "", Table2[[#This Row],[device_via_device]])</f>
        <v>TPLink</v>
      </c>
      <c r="AK254" s="9" t="s">
        <v>209</v>
      </c>
      <c r="AL254" s="9" t="s">
        <v>689</v>
      </c>
      <c r="AM254" s="9" t="s">
        <v>537</v>
      </c>
      <c r="AN254" s="9" t="s">
        <v>681</v>
      </c>
      <c r="AO254" s="9" t="str">
        <f t="shared" si="18"/>
        <v>[["mac", "ac:84:c6:54:a3:a2"], ["ip", "10.0.6.80"]]</v>
      </c>
    </row>
    <row r="255" spans="1:41" ht="16" customHeight="1" x14ac:dyDescent="0.2">
      <c r="A255" s="9">
        <v>2551</v>
      </c>
      <c r="B255" s="9" t="s">
        <v>26</v>
      </c>
      <c r="C255" s="9" t="s">
        <v>259</v>
      </c>
      <c r="D255" s="9" t="s">
        <v>134</v>
      </c>
      <c r="E255" s="9" t="s">
        <v>311</v>
      </c>
      <c r="F255" s="9" t="str">
        <f>IF(ISBLANK(E255), "", Table2[[#This Row],[unique_id]])</f>
        <v>various_adhoc_outlet</v>
      </c>
      <c r="G255" s="9" t="s">
        <v>253</v>
      </c>
      <c r="H255" s="9" t="s">
        <v>905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11"/>
      <c r="T255" s="9"/>
      <c r="W255" s="9" t="s">
        <v>320</v>
      </c>
      <c r="Y255" s="11"/>
      <c r="AA255" s="9" t="str">
        <f t="shared" si="22"/>
        <v/>
      </c>
      <c r="AB255" s="9" t="str">
        <f t="shared" si="17"/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tplink-various-adhoc-outlet</v>
      </c>
      <c r="AG255" s="11" t="s">
        <v>550</v>
      </c>
      <c r="AH255" s="9" t="s">
        <v>583</v>
      </c>
      <c r="AI255" s="17" t="s">
        <v>549</v>
      </c>
      <c r="AJ255" s="9" t="str">
        <f>IF(OR(ISBLANK(AM255), ISBLANK(AN255)), "", Table2[[#This Row],[device_via_device]])</f>
        <v>TPLink</v>
      </c>
      <c r="AK255" s="9" t="s">
        <v>544</v>
      </c>
      <c r="AL255" s="9" t="s">
        <v>689</v>
      </c>
      <c r="AM255" s="9" t="s">
        <v>527</v>
      </c>
      <c r="AN255" s="9" t="s">
        <v>671</v>
      </c>
      <c r="AO255" s="9" t="str">
        <f t="shared" si="18"/>
        <v>[["mac", "10:27:f5:31:f2:2b"], ["ip", "10.0.6.70"]]</v>
      </c>
    </row>
    <row r="256" spans="1:41" ht="16" customHeight="1" x14ac:dyDescent="0.2">
      <c r="A256" s="9">
        <v>2552</v>
      </c>
      <c r="B256" s="9" t="s">
        <v>26</v>
      </c>
      <c r="C256" s="9" t="s">
        <v>259</v>
      </c>
      <c r="D256" s="9" t="s">
        <v>134</v>
      </c>
      <c r="E256" s="9" t="s">
        <v>305</v>
      </c>
      <c r="F256" s="9" t="str">
        <f>IF(ISBLANK(E256), "", Table2[[#This Row],[unique_id]])</f>
        <v>study_outlet</v>
      </c>
      <c r="G256" s="9" t="s">
        <v>247</v>
      </c>
      <c r="H256" s="9" t="s">
        <v>905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320</v>
      </c>
      <c r="Y256" s="11"/>
      <c r="AA256" s="9" t="str">
        <f t="shared" si="22"/>
        <v/>
      </c>
      <c r="AB256" s="9" t="str">
        <f t="shared" si="17"/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tplink-study-outlet</v>
      </c>
      <c r="AG256" s="11" t="s">
        <v>550</v>
      </c>
      <c r="AH256" s="9" t="s">
        <v>560</v>
      </c>
      <c r="AI256" s="17" t="s">
        <v>549</v>
      </c>
      <c r="AJ256" s="9" t="str">
        <f>IF(OR(ISBLANK(AM256), ISBLANK(AN256)), "", Table2[[#This Row],[device_via_device]])</f>
        <v>TPLink</v>
      </c>
      <c r="AK256" s="9" t="s">
        <v>545</v>
      </c>
      <c r="AL256" s="9" t="s">
        <v>689</v>
      </c>
      <c r="AM256" s="9" t="s">
        <v>539</v>
      </c>
      <c r="AN256" s="9" t="s">
        <v>683</v>
      </c>
      <c r="AO256" s="9" t="str">
        <f t="shared" si="18"/>
        <v>[["mac", "60:a4:b7:1f:72:0a"], ["ip", "10.0.6.82"]]</v>
      </c>
    </row>
    <row r="257" spans="1:41" ht="16" customHeight="1" x14ac:dyDescent="0.2">
      <c r="A257" s="9">
        <v>2553</v>
      </c>
      <c r="B257" s="9" t="s">
        <v>26</v>
      </c>
      <c r="C257" s="9" t="s">
        <v>259</v>
      </c>
      <c r="D257" s="9" t="s">
        <v>134</v>
      </c>
      <c r="E257" s="9" t="s">
        <v>306</v>
      </c>
      <c r="F257" s="9" t="str">
        <f>IF(ISBLANK(E257), "", Table2[[#This Row],[unique_id]])</f>
        <v>office_outlet</v>
      </c>
      <c r="G257" s="9" t="s">
        <v>246</v>
      </c>
      <c r="H257" s="9" t="s">
        <v>905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320</v>
      </c>
      <c r="Y257" s="11"/>
      <c r="AA257" s="9" t="str">
        <f t="shared" si="22"/>
        <v/>
      </c>
      <c r="AB257" s="9" t="str">
        <f t="shared" si="17"/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tplink-office-outlet</v>
      </c>
      <c r="AG257" s="11" t="s">
        <v>550</v>
      </c>
      <c r="AH257" s="9" t="s">
        <v>560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228</v>
      </c>
      <c r="AL257" s="9" t="s">
        <v>689</v>
      </c>
      <c r="AM257" s="9" t="s">
        <v>540</v>
      </c>
      <c r="AN257" s="9" t="s">
        <v>684</v>
      </c>
      <c r="AO257" s="9" t="str">
        <f t="shared" si="18"/>
        <v>[["mac", "10:27:f5:31:ec:58"], ["ip", "10.0.6.83"]]</v>
      </c>
    </row>
    <row r="258" spans="1:41" ht="16" customHeight="1" x14ac:dyDescent="0.2">
      <c r="A258" s="9">
        <v>2554</v>
      </c>
      <c r="B258" s="9" t="s">
        <v>26</v>
      </c>
      <c r="C258" s="9" t="s">
        <v>259</v>
      </c>
      <c r="D258" s="9" t="s">
        <v>134</v>
      </c>
      <c r="E258" s="9" t="s">
        <v>298</v>
      </c>
      <c r="F258" s="9" t="str">
        <f>IF(ISBLANK(E258), "", Table2[[#This Row],[unique_id]])</f>
        <v>kitchen_dish_washer</v>
      </c>
      <c r="G258" s="9" t="s">
        <v>249</v>
      </c>
      <c r="H258" s="9" t="s">
        <v>905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312</v>
      </c>
      <c r="Y258" s="11"/>
      <c r="AA258" s="9" t="str">
        <f t="shared" si="22"/>
        <v/>
      </c>
      <c r="AB258" s="9" t="str">
        <f t="shared" si="17"/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tplink-kitchen-dish_washer</v>
      </c>
      <c r="AG258" s="11" t="s">
        <v>550</v>
      </c>
      <c r="AH258" s="9" t="s">
        <v>562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221</v>
      </c>
      <c r="AL258" s="9" t="s">
        <v>689</v>
      </c>
      <c r="AM258" s="9" t="s">
        <v>530</v>
      </c>
      <c r="AN258" s="9" t="s">
        <v>674</v>
      </c>
      <c r="AO258" s="9" t="str">
        <f t="shared" si="18"/>
        <v>[["mac", "5c:a6:e6:25:55:f7"], ["ip", "10.0.6.73"]]</v>
      </c>
    </row>
    <row r="259" spans="1:41" ht="16" customHeight="1" x14ac:dyDescent="0.2">
      <c r="A259" s="9">
        <v>2555</v>
      </c>
      <c r="B259" s="9" t="s">
        <v>26</v>
      </c>
      <c r="C259" s="9" t="s">
        <v>259</v>
      </c>
      <c r="D259" s="9" t="s">
        <v>134</v>
      </c>
      <c r="E259" s="9" t="s">
        <v>299</v>
      </c>
      <c r="F259" s="9" t="str">
        <f>IF(ISBLANK(E259), "", Table2[[#This Row],[unique_id]])</f>
        <v>laundry_clothes_dryer</v>
      </c>
      <c r="G259" s="9" t="s">
        <v>250</v>
      </c>
      <c r="H259" s="9" t="s">
        <v>905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313</v>
      </c>
      <c r="Y259" s="11"/>
      <c r="AA259" s="9" t="str">
        <f t="shared" si="22"/>
        <v/>
      </c>
      <c r="AB259" s="9" t="str">
        <f t="shared" si="17"/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tplink-laundry-clothes-dryer</v>
      </c>
      <c r="AG259" s="11" t="s">
        <v>550</v>
      </c>
      <c r="AH259" s="9" t="s">
        <v>586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229</v>
      </c>
      <c r="AL259" s="9" t="s">
        <v>689</v>
      </c>
      <c r="AM259" s="9" t="s">
        <v>531</v>
      </c>
      <c r="AN259" s="9" t="s">
        <v>675</v>
      </c>
      <c r="AO259" s="9" t="str">
        <f t="shared" si="18"/>
        <v>[["mac", "5c:a6:e6:25:55:f0"], ["ip", "10.0.6.74"]]</v>
      </c>
    </row>
    <row r="260" spans="1:41" ht="16" customHeight="1" x14ac:dyDescent="0.2">
      <c r="A260" s="9">
        <v>2556</v>
      </c>
      <c r="B260" s="9" t="s">
        <v>26</v>
      </c>
      <c r="C260" s="9" t="s">
        <v>259</v>
      </c>
      <c r="D260" s="9" t="s">
        <v>134</v>
      </c>
      <c r="E260" s="9" t="s">
        <v>300</v>
      </c>
      <c r="F260" s="9" t="str">
        <f>IF(ISBLANK(E260), "", Table2[[#This Row],[unique_id]])</f>
        <v>laundry_washing_machine</v>
      </c>
      <c r="G260" s="9" t="s">
        <v>248</v>
      </c>
      <c r="H260" s="9" t="s">
        <v>905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314</v>
      </c>
      <c r="Y260" s="11"/>
      <c r="AA260" s="9" t="str">
        <f t="shared" si="22"/>
        <v/>
      </c>
      <c r="AB260" s="9" t="str">
        <f t="shared" ref="AB260:AB324" si="23"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tplink-laundry-washing-machine</v>
      </c>
      <c r="AG260" s="11" t="s">
        <v>550</v>
      </c>
      <c r="AH260" s="9" t="s">
        <v>587</v>
      </c>
      <c r="AI260" s="17" t="s">
        <v>549</v>
      </c>
      <c r="AJ260" s="9" t="str">
        <f>IF(OR(ISBLANK(AM260), ISBLANK(AN260)), "", Table2[[#This Row],[device_via_device]])</f>
        <v>TPLink</v>
      </c>
      <c r="AK260" s="9" t="s">
        <v>229</v>
      </c>
      <c r="AL260" s="9" t="s">
        <v>689</v>
      </c>
      <c r="AM260" s="9" t="s">
        <v>532</v>
      </c>
      <c r="AN260" s="9" t="s">
        <v>676</v>
      </c>
      <c r="AO260" s="9" t="str">
        <f t="shared" ref="AO260:AO324" si="24">IF(AND(ISBLANK(AM260), ISBLANK(AN260)), "", _xlfn.CONCAT("[", IF(ISBLANK(AM260), "", _xlfn.CONCAT("[""mac"", """, AM260, """]")), IF(ISBLANK(AN260), "", _xlfn.CONCAT(", [""ip"", """, AN260, """]")), "]"))</f>
        <v>[["mac", "5c:a6:e6:25:5a:a3"], ["ip", "10.0.6.75"]]</v>
      </c>
    </row>
    <row r="261" spans="1:41" ht="16" customHeight="1" x14ac:dyDescent="0.2">
      <c r="A261" s="9">
        <v>2557</v>
      </c>
      <c r="B261" s="9" t="s">
        <v>26</v>
      </c>
      <c r="C261" s="9" t="s">
        <v>259</v>
      </c>
      <c r="D261" s="9" t="s">
        <v>134</v>
      </c>
      <c r="E261" s="9" t="s">
        <v>301</v>
      </c>
      <c r="F261" s="9" t="str">
        <f>IF(ISBLANK(E261), "", Table2[[#This Row],[unique_id]])</f>
        <v>kitchen_coffee_machine</v>
      </c>
      <c r="G261" s="9" t="s">
        <v>135</v>
      </c>
      <c r="H261" s="9" t="s">
        <v>905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315</v>
      </c>
      <c r="Y261" s="11"/>
      <c r="AA261" s="9" t="str">
        <f t="shared" si="22"/>
        <v/>
      </c>
      <c r="AB261" s="9" t="str">
        <f t="shared" si="23"/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tplink-kitchen-coffee-machine</v>
      </c>
      <c r="AG261" s="11" t="s">
        <v>550</v>
      </c>
      <c r="AH261" s="9" t="s">
        <v>588</v>
      </c>
      <c r="AI261" s="9" t="s">
        <v>549</v>
      </c>
      <c r="AJ261" s="9" t="str">
        <f>IF(OR(ISBLANK(AM261), ISBLANK(AN261)), "", Table2[[#This Row],[device_via_device]])</f>
        <v>TPLink</v>
      </c>
      <c r="AK261" s="9" t="s">
        <v>221</v>
      </c>
      <c r="AL261" s="9" t="s">
        <v>689</v>
      </c>
      <c r="AM261" s="9" t="s">
        <v>533</v>
      </c>
      <c r="AN261" s="9" t="s">
        <v>677</v>
      </c>
      <c r="AO261" s="9" t="str">
        <f t="shared" si="24"/>
        <v>[["mac", "60:a4:b7:1f:71:0a"], ["ip", "10.0.6.76"]]</v>
      </c>
    </row>
    <row r="262" spans="1:41" ht="16" customHeight="1" x14ac:dyDescent="0.2">
      <c r="A262" s="9">
        <v>2558</v>
      </c>
      <c r="B262" s="9" t="s">
        <v>26</v>
      </c>
      <c r="C262" s="9" t="s">
        <v>259</v>
      </c>
      <c r="D262" s="9" t="s">
        <v>134</v>
      </c>
      <c r="E262" s="9" t="s">
        <v>302</v>
      </c>
      <c r="F262" s="9" t="str">
        <f>IF(ISBLANK(E262), "", Table2[[#This Row],[unique_id]])</f>
        <v>kitchen_fridge</v>
      </c>
      <c r="G262" s="9" t="s">
        <v>244</v>
      </c>
      <c r="H262" s="9" t="s">
        <v>905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316</v>
      </c>
      <c r="Y262" s="11"/>
      <c r="AA262" s="9" t="str">
        <f t="shared" si="22"/>
        <v/>
      </c>
      <c r="AB262" s="9" t="str">
        <f t="shared" si="23"/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tplink-kitchen-fridge</v>
      </c>
      <c r="AG262" s="11" t="s">
        <v>551</v>
      </c>
      <c r="AH262" s="9" t="s">
        <v>555</v>
      </c>
      <c r="AI262" s="9" t="s">
        <v>548</v>
      </c>
      <c r="AJ262" s="9" t="str">
        <f>IF(OR(ISBLANK(AM262), ISBLANK(AN262)), "", Table2[[#This Row],[device_via_device]])</f>
        <v>TPLink</v>
      </c>
      <c r="AK262" s="9" t="s">
        <v>221</v>
      </c>
      <c r="AL262" s="9" t="s">
        <v>689</v>
      </c>
      <c r="AM262" s="9" t="s">
        <v>534</v>
      </c>
      <c r="AN262" s="9" t="s">
        <v>678</v>
      </c>
      <c r="AO262" s="9" t="str">
        <f t="shared" si="24"/>
        <v>[["mac", "ac:84:c6:54:96:50"], ["ip", "10.0.6.77"]]</v>
      </c>
    </row>
    <row r="263" spans="1:41" ht="16" customHeight="1" x14ac:dyDescent="0.2">
      <c r="A263" s="9">
        <v>2559</v>
      </c>
      <c r="B263" s="9" t="s">
        <v>26</v>
      </c>
      <c r="C263" s="9" t="s">
        <v>259</v>
      </c>
      <c r="D263" s="9" t="s">
        <v>134</v>
      </c>
      <c r="E263" s="9" t="s">
        <v>303</v>
      </c>
      <c r="F263" s="9" t="str">
        <f>IF(ISBLANK(E263), "", Table2[[#This Row],[unique_id]])</f>
        <v>deck_freezer</v>
      </c>
      <c r="G263" s="9" t="s">
        <v>245</v>
      </c>
      <c r="H263" s="9" t="s">
        <v>905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317</v>
      </c>
      <c r="Y263" s="11"/>
      <c r="AA263" s="9" t="str">
        <f t="shared" si="22"/>
        <v/>
      </c>
      <c r="AB263" s="9" t="str">
        <f t="shared" si="23"/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tplink-deck-freezer</v>
      </c>
      <c r="AG263" s="11" t="s">
        <v>551</v>
      </c>
      <c r="AH263" s="9" t="s">
        <v>556</v>
      </c>
      <c r="AI263" s="9" t="s">
        <v>548</v>
      </c>
      <c r="AJ263" s="9" t="str">
        <f>IF(OR(ISBLANK(AM263), ISBLANK(AN263)), "", Table2[[#This Row],[device_via_device]])</f>
        <v>TPLink</v>
      </c>
      <c r="AK263" s="9" t="s">
        <v>546</v>
      </c>
      <c r="AL263" s="9" t="s">
        <v>689</v>
      </c>
      <c r="AM263" s="9" t="s">
        <v>535</v>
      </c>
      <c r="AN263" s="9" t="s">
        <v>679</v>
      </c>
      <c r="AO263" s="9" t="str">
        <f t="shared" si="24"/>
        <v>[["mac", "ac:84:c6:54:9e:cf"], ["ip", "10.0.6.78"]]</v>
      </c>
    </row>
    <row r="264" spans="1:41" ht="16" customHeight="1" x14ac:dyDescent="0.2">
      <c r="A264" s="9">
        <v>2560</v>
      </c>
      <c r="B264" s="9" t="s">
        <v>26</v>
      </c>
      <c r="C264" s="9" t="s">
        <v>259</v>
      </c>
      <c r="D264" s="9" t="s">
        <v>134</v>
      </c>
      <c r="E264" s="9" t="s">
        <v>309</v>
      </c>
      <c r="F264" s="9" t="str">
        <f>IF(ISBLANK(E264), "", Table2[[#This Row],[unique_id]])</f>
        <v>study_battery_charger</v>
      </c>
      <c r="G264" s="9" t="s">
        <v>252</v>
      </c>
      <c r="H264" s="9" t="s">
        <v>905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324</v>
      </c>
      <c r="Y264" s="11"/>
      <c r="AA264" s="9" t="str">
        <f t="shared" si="22"/>
        <v/>
      </c>
      <c r="AB264" s="9" t="str">
        <f t="shared" si="23"/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tplink-study-battery-charger</v>
      </c>
      <c r="AG264" s="11" t="s">
        <v>550</v>
      </c>
      <c r="AH264" s="9" t="s">
        <v>584</v>
      </c>
      <c r="AI264" s="17" t="s">
        <v>549</v>
      </c>
      <c r="AJ264" s="9" t="str">
        <f>IF(OR(ISBLANK(AM264), ISBLANK(AN264)), "", Table2[[#This Row],[device_via_device]])</f>
        <v>TPLink</v>
      </c>
      <c r="AK264" s="9" t="s">
        <v>545</v>
      </c>
      <c r="AL264" s="9" t="s">
        <v>689</v>
      </c>
      <c r="AM264" s="9" t="s">
        <v>528</v>
      </c>
      <c r="AN264" s="9" t="s">
        <v>672</v>
      </c>
      <c r="AO264" s="9" t="str">
        <f t="shared" si="24"/>
        <v>[["mac", "5c:a6:e6:25:64:e9"], ["ip", "10.0.6.71"]]</v>
      </c>
    </row>
    <row r="265" spans="1:41" ht="16" customHeight="1" x14ac:dyDescent="0.2">
      <c r="A265" s="9">
        <v>2561</v>
      </c>
      <c r="B265" s="9" t="s">
        <v>26</v>
      </c>
      <c r="C265" s="9" t="s">
        <v>259</v>
      </c>
      <c r="D265" s="9" t="s">
        <v>134</v>
      </c>
      <c r="E265" s="9" t="s">
        <v>310</v>
      </c>
      <c r="F265" s="9" t="str">
        <f>IF(ISBLANK(E265), "", Table2[[#This Row],[unique_id]])</f>
        <v>laundry_vacuum_charger</v>
      </c>
      <c r="G265" s="9" t="s">
        <v>251</v>
      </c>
      <c r="H265" s="9" t="s">
        <v>905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324</v>
      </c>
      <c r="Y265" s="11"/>
      <c r="AA265" s="9" t="str">
        <f t="shared" si="22"/>
        <v/>
      </c>
      <c r="AB265" s="9" t="str">
        <f t="shared" si="23"/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tplink-laundry-vacuum-charger</v>
      </c>
      <c r="AG265" s="11" t="s">
        <v>550</v>
      </c>
      <c r="AH265" s="9" t="s">
        <v>585</v>
      </c>
      <c r="AI265" s="17" t="s">
        <v>549</v>
      </c>
      <c r="AJ265" s="9" t="str">
        <f>IF(OR(ISBLANK(AM265), ISBLANK(AN265)), "", Table2[[#This Row],[device_via_device]])</f>
        <v>TPLink</v>
      </c>
      <c r="AK265" s="9" t="s">
        <v>229</v>
      </c>
      <c r="AL265" s="9" t="s">
        <v>689</v>
      </c>
      <c r="AM265" s="9" t="s">
        <v>529</v>
      </c>
      <c r="AN265" s="9" t="s">
        <v>673</v>
      </c>
      <c r="AO265" s="9" t="str">
        <f t="shared" si="24"/>
        <v>[["mac", "5c:a6:e6:25:57:fd"], ["ip", "10.0.6.72"]]</v>
      </c>
    </row>
    <row r="266" spans="1:41" ht="16" customHeight="1" x14ac:dyDescent="0.2">
      <c r="A266" s="9">
        <v>2562</v>
      </c>
      <c r="B266" s="9" t="s">
        <v>26</v>
      </c>
      <c r="C266" s="9" t="s">
        <v>259</v>
      </c>
      <c r="D266" s="9" t="s">
        <v>134</v>
      </c>
      <c r="E266" s="9" t="s">
        <v>307</v>
      </c>
      <c r="F266" s="9" t="str">
        <f>IF(ISBLANK(E266), "", Table2[[#This Row],[unique_id]])</f>
        <v>rack_outlet</v>
      </c>
      <c r="G266" s="9" t="s">
        <v>243</v>
      </c>
      <c r="H266" s="9" t="s">
        <v>905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321</v>
      </c>
      <c r="Y266" s="11"/>
      <c r="AA266" s="9" t="str">
        <f t="shared" si="22"/>
        <v/>
      </c>
      <c r="AB266" s="9" t="str">
        <f t="shared" si="23"/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tplink-rack-outlet</v>
      </c>
      <c r="AG266" s="11" t="s">
        <v>551</v>
      </c>
      <c r="AH266" s="9" t="s">
        <v>560</v>
      </c>
      <c r="AI266" s="9" t="s">
        <v>548</v>
      </c>
      <c r="AJ266" s="9" t="str">
        <f>IF(OR(ISBLANK(AM266), ISBLANK(AN266)), "", Table2[[#This Row],[device_via_device]])</f>
        <v>TPLink</v>
      </c>
      <c r="AK266" s="9" t="s">
        <v>28</v>
      </c>
      <c r="AL266" s="9" t="s">
        <v>689</v>
      </c>
      <c r="AM266" s="9" t="s">
        <v>543</v>
      </c>
      <c r="AN266" s="9" t="s">
        <v>687</v>
      </c>
      <c r="AO266" s="9" t="str">
        <f t="shared" si="24"/>
        <v>[["mac", "ac:84:c6:54:95:8b"], ["ip", "10.0.6.86"]]</v>
      </c>
    </row>
    <row r="267" spans="1:41" ht="16" customHeight="1" x14ac:dyDescent="0.2">
      <c r="A267" s="9">
        <v>2563</v>
      </c>
      <c r="B267" s="9" t="s">
        <v>26</v>
      </c>
      <c r="C267" s="9" t="s">
        <v>259</v>
      </c>
      <c r="D267" s="9" t="s">
        <v>134</v>
      </c>
      <c r="E267" s="9" t="s">
        <v>308</v>
      </c>
      <c r="F267" s="9" t="str">
        <f>IF(ISBLANK(E267), "", Table2[[#This Row],[unique_id]])</f>
        <v>roof_network_switch</v>
      </c>
      <c r="G267" s="9" t="s">
        <v>240</v>
      </c>
      <c r="H267" s="9" t="s">
        <v>905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322</v>
      </c>
      <c r="Y267" s="11"/>
      <c r="AA267" s="9" t="str">
        <f t="shared" si="22"/>
        <v/>
      </c>
      <c r="AB267" s="9" t="str">
        <f t="shared" si="23"/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tplink-roof-network-switch</v>
      </c>
      <c r="AG267" s="11" t="s">
        <v>551</v>
      </c>
      <c r="AH267" s="9" t="s">
        <v>700</v>
      </c>
      <c r="AI267" s="9" t="s">
        <v>548</v>
      </c>
      <c r="AJ267" s="9" t="str">
        <f>IF(OR(ISBLANK(AM267), ISBLANK(AN267)), "", Table2[[#This Row],[device_via_device]])</f>
        <v>TPLink</v>
      </c>
      <c r="AK267" s="9" t="s">
        <v>38</v>
      </c>
      <c r="AL267" s="9" t="s">
        <v>689</v>
      </c>
      <c r="AM267" s="9" t="s">
        <v>541</v>
      </c>
      <c r="AN267" s="9" t="s">
        <v>685</v>
      </c>
      <c r="AO267" s="9" t="str">
        <f t="shared" si="24"/>
        <v>[["mac", "ac:84:c6:0d:20:9e"], ["ip", "10.0.6.84"]]</v>
      </c>
    </row>
    <row r="268" spans="1:41" ht="16" customHeight="1" x14ac:dyDescent="0.2">
      <c r="A268" s="9">
        <v>2564</v>
      </c>
      <c r="B268" s="9" t="s">
        <v>26</v>
      </c>
      <c r="C268" s="9" t="s">
        <v>259</v>
      </c>
      <c r="D268" s="9" t="s">
        <v>134</v>
      </c>
      <c r="E268" s="9" t="s">
        <v>699</v>
      </c>
      <c r="F268" s="9" t="str">
        <f>IF(ISBLANK(E268), "", Table2[[#This Row],[unique_id]])</f>
        <v>rack_modem</v>
      </c>
      <c r="G268" s="9" t="s">
        <v>242</v>
      </c>
      <c r="H268" s="9" t="s">
        <v>905</v>
      </c>
      <c r="I268" s="9" t="s">
        <v>386</v>
      </c>
      <c r="L268" s="9" t="s">
        <v>326</v>
      </c>
      <c r="N268" s="9"/>
      <c r="O268" s="11"/>
      <c r="P268" s="11"/>
      <c r="Q268" s="11"/>
      <c r="R268" s="11"/>
      <c r="S268" s="11"/>
      <c r="T268" s="9"/>
      <c r="W268" s="9" t="s">
        <v>323</v>
      </c>
      <c r="Y268" s="11"/>
      <c r="AA268" s="9" t="str">
        <f t="shared" si="22"/>
        <v/>
      </c>
      <c r="AB268" s="9" t="str">
        <f t="shared" si="23"/>
        <v/>
      </c>
      <c r="AF268" s="9" t="str">
        <f>IF(OR(ISBLANK(AM268), ISBLANK(AN268)), "", LOWER(_xlfn.CONCAT(Table2[[#This Row],[device_manufacturer]], "-",Table2[[#This Row],[device_suggested_area]], "-", Table2[[#This Row],[device_identifiers]])))</f>
        <v>tplink-rack-modem</v>
      </c>
      <c r="AG268" s="11" t="s">
        <v>550</v>
      </c>
      <c r="AH268" s="9" t="s">
        <v>561</v>
      </c>
      <c r="AI268" s="17" t="s">
        <v>549</v>
      </c>
      <c r="AJ268" s="9" t="str">
        <f>IF(OR(ISBLANK(AM268), ISBLANK(AN268)), "", Table2[[#This Row],[device_via_device]])</f>
        <v>TPLink</v>
      </c>
      <c r="AK268" s="9" t="s">
        <v>28</v>
      </c>
      <c r="AL268" s="9" t="s">
        <v>689</v>
      </c>
      <c r="AM268" s="9" t="s">
        <v>542</v>
      </c>
      <c r="AN268" s="9" t="s">
        <v>686</v>
      </c>
      <c r="AO268" s="9" t="str">
        <f t="shared" si="24"/>
        <v>[["mac", "10:27:f5:31:f6:7e"], ["ip", "10.0.6.85"]]</v>
      </c>
    </row>
    <row r="269" spans="1:41" ht="16" customHeight="1" x14ac:dyDescent="0.2">
      <c r="A269" s="9">
        <v>2565</v>
      </c>
      <c r="B269" s="9" t="s">
        <v>26</v>
      </c>
      <c r="C269" s="9" t="s">
        <v>764</v>
      </c>
      <c r="D269" s="9" t="s">
        <v>505</v>
      </c>
      <c r="E269" s="9" t="s">
        <v>504</v>
      </c>
      <c r="F269" s="9" t="str">
        <f>IF(ISBLANK(E269), "", Table2[[#This Row],[unique_id]])</f>
        <v>column_break</v>
      </c>
      <c r="G269" s="9" t="s">
        <v>501</v>
      </c>
      <c r="H269" s="9" t="s">
        <v>905</v>
      </c>
      <c r="I269" s="9" t="s">
        <v>386</v>
      </c>
      <c r="L269" s="9" t="s">
        <v>502</v>
      </c>
      <c r="M269" s="9" t="s">
        <v>503</v>
      </c>
      <c r="N269" s="9"/>
      <c r="O269" s="11"/>
      <c r="P269" s="11"/>
      <c r="Q269" s="11"/>
      <c r="R269" s="11"/>
      <c r="S269" s="11"/>
      <c r="T269" s="9"/>
      <c r="Y269" s="11"/>
      <c r="AB269" s="9" t="str">
        <f t="shared" si="23"/>
        <v/>
      </c>
      <c r="AO269" s="9" t="str">
        <f t="shared" si="24"/>
        <v/>
      </c>
    </row>
    <row r="270" spans="1:41" ht="16" customHeight="1" x14ac:dyDescent="0.2">
      <c r="A270" s="9">
        <v>2570</v>
      </c>
      <c r="B270" s="9" t="s">
        <v>26</v>
      </c>
      <c r="C270" s="9" t="s">
        <v>128</v>
      </c>
      <c r="D270" s="9" t="s">
        <v>27</v>
      </c>
      <c r="E270" s="17" t="s">
        <v>349</v>
      </c>
      <c r="F270" s="9" t="str">
        <f>IF(ISBLANK(E270), "", Table2[[#This Row],[unique_id]])</f>
        <v>netatmo_bertram_2_office_pantry_battery_percent</v>
      </c>
      <c r="G270" s="9" t="s">
        <v>792</v>
      </c>
      <c r="H270" s="9" t="s">
        <v>904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 t="shared" ref="AA270:AA277" si="25">IF(ISBLANK(Z270),  "", _xlfn.CONCAT("haas/entity/sensor/", LOWER(C270), "/", E270, "/config"))</f>
        <v/>
      </c>
      <c r="AB270" s="9" t="str">
        <f t="shared" si="23"/>
        <v/>
      </c>
      <c r="AC270" s="15"/>
      <c r="AF270" s="9" t="s">
        <v>819</v>
      </c>
      <c r="AG270" s="11" t="s">
        <v>734</v>
      </c>
      <c r="AH270" s="9" t="s">
        <v>735</v>
      </c>
      <c r="AI270" s="9" t="s">
        <v>732</v>
      </c>
      <c r="AJ270" s="9" t="s">
        <v>128</v>
      </c>
      <c r="AK270" s="9" t="s">
        <v>227</v>
      </c>
      <c r="AO270" s="9" t="str">
        <f t="shared" si="24"/>
        <v/>
      </c>
    </row>
    <row r="271" spans="1:41" ht="16" customHeight="1" x14ac:dyDescent="0.2">
      <c r="A271" s="9">
        <v>2571</v>
      </c>
      <c r="B271" s="9" t="s">
        <v>26</v>
      </c>
      <c r="C271" s="9" t="s">
        <v>128</v>
      </c>
      <c r="D271" s="9" t="s">
        <v>27</v>
      </c>
      <c r="E271" s="17" t="s">
        <v>350</v>
      </c>
      <c r="F271" s="9" t="str">
        <f>IF(ISBLANK(E271), "", Table2[[#This Row],[unique_id]])</f>
        <v>netatmo_bertram_2_office_lounge_battery_percent</v>
      </c>
      <c r="G271" s="9" t="s">
        <v>793</v>
      </c>
      <c r="H271" s="9" t="s">
        <v>904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 t="shared" si="25"/>
        <v/>
      </c>
      <c r="AB271" s="9" t="str">
        <f t="shared" si="23"/>
        <v/>
      </c>
      <c r="AC271" s="15"/>
      <c r="AF271" s="9" t="s">
        <v>818</v>
      </c>
      <c r="AG271" s="11" t="s">
        <v>734</v>
      </c>
      <c r="AH271" s="9" t="s">
        <v>735</v>
      </c>
      <c r="AI271" s="9" t="s">
        <v>732</v>
      </c>
      <c r="AJ271" s="9" t="s">
        <v>128</v>
      </c>
      <c r="AK271" s="9" t="s">
        <v>209</v>
      </c>
      <c r="AO271" s="9" t="str">
        <f t="shared" si="24"/>
        <v/>
      </c>
    </row>
    <row r="272" spans="1:41" ht="16" customHeight="1" x14ac:dyDescent="0.2">
      <c r="A272" s="40">
        <v>2572</v>
      </c>
      <c r="B272" s="9" t="s">
        <v>26</v>
      </c>
      <c r="C272" s="9" t="s">
        <v>128</v>
      </c>
      <c r="D272" s="9" t="s">
        <v>27</v>
      </c>
      <c r="E272" s="17" t="s">
        <v>351</v>
      </c>
      <c r="F272" s="9" t="str">
        <f>IF(ISBLANK(E272), "", Table2[[#This Row],[unique_id]])</f>
        <v>netatmo_bertram_2_office_dining_battery_percent</v>
      </c>
      <c r="G272" s="9" t="s">
        <v>794</v>
      </c>
      <c r="H272" s="9" t="s">
        <v>904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 t="shared" si="25"/>
        <v/>
      </c>
      <c r="AB272" s="9" t="str">
        <f t="shared" si="23"/>
        <v/>
      </c>
      <c r="AC272" s="15"/>
      <c r="AF272" s="9" t="s">
        <v>820</v>
      </c>
      <c r="AG272" s="11" t="s">
        <v>734</v>
      </c>
      <c r="AH272" s="9" t="s">
        <v>735</v>
      </c>
      <c r="AI272" s="9" t="s">
        <v>732</v>
      </c>
      <c r="AJ272" s="9" t="s">
        <v>128</v>
      </c>
      <c r="AK272" s="9" t="s">
        <v>208</v>
      </c>
      <c r="AO272" s="9" t="str">
        <f t="shared" si="24"/>
        <v/>
      </c>
    </row>
    <row r="273" spans="1:41" ht="16" customHeight="1" x14ac:dyDescent="0.2">
      <c r="A273" s="9">
        <v>2573</v>
      </c>
      <c r="B273" s="9" t="s">
        <v>26</v>
      </c>
      <c r="C273" s="9" t="s">
        <v>128</v>
      </c>
      <c r="D273" s="9" t="s">
        <v>27</v>
      </c>
      <c r="E273" s="17" t="s">
        <v>352</v>
      </c>
      <c r="F273" s="9" t="str">
        <f>IF(ISBLANK(E273), "", Table2[[#This Row],[unique_id]])</f>
        <v>netatmo_bertram_2_office_basement_battery_percent</v>
      </c>
      <c r="G273" s="9" t="s">
        <v>795</v>
      </c>
      <c r="H273" s="9" t="s">
        <v>904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 t="shared" si="25"/>
        <v/>
      </c>
      <c r="AB273" s="9" t="str">
        <f t="shared" si="23"/>
        <v/>
      </c>
      <c r="AF273" s="9" t="s">
        <v>821</v>
      </c>
      <c r="AG273" s="11" t="s">
        <v>734</v>
      </c>
      <c r="AH273" s="9" t="s">
        <v>735</v>
      </c>
      <c r="AI273" s="9" t="s">
        <v>732</v>
      </c>
      <c r="AJ273" s="9" t="s">
        <v>128</v>
      </c>
      <c r="AK273" s="9" t="s">
        <v>226</v>
      </c>
      <c r="AO273" s="9" t="str">
        <f t="shared" si="24"/>
        <v/>
      </c>
    </row>
    <row r="274" spans="1:41" ht="16" customHeight="1" x14ac:dyDescent="0.2">
      <c r="A274" s="9">
        <v>2574</v>
      </c>
      <c r="B274" s="9" t="s">
        <v>26</v>
      </c>
      <c r="C274" s="9" t="s">
        <v>791</v>
      </c>
      <c r="D274" s="9" t="s">
        <v>27</v>
      </c>
      <c r="E274" s="9" t="s">
        <v>846</v>
      </c>
      <c r="F274" s="9" t="str">
        <f>IF(ISBLANK(E274), "", Table2[[#This Row],[unique_id]])</f>
        <v>home_cube_remote_battery</v>
      </c>
      <c r="G274" s="9" t="s">
        <v>799</v>
      </c>
      <c r="H274" s="9" t="s">
        <v>904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 t="shared" si="25"/>
        <v/>
      </c>
      <c r="AB274" s="9" t="str">
        <f t="shared" si="23"/>
        <v/>
      </c>
      <c r="AO274" s="13" t="str">
        <f t="shared" si="24"/>
        <v/>
      </c>
    </row>
    <row r="275" spans="1:41" ht="16" customHeight="1" x14ac:dyDescent="0.2">
      <c r="A275" s="40">
        <v>2575</v>
      </c>
      <c r="B275" s="9" t="s">
        <v>26</v>
      </c>
      <c r="C275" s="9" t="s">
        <v>192</v>
      </c>
      <c r="D275" s="9" t="s">
        <v>27</v>
      </c>
      <c r="E275" s="9" t="s">
        <v>144</v>
      </c>
      <c r="F275" s="9" t="str">
        <f>IF(ISBLANK(E275), "", Table2[[#This Row],[unique_id]])</f>
        <v>parents_speaker_battery</v>
      </c>
      <c r="G275" s="9" t="s">
        <v>796</v>
      </c>
      <c r="H275" s="9" t="s">
        <v>904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 t="shared" si="25"/>
        <v/>
      </c>
      <c r="AB275" s="9" t="str">
        <f t="shared" si="23"/>
        <v/>
      </c>
      <c r="AO275" s="9" t="str">
        <f t="shared" si="24"/>
        <v/>
      </c>
    </row>
    <row r="276" spans="1:41" ht="16" customHeight="1" x14ac:dyDescent="0.2">
      <c r="A276" s="9">
        <v>2576</v>
      </c>
      <c r="B276" s="9" t="s">
        <v>26</v>
      </c>
      <c r="C276" s="9" t="s">
        <v>192</v>
      </c>
      <c r="D276" s="9" t="s">
        <v>27</v>
      </c>
      <c r="E276" s="9" t="s">
        <v>353</v>
      </c>
      <c r="F276" s="9" t="str">
        <f>IF(ISBLANK(E276), "", Table2[[#This Row],[unique_id]])</f>
        <v>kitchen_home_battery</v>
      </c>
      <c r="G276" s="9" t="s">
        <v>797</v>
      </c>
      <c r="H276" s="9" t="s">
        <v>904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/>
      <c r="W276" s="9" t="s">
        <v>354</v>
      </c>
      <c r="Y276" s="11"/>
      <c r="AA276" s="9" t="str">
        <f t="shared" si="25"/>
        <v/>
      </c>
      <c r="AB276" s="9" t="str">
        <f t="shared" si="23"/>
        <v/>
      </c>
      <c r="AO276" s="9" t="str">
        <f t="shared" si="24"/>
        <v/>
      </c>
    </row>
    <row r="277" spans="1:41" ht="16" customHeight="1" x14ac:dyDescent="0.2">
      <c r="A277" s="9">
        <v>2577</v>
      </c>
      <c r="B277" s="9" t="s">
        <v>26</v>
      </c>
      <c r="C277" s="9" t="s">
        <v>39</v>
      </c>
      <c r="D277" s="9" t="s">
        <v>27</v>
      </c>
      <c r="E277" s="9" t="s">
        <v>179</v>
      </c>
      <c r="F277" s="9" t="str">
        <f>IF(ISBLANK(E277), "", Table2[[#This Row],[unique_id]])</f>
        <v>weatherstation_console_battery_voltage</v>
      </c>
      <c r="G277" s="9" t="s">
        <v>798</v>
      </c>
      <c r="H277" s="9" t="s">
        <v>904</v>
      </c>
      <c r="I277" s="9" t="s">
        <v>386</v>
      </c>
      <c r="L277" s="9" t="s">
        <v>136</v>
      </c>
      <c r="N277" s="9"/>
      <c r="O277" s="11"/>
      <c r="P277" s="11"/>
      <c r="Q277" s="11"/>
      <c r="R277" s="11"/>
      <c r="S277" s="11"/>
      <c r="T277" s="9" t="s">
        <v>31</v>
      </c>
      <c r="U277" s="9" t="s">
        <v>83</v>
      </c>
      <c r="V277" s="9" t="s">
        <v>84</v>
      </c>
      <c r="W277" s="9" t="s">
        <v>354</v>
      </c>
      <c r="X277" s="9">
        <v>300</v>
      </c>
      <c r="Y277" s="11" t="s">
        <v>34</v>
      </c>
      <c r="Z277" s="9" t="s">
        <v>85</v>
      </c>
      <c r="AA277" s="9" t="str">
        <f t="shared" si="25"/>
        <v>haas/entity/sensor/weewx/weatherstation_console_battery_voltage/config</v>
      </c>
      <c r="AB277" s="9" t="str">
        <f t="shared" si="23"/>
        <v>weewx/weatherstation_console_battery_voltage</v>
      </c>
      <c r="AC277" s="17" t="s">
        <v>397</v>
      </c>
      <c r="AD277" s="9">
        <v>1</v>
      </c>
      <c r="AE277" s="12" t="s">
        <v>194</v>
      </c>
      <c r="AF277" s="9" t="s">
        <v>580</v>
      </c>
      <c r="AG277" s="11">
        <v>3.15</v>
      </c>
      <c r="AH277" s="9" t="s">
        <v>553</v>
      </c>
      <c r="AI277" s="9" t="s">
        <v>36</v>
      </c>
      <c r="AJ277" s="9" t="s">
        <v>37</v>
      </c>
      <c r="AK277" s="9" t="s">
        <v>28</v>
      </c>
      <c r="AO277" s="9" t="str">
        <f t="shared" si="24"/>
        <v/>
      </c>
    </row>
    <row r="278" spans="1:41" ht="16" customHeight="1" x14ac:dyDescent="0.2">
      <c r="A278" s="40">
        <v>2578</v>
      </c>
      <c r="B278" s="9" t="s">
        <v>26</v>
      </c>
      <c r="C278" s="9" t="s">
        <v>764</v>
      </c>
      <c r="D278" s="9" t="s">
        <v>505</v>
      </c>
      <c r="E278" s="9" t="s">
        <v>504</v>
      </c>
      <c r="F278" s="9" t="str">
        <f>IF(ISBLANK(E278), "", Table2[[#This Row],[unique_id]])</f>
        <v>column_break</v>
      </c>
      <c r="G278" s="9" t="s">
        <v>501</v>
      </c>
      <c r="H278" s="9" t="s">
        <v>904</v>
      </c>
      <c r="I278" s="9" t="s">
        <v>386</v>
      </c>
      <c r="L278" s="9" t="s">
        <v>502</v>
      </c>
      <c r="M278" s="9" t="s">
        <v>503</v>
      </c>
      <c r="N278" s="9"/>
      <c r="O278" s="11"/>
      <c r="P278" s="11"/>
      <c r="Q278" s="11"/>
      <c r="R278" s="11"/>
      <c r="S278" s="11"/>
      <c r="T278" s="9"/>
      <c r="Y278" s="11"/>
      <c r="AB278" s="9" t="str">
        <f t="shared" si="23"/>
        <v/>
      </c>
      <c r="AC278" s="17"/>
      <c r="AE278" s="12"/>
      <c r="AO278" s="9" t="str">
        <f t="shared" si="24"/>
        <v/>
      </c>
    </row>
    <row r="279" spans="1:41" ht="16" customHeight="1" x14ac:dyDescent="0.2">
      <c r="A279" s="9">
        <v>2579</v>
      </c>
      <c r="B279" s="9" t="s">
        <v>26</v>
      </c>
      <c r="C279" s="9" t="s">
        <v>39</v>
      </c>
      <c r="D279" s="9" t="s">
        <v>27</v>
      </c>
      <c r="E279" s="9" t="s">
        <v>180</v>
      </c>
      <c r="F279" s="9" t="str">
        <f>IF(ISBLANK(E279), "", Table2[[#This Row],[unique_id]])</f>
        <v>weatherstation_coms_signal_quality</v>
      </c>
      <c r="G279" s="9" t="s">
        <v>927</v>
      </c>
      <c r="H279" s="9" t="s">
        <v>926</v>
      </c>
      <c r="I279" s="9" t="s">
        <v>386</v>
      </c>
      <c r="L279" s="9" t="s">
        <v>136</v>
      </c>
      <c r="N279" s="9"/>
      <c r="O279" s="11"/>
      <c r="P279" s="11"/>
      <c r="Q279" s="11"/>
      <c r="R279" s="11"/>
      <c r="S279" s="11"/>
      <c r="T279" s="9" t="s">
        <v>31</v>
      </c>
      <c r="U279" s="9" t="s">
        <v>32</v>
      </c>
      <c r="W279" s="9" t="s">
        <v>198</v>
      </c>
      <c r="X279" s="9">
        <v>300</v>
      </c>
      <c r="Y279" s="11" t="s">
        <v>34</v>
      </c>
      <c r="Z279" s="9" t="s">
        <v>86</v>
      </c>
      <c r="AA279" s="9" t="str">
        <f>IF(ISBLANK(Z279),  "", _xlfn.CONCAT("haas/entity/sensor/", LOWER(C279), "/", E279, "/config"))</f>
        <v>haas/entity/sensor/weewx/weatherstation_coms_signal_quality/config</v>
      </c>
      <c r="AB279" s="9" t="str">
        <f t="shared" si="23"/>
        <v>weewx/weatherstation_coms_signal_quality</v>
      </c>
      <c r="AC279" s="17" t="s">
        <v>398</v>
      </c>
      <c r="AD279" s="9">
        <v>1</v>
      </c>
      <c r="AE279" s="12" t="s">
        <v>194</v>
      </c>
      <c r="AF279" s="9" t="s">
        <v>580</v>
      </c>
      <c r="AG279" s="11">
        <v>3.15</v>
      </c>
      <c r="AH279" s="9" t="s">
        <v>553</v>
      </c>
      <c r="AI279" s="9" t="s">
        <v>36</v>
      </c>
      <c r="AJ279" s="9" t="s">
        <v>37</v>
      </c>
      <c r="AK279" s="9" t="s">
        <v>28</v>
      </c>
      <c r="AO279" s="9" t="str">
        <f t="shared" si="24"/>
        <v/>
      </c>
    </row>
    <row r="280" spans="1:41" ht="16" customHeight="1" x14ac:dyDescent="0.2">
      <c r="A280" s="9">
        <v>2600</v>
      </c>
      <c r="B280" s="9" t="s">
        <v>26</v>
      </c>
      <c r="C280" s="9" t="s">
        <v>261</v>
      </c>
      <c r="D280" s="9" t="s">
        <v>146</v>
      </c>
      <c r="E280" s="9" t="s">
        <v>147</v>
      </c>
      <c r="F280" s="9" t="str">
        <f>IF(ISBLANK(E280), "", Table2[[#This Row],[unique_id]])</f>
        <v>ada_home</v>
      </c>
      <c r="G280" s="9" t="s">
        <v>199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11"/>
      <c r="T280" s="9"/>
      <c r="Y280" s="11"/>
      <c r="AA280" s="9" t="str">
        <f>IF(ISBLANK(Z280),  "", _xlfn.CONCAT("haas/entity/sensor/", LOWER(C280), "/", E280, "/config"))</f>
        <v/>
      </c>
      <c r="AB280" s="9" t="str">
        <f t="shared" si="23"/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google-ada-home</v>
      </c>
      <c r="AG280" s="11" t="s">
        <v>625</v>
      </c>
      <c r="AH280" s="9" t="s">
        <v>566</v>
      </c>
      <c r="AI280" s="9" t="s">
        <v>623</v>
      </c>
      <c r="AJ280" s="9" t="s">
        <v>261</v>
      </c>
      <c r="AK280" s="9" t="s">
        <v>130</v>
      </c>
      <c r="AL280" s="9" t="s">
        <v>669</v>
      </c>
      <c r="AM280" s="20" t="s">
        <v>727</v>
      </c>
      <c r="AN280" s="17" t="s">
        <v>719</v>
      </c>
      <c r="AO280" s="9" t="str">
        <f t="shared" si="24"/>
        <v>[["mac", "d4:f5:47:1c:cc:2d"], ["ip", "10.0.4.50"]]</v>
      </c>
    </row>
    <row r="281" spans="1:41" ht="16" customHeight="1" x14ac:dyDescent="0.2">
      <c r="A281" s="9">
        <v>2601</v>
      </c>
      <c r="B281" s="9" t="s">
        <v>26</v>
      </c>
      <c r="C281" s="9" t="s">
        <v>261</v>
      </c>
      <c r="D281" s="9" t="s">
        <v>146</v>
      </c>
      <c r="E281" s="9" t="s">
        <v>327</v>
      </c>
      <c r="F281" s="9" t="str">
        <f>IF(ISBLANK(E281), "", Table2[[#This Row],[unique_id]])</f>
        <v>edwin_home</v>
      </c>
      <c r="G281" s="9" t="s">
        <v>329</v>
      </c>
      <c r="H281" s="9" t="s">
        <v>346</v>
      </c>
      <c r="I281" s="9" t="s">
        <v>145</v>
      </c>
      <c r="L281" s="9" t="s">
        <v>136</v>
      </c>
      <c r="M281" s="9" t="s">
        <v>345</v>
      </c>
      <c r="N281" s="9"/>
      <c r="O281" s="11"/>
      <c r="P281" s="11"/>
      <c r="Q281" s="11"/>
      <c r="R281" s="11"/>
      <c r="S281" s="11"/>
      <c r="T281" s="9"/>
      <c r="Y281" s="11"/>
      <c r="AA281" s="9" t="str">
        <f>IF(ISBLANK(Z281),  "", _xlfn.CONCAT("haas/entity/sensor/", LOWER(C281), "/", E281, "/config"))</f>
        <v/>
      </c>
      <c r="AB281" s="9" t="str">
        <f t="shared" si="23"/>
        <v/>
      </c>
      <c r="AF281" s="9" t="str">
        <f>IF(OR(ISBLANK(AM281), ISBLANK(AN281)), "", LOWER(_xlfn.CONCAT(Table2[[#This Row],[device_manufacturer]], "-",Table2[[#This Row],[device_suggested_area]], "-", Table2[[#This Row],[device_identifiers]])))</f>
        <v>google-edwin-home</v>
      </c>
      <c r="AG281" s="11" t="s">
        <v>625</v>
      </c>
      <c r="AH281" s="9" t="s">
        <v>566</v>
      </c>
      <c r="AI281" s="9" t="s">
        <v>623</v>
      </c>
      <c r="AJ281" s="9" t="s">
        <v>261</v>
      </c>
      <c r="AK281" s="9" t="s">
        <v>127</v>
      </c>
      <c r="AL281" s="9" t="s">
        <v>669</v>
      </c>
      <c r="AM281" s="20" t="s">
        <v>726</v>
      </c>
      <c r="AN281" s="17" t="s">
        <v>720</v>
      </c>
      <c r="AO281" s="9" t="str">
        <f t="shared" si="24"/>
        <v>[["mac", "d4:f5:47:25:92:d5"], ["ip", "10.0.4.51"]]</v>
      </c>
    </row>
    <row r="282" spans="1:41" ht="16" customHeight="1" x14ac:dyDescent="0.2">
      <c r="A282" s="9">
        <v>2602</v>
      </c>
      <c r="B282" s="9" t="s">
        <v>26</v>
      </c>
      <c r="C282" s="9" t="s">
        <v>764</v>
      </c>
      <c r="D282" s="9" t="s">
        <v>505</v>
      </c>
      <c r="E282" s="9" t="s">
        <v>504</v>
      </c>
      <c r="F282" s="9" t="str">
        <f>IF(ISBLANK(E282), "", Table2[[#This Row],[unique_id]])</f>
        <v>column_break</v>
      </c>
      <c r="G282" s="9" t="s">
        <v>501</v>
      </c>
      <c r="H282" s="9" t="s">
        <v>346</v>
      </c>
      <c r="I282" s="9" t="s">
        <v>145</v>
      </c>
      <c r="L282" s="9" t="s">
        <v>502</v>
      </c>
      <c r="M282" s="9" t="s">
        <v>503</v>
      </c>
      <c r="N282" s="9"/>
      <c r="O282" s="11"/>
      <c r="P282" s="11"/>
      <c r="Q282" s="11"/>
      <c r="R282" s="11"/>
      <c r="S282" s="11"/>
      <c r="T282" s="9"/>
      <c r="Y282" s="11"/>
      <c r="AB282" s="9" t="str">
        <f t="shared" si="23"/>
        <v/>
      </c>
      <c r="AO282" s="9" t="str">
        <f t="shared" si="24"/>
        <v/>
      </c>
    </row>
    <row r="283" spans="1:41" ht="16" customHeight="1" x14ac:dyDescent="0.2">
      <c r="A283" s="9">
        <v>2603</v>
      </c>
      <c r="B283" s="9" t="s">
        <v>26</v>
      </c>
      <c r="C283" s="9" t="s">
        <v>261</v>
      </c>
      <c r="D283" s="9" t="s">
        <v>146</v>
      </c>
      <c r="E283" s="9" t="s">
        <v>341</v>
      </c>
      <c r="F283" s="9" t="str">
        <f>IF(ISBLANK(E283), "", Table2[[#This Row],[unique_id]])</f>
        <v>parents_home</v>
      </c>
      <c r="G283" s="9" t="s">
        <v>331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 t="shared" si="23"/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google-parents-home</v>
      </c>
      <c r="AG283" s="21" t="s">
        <v>625</v>
      </c>
      <c r="AH283" s="9" t="s">
        <v>566</v>
      </c>
      <c r="AI283" s="9" t="s">
        <v>623</v>
      </c>
      <c r="AJ283" s="9" t="s">
        <v>261</v>
      </c>
      <c r="AK283" s="9" t="s">
        <v>207</v>
      </c>
      <c r="AL283" s="9" t="s">
        <v>669</v>
      </c>
      <c r="AM283" s="20" t="s">
        <v>725</v>
      </c>
      <c r="AN283" s="17" t="s">
        <v>721</v>
      </c>
      <c r="AO283" s="9" t="str">
        <f t="shared" si="24"/>
        <v>[["mac", "d4:f5:47:8c:d1:7e"], ["ip", "10.0.4.52"]]</v>
      </c>
    </row>
    <row r="284" spans="1:41" ht="16" customHeight="1" x14ac:dyDescent="0.2">
      <c r="A284" s="9">
        <v>2604</v>
      </c>
      <c r="B284" s="9" t="s">
        <v>26</v>
      </c>
      <c r="C284" s="9" t="s">
        <v>261</v>
      </c>
      <c r="D284" s="9" t="s">
        <v>146</v>
      </c>
      <c r="E284" s="9" t="s">
        <v>339</v>
      </c>
      <c r="F284" s="9" t="str">
        <f>IF(ISBLANK(E284), "", Table2[[#This Row],[unique_id]])</f>
        <v>parents_tv</v>
      </c>
      <c r="G284" s="9" t="s">
        <v>336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11"/>
      <c r="T284" s="9"/>
      <c r="Y284" s="11"/>
      <c r="AA284" s="9" t="str">
        <f>IF(ISBLANK(Z284),  "", _xlfn.CONCAT("haas/entity/sensor/", LOWER(C284), "/", E284, "/config"))</f>
        <v/>
      </c>
      <c r="AB284" s="9" t="str">
        <f t="shared" si="23"/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google-parents-tv</v>
      </c>
      <c r="AG284" s="11" t="s">
        <v>625</v>
      </c>
      <c r="AH284" s="9" t="s">
        <v>558</v>
      </c>
      <c r="AI284" s="9" t="s">
        <v>624</v>
      </c>
      <c r="AJ284" s="9" t="s">
        <v>261</v>
      </c>
      <c r="AK284" s="9" t="s">
        <v>207</v>
      </c>
      <c r="AL284" s="9" t="s">
        <v>669</v>
      </c>
      <c r="AM284" s="20" t="s">
        <v>728</v>
      </c>
      <c r="AN284" s="17" t="s">
        <v>722</v>
      </c>
      <c r="AO284" s="9" t="str">
        <f t="shared" si="24"/>
        <v>[["mac", "48:d6:d5:33:7c:28"], ["ip", "10.0.4.53"]]</v>
      </c>
    </row>
    <row r="285" spans="1:41" ht="16" customHeight="1" x14ac:dyDescent="0.2">
      <c r="A285" s="9">
        <v>2605</v>
      </c>
      <c r="B285" s="9" t="s">
        <v>26</v>
      </c>
      <c r="C285" s="9" t="s">
        <v>192</v>
      </c>
      <c r="D285" s="9" t="s">
        <v>146</v>
      </c>
      <c r="E285" s="9" t="s">
        <v>340</v>
      </c>
      <c r="F285" s="9" t="str">
        <f>IF(ISBLANK(E285), "", Table2[[#This Row],[unique_id]])</f>
        <v>parents_speaker</v>
      </c>
      <c r="G285" s="9" t="s">
        <v>332</v>
      </c>
      <c r="H285" s="9" t="s">
        <v>346</v>
      </c>
      <c r="I285" s="9" t="s">
        <v>145</v>
      </c>
      <c r="L285" s="9" t="s">
        <v>136</v>
      </c>
      <c r="M285" s="9" t="s">
        <v>345</v>
      </c>
      <c r="N285" s="9"/>
      <c r="O285" s="11"/>
      <c r="P285" s="11"/>
      <c r="Q285" s="11"/>
      <c r="R285" s="11"/>
      <c r="S285" s="11"/>
      <c r="T285" s="9"/>
      <c r="Y285" s="11"/>
      <c r="AA285" s="9" t="str">
        <f>IF(ISBLANK(Z285),  "", _xlfn.CONCAT("haas/entity/sensor/", LOWER(C285), "/", E285, "/config"))</f>
        <v/>
      </c>
      <c r="AB285" s="9" t="str">
        <f t="shared" si="23"/>
        <v/>
      </c>
      <c r="AF285" s="9" t="str">
        <f>IF(OR(ISBLANK(AM285), ISBLANK(AN285)), "", LOWER(_xlfn.CONCAT(Table2[[#This Row],[device_manufacturer]], "-",Table2[[#This Row],[device_suggested_area]], "-", Table2[[#This Row],[device_identifiers]])))</f>
        <v>sonos-parents-speaker</v>
      </c>
      <c r="AG285" s="11" t="s">
        <v>564</v>
      </c>
      <c r="AH285" s="9" t="s">
        <v>565</v>
      </c>
      <c r="AI285" s="9" t="s">
        <v>567</v>
      </c>
      <c r="AJ285" s="9" t="str">
        <f>IF(OR(ISBLANK(AM285), ISBLANK(AN285)), "", Table2[[#This Row],[device_via_device]])</f>
        <v>Sonos</v>
      </c>
      <c r="AK285" s="9" t="s">
        <v>207</v>
      </c>
      <c r="AL285" s="9" t="s">
        <v>669</v>
      </c>
      <c r="AM285" s="9" t="s">
        <v>569</v>
      </c>
      <c r="AN285" s="16" t="s">
        <v>757</v>
      </c>
      <c r="AO285" s="9" t="str">
        <f t="shared" si="24"/>
        <v>[["mac", "5c:aa:fd:d1:23:be"], ["ip", "10.0.4.40"]]</v>
      </c>
    </row>
    <row r="286" spans="1:41" ht="16" customHeight="1" x14ac:dyDescent="0.2">
      <c r="A286" s="9">
        <v>2606</v>
      </c>
      <c r="B286" s="9" t="s">
        <v>26</v>
      </c>
      <c r="C286" s="9" t="s">
        <v>764</v>
      </c>
      <c r="D286" s="9" t="s">
        <v>505</v>
      </c>
      <c r="E286" s="9" t="s">
        <v>504</v>
      </c>
      <c r="F286" s="9" t="str">
        <f>IF(ISBLANK(E286), "", Table2[[#This Row],[unique_id]])</f>
        <v>column_break</v>
      </c>
      <c r="G286" s="9" t="s">
        <v>501</v>
      </c>
      <c r="H286" s="9" t="s">
        <v>346</v>
      </c>
      <c r="I286" s="9" t="s">
        <v>145</v>
      </c>
      <c r="L286" s="9" t="s">
        <v>502</v>
      </c>
      <c r="M286" s="9" t="s">
        <v>503</v>
      </c>
      <c r="N286" s="9"/>
      <c r="O286" s="11"/>
      <c r="P286" s="11"/>
      <c r="Q286" s="11"/>
      <c r="R286" s="11"/>
      <c r="S286" s="11"/>
      <c r="T286" s="9"/>
      <c r="Y286" s="11"/>
      <c r="AB286" s="9" t="str">
        <f t="shared" si="23"/>
        <v/>
      </c>
      <c r="AO286" s="9" t="str">
        <f t="shared" si="24"/>
        <v/>
      </c>
    </row>
    <row r="287" spans="1:41" ht="16" customHeight="1" x14ac:dyDescent="0.2">
      <c r="A287" s="9">
        <v>2607</v>
      </c>
      <c r="B287" s="9" t="s">
        <v>26</v>
      </c>
      <c r="C287" s="9" t="s">
        <v>192</v>
      </c>
      <c r="D287" s="9" t="s">
        <v>146</v>
      </c>
      <c r="E287" s="9" t="s">
        <v>334</v>
      </c>
      <c r="F287" s="9" t="str">
        <f>IF(ISBLANK(E287), "", Table2[[#This Row],[unique_id]])</f>
        <v>kitchen_home</v>
      </c>
      <c r="G287" s="9" t="s">
        <v>333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 t="shared" si="23"/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sonos-kitchen-home</v>
      </c>
      <c r="AG287" s="11" t="s">
        <v>564</v>
      </c>
      <c r="AH287" s="9" t="s">
        <v>566</v>
      </c>
      <c r="AI287" s="9" t="s">
        <v>567</v>
      </c>
      <c r="AJ287" s="9" t="str">
        <f>IF(OR(ISBLANK(AM287), ISBLANK(AN287)), "", Table2[[#This Row],[device_via_device]])</f>
        <v>Sonos</v>
      </c>
      <c r="AK287" s="9" t="s">
        <v>221</v>
      </c>
      <c r="AL287" s="9" t="s">
        <v>669</v>
      </c>
      <c r="AM287" s="9" t="s">
        <v>571</v>
      </c>
      <c r="AN287" s="16" t="s">
        <v>758</v>
      </c>
      <c r="AO287" s="9" t="str">
        <f t="shared" si="24"/>
        <v>[["mac", "48:a6:b8:e2:50:40"], ["ip", "10.0.4.41"]]</v>
      </c>
    </row>
    <row r="288" spans="1:41" ht="16" customHeight="1" x14ac:dyDescent="0.2">
      <c r="A288" s="9">
        <v>2608</v>
      </c>
      <c r="B288" s="9" t="s">
        <v>26</v>
      </c>
      <c r="C288" s="9" t="s">
        <v>192</v>
      </c>
      <c r="D288" s="9" t="s">
        <v>146</v>
      </c>
      <c r="E288" s="9" t="s">
        <v>148</v>
      </c>
      <c r="F288" s="9" t="str">
        <f>IF(ISBLANK(E288), "", Table2[[#This Row],[unique_id]])</f>
        <v>kitchen_speaker</v>
      </c>
      <c r="G288" s="9" t="s">
        <v>200</v>
      </c>
      <c r="H288" s="9" t="s">
        <v>346</v>
      </c>
      <c r="I288" s="9" t="s">
        <v>145</v>
      </c>
      <c r="L288" s="9" t="s">
        <v>136</v>
      </c>
      <c r="M288" s="9" t="s">
        <v>345</v>
      </c>
      <c r="N288" s="9"/>
      <c r="O288" s="11"/>
      <c r="P288" s="11"/>
      <c r="Q288" s="11"/>
      <c r="R288" s="11"/>
      <c r="S288" s="11"/>
      <c r="T288" s="9"/>
      <c r="Y288" s="11"/>
      <c r="AA288" s="9" t="str">
        <f>IF(ISBLANK(Z288),  "", _xlfn.CONCAT("haas/entity/sensor/", LOWER(C288), "/", E288, "/config"))</f>
        <v/>
      </c>
      <c r="AB288" s="9" t="str">
        <f t="shared" si="23"/>
        <v/>
      </c>
      <c r="AF288" s="9" t="str">
        <f>IF(OR(ISBLANK(AM288), ISBLANK(AN288)), "", LOWER(_xlfn.CONCAT(Table2[[#This Row],[device_manufacturer]], "-",Table2[[#This Row],[device_suggested_area]], "-", Table2[[#This Row],[device_identifiers]])))</f>
        <v>sonos-kitchen-speaker</v>
      </c>
      <c r="AG288" s="11" t="s">
        <v>564</v>
      </c>
      <c r="AH288" s="9" t="s">
        <v>565</v>
      </c>
      <c r="AI288" s="9" t="s">
        <v>568</v>
      </c>
      <c r="AJ288" s="9" t="str">
        <f>IF(OR(ISBLANK(AM288), ISBLANK(AN288)), "", Table2[[#This Row],[device_via_device]])</f>
        <v>Sonos</v>
      </c>
      <c r="AK288" s="9" t="s">
        <v>221</v>
      </c>
      <c r="AL288" s="9" t="s">
        <v>669</v>
      </c>
      <c r="AM288" s="9" t="s">
        <v>570</v>
      </c>
      <c r="AN288" s="16" t="s">
        <v>759</v>
      </c>
      <c r="AO288" s="9" t="str">
        <f t="shared" si="24"/>
        <v>[["mac", "5c:aa:fd:f1:a3:d4"], ["ip", "10.0.4.42"]]</v>
      </c>
    </row>
    <row r="289" spans="1:41" ht="16" customHeight="1" x14ac:dyDescent="0.2">
      <c r="A289" s="9">
        <v>2609</v>
      </c>
      <c r="B289" s="9" t="s">
        <v>26</v>
      </c>
      <c r="C289" s="9" t="s">
        <v>764</v>
      </c>
      <c r="D289" s="9" t="s">
        <v>505</v>
      </c>
      <c r="E289" s="9" t="s">
        <v>504</v>
      </c>
      <c r="F289" s="9" t="str">
        <f>IF(ISBLANK(E289), "", Table2[[#This Row],[unique_id]])</f>
        <v>column_break</v>
      </c>
      <c r="G289" s="9" t="s">
        <v>501</v>
      </c>
      <c r="H289" s="9" t="s">
        <v>346</v>
      </c>
      <c r="I289" s="9" t="s">
        <v>145</v>
      </c>
      <c r="L289" s="9" t="s">
        <v>502</v>
      </c>
      <c r="M289" s="9" t="s">
        <v>503</v>
      </c>
      <c r="N289" s="9"/>
      <c r="O289" s="11"/>
      <c r="P289" s="11"/>
      <c r="Q289" s="11"/>
      <c r="R289" s="11"/>
      <c r="S289" s="11"/>
      <c r="T289" s="9"/>
      <c r="Y289" s="11"/>
      <c r="AB289" s="9" t="str">
        <f t="shared" si="23"/>
        <v/>
      </c>
      <c r="AO289" s="9" t="str">
        <f t="shared" si="24"/>
        <v/>
      </c>
    </row>
    <row r="290" spans="1:41" ht="16" customHeight="1" x14ac:dyDescent="0.2">
      <c r="A290" s="9">
        <v>2610</v>
      </c>
      <c r="B290" s="9" t="s">
        <v>26</v>
      </c>
      <c r="C290" s="9" t="s">
        <v>261</v>
      </c>
      <c r="D290" s="9" t="s">
        <v>146</v>
      </c>
      <c r="E290" s="9" t="s">
        <v>328</v>
      </c>
      <c r="F290" s="9" t="str">
        <f>IF(ISBLANK(E290), "", Table2[[#This Row],[unique_id]])</f>
        <v>lounge_home</v>
      </c>
      <c r="G290" s="9" t="s">
        <v>330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 t="shared" si="23"/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google-lounge-home</v>
      </c>
      <c r="AG290" s="11" t="s">
        <v>625</v>
      </c>
      <c r="AH290" s="9" t="s">
        <v>566</v>
      </c>
      <c r="AI290" s="9" t="s">
        <v>623</v>
      </c>
      <c r="AJ290" s="9" t="s">
        <v>261</v>
      </c>
      <c r="AK290" s="9" t="s">
        <v>209</v>
      </c>
      <c r="AL290" s="9" t="s">
        <v>669</v>
      </c>
      <c r="AM290" s="20" t="s">
        <v>724</v>
      </c>
      <c r="AN290" s="16" t="s">
        <v>723</v>
      </c>
      <c r="AO290" s="9" t="str">
        <f t="shared" si="24"/>
        <v>[["mac", "d4:f5:47:32:df:7b"], ["ip", "10.0.4.54"]]</v>
      </c>
    </row>
    <row r="291" spans="1:41" ht="16" customHeight="1" x14ac:dyDescent="0.2">
      <c r="A291" s="9">
        <v>2611</v>
      </c>
      <c r="B291" s="9" t="s">
        <v>26</v>
      </c>
      <c r="C291" s="9" t="s">
        <v>337</v>
      </c>
      <c r="D291" s="9" t="s">
        <v>146</v>
      </c>
      <c r="E291" s="9" t="s">
        <v>338</v>
      </c>
      <c r="F291" s="9" t="str">
        <f>IF(ISBLANK(E291), "", Table2[[#This Row],[unique_id]])</f>
        <v>lounge_speaker</v>
      </c>
      <c r="G291" s="9" t="s">
        <v>335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11"/>
      <c r="T291" s="9"/>
      <c r="Y291" s="11"/>
      <c r="AA291" s="9" t="str">
        <f>IF(ISBLANK(Z291),  "", _xlfn.CONCAT("haas/entity/sensor/", LOWER(C291), "/", E291, "/config"))</f>
        <v/>
      </c>
      <c r="AB291" s="9" t="str">
        <f t="shared" si="23"/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apple-lounge-speaker</v>
      </c>
      <c r="AG291" s="11" t="s">
        <v>632</v>
      </c>
      <c r="AH291" s="9" t="s">
        <v>565</v>
      </c>
      <c r="AI291" s="9" t="s">
        <v>631</v>
      </c>
      <c r="AJ291" s="9" t="s">
        <v>337</v>
      </c>
      <c r="AK291" s="9" t="s">
        <v>209</v>
      </c>
      <c r="AL291" s="9" t="s">
        <v>669</v>
      </c>
      <c r="AM291" s="20" t="s">
        <v>637</v>
      </c>
      <c r="AN291" s="16" t="s">
        <v>730</v>
      </c>
      <c r="AO291" s="9" t="str">
        <f t="shared" si="24"/>
        <v>[["mac", "d4:a3:3d:5c:8c:28"], ["ip", "10.0.4.48"]]</v>
      </c>
    </row>
    <row r="292" spans="1:41" ht="16" customHeight="1" x14ac:dyDescent="0.2">
      <c r="A292" s="9">
        <v>2612</v>
      </c>
      <c r="B292" s="9" t="s">
        <v>26</v>
      </c>
      <c r="C292" s="9" t="s">
        <v>337</v>
      </c>
      <c r="D292" s="9" t="s">
        <v>146</v>
      </c>
      <c r="E292" s="9" t="s">
        <v>189</v>
      </c>
      <c r="F292" s="9" t="str">
        <f>IF(ISBLANK(E292), "", Table2[[#This Row],[unique_id]])</f>
        <v>lounge_tv</v>
      </c>
      <c r="G292" s="9" t="s">
        <v>190</v>
      </c>
      <c r="H292" s="9" t="s">
        <v>346</v>
      </c>
      <c r="I292" s="9" t="s">
        <v>145</v>
      </c>
      <c r="L292" s="9" t="s">
        <v>136</v>
      </c>
      <c r="M292" s="9" t="s">
        <v>345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 t="shared" si="23"/>
        <v/>
      </c>
      <c r="AF292" s="9" t="str">
        <f>IF(OR(ISBLANK(AM292), ISBLANK(AN292)), "", LOWER(_xlfn.CONCAT(Table2[[#This Row],[device_manufacturer]], "-",Table2[[#This Row],[device_suggested_area]], "-", Table2[[#This Row],[device_identifiers]])))</f>
        <v>apple-lounge-tv</v>
      </c>
      <c r="AG292" s="11" t="s">
        <v>632</v>
      </c>
      <c r="AH292" s="9" t="s">
        <v>558</v>
      </c>
      <c r="AI292" s="9" t="s">
        <v>633</v>
      </c>
      <c r="AJ292" s="9" t="s">
        <v>337</v>
      </c>
      <c r="AK292" s="9" t="s">
        <v>209</v>
      </c>
      <c r="AL292" s="9" t="s">
        <v>669</v>
      </c>
      <c r="AM292" s="20" t="s">
        <v>636</v>
      </c>
      <c r="AN292" s="17" t="s">
        <v>729</v>
      </c>
      <c r="AO292" s="9" t="str">
        <f t="shared" si="24"/>
        <v>[["mac", "90:dd:5d:ce:1e:96"], ["ip", "10.0.4.47"]]</v>
      </c>
    </row>
    <row r="293" spans="1:41" ht="16" customHeight="1" x14ac:dyDescent="0.2">
      <c r="A293" s="9">
        <v>2700</v>
      </c>
      <c r="B293" s="9" t="s">
        <v>26</v>
      </c>
      <c r="C293" s="9" t="s">
        <v>260</v>
      </c>
      <c r="D293" s="9" t="s">
        <v>149</v>
      </c>
      <c r="E293" s="9" t="s">
        <v>150</v>
      </c>
      <c r="F293" s="9" t="str">
        <f>IF(ISBLANK(E293), "", Table2[[#This Row],[unique_id]])</f>
        <v>uvc_ada_medium</v>
      </c>
      <c r="G293" s="9" t="s">
        <v>130</v>
      </c>
      <c r="H293" s="9" t="s">
        <v>506</v>
      </c>
      <c r="I293" s="9" t="s">
        <v>225</v>
      </c>
      <c r="L293" s="9" t="s">
        <v>136</v>
      </c>
      <c r="M293" s="9" t="s">
        <v>347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 t="shared" si="23"/>
        <v/>
      </c>
      <c r="AE293" s="9"/>
      <c r="AF293" s="9" t="s">
        <v>613</v>
      </c>
      <c r="AG293" s="11" t="s">
        <v>615</v>
      </c>
      <c r="AH293" s="9" t="s">
        <v>616</v>
      </c>
      <c r="AI293" s="9" t="s">
        <v>612</v>
      </c>
      <c r="AJ293" s="9" t="s">
        <v>260</v>
      </c>
      <c r="AK293" s="9" t="s">
        <v>130</v>
      </c>
      <c r="AL293" s="9" t="s">
        <v>689</v>
      </c>
      <c r="AM293" s="9" t="s">
        <v>610</v>
      </c>
      <c r="AN293" s="9" t="s">
        <v>640</v>
      </c>
      <c r="AO293" s="9" t="str">
        <f t="shared" si="24"/>
        <v>[["mac", "74:83:c2:3f:6c:4c"], ["ip", "10.0.6.20"]]</v>
      </c>
    </row>
    <row r="294" spans="1:41" ht="16" customHeight="1" x14ac:dyDescent="0.2">
      <c r="A294" s="9">
        <v>2701</v>
      </c>
      <c r="B294" s="9" t="s">
        <v>26</v>
      </c>
      <c r="C294" s="9" t="s">
        <v>260</v>
      </c>
      <c r="D294" s="9" t="s">
        <v>151</v>
      </c>
      <c r="E294" s="9" t="s">
        <v>152</v>
      </c>
      <c r="F294" s="9" t="str">
        <f>IF(ISBLANK(E294), "", Table2[[#This Row],[unique_id]])</f>
        <v>uvc_ada_motion</v>
      </c>
      <c r="G294" s="9" t="s">
        <v>130</v>
      </c>
      <c r="H294" s="9" t="s">
        <v>508</v>
      </c>
      <c r="I294" s="9" t="s">
        <v>225</v>
      </c>
      <c r="L294" s="9" t="s">
        <v>136</v>
      </c>
      <c r="N294" s="9"/>
      <c r="O294" s="11"/>
      <c r="P294" s="11"/>
      <c r="Q294" s="11"/>
      <c r="R294" s="11"/>
      <c r="S294" s="11"/>
      <c r="T294" s="9"/>
      <c r="Y294" s="11"/>
      <c r="AA294" s="9" t="str">
        <f>IF(ISBLANK(Z294),  "", _xlfn.CONCAT("haas/entity/sensor/", LOWER(C294), "/", E294, "/config"))</f>
        <v/>
      </c>
      <c r="AB294" s="9" t="str">
        <f t="shared" si="23"/>
        <v/>
      </c>
      <c r="AC294" s="15"/>
      <c r="AE294" s="9"/>
      <c r="AO294" s="9" t="str">
        <f t="shared" si="24"/>
        <v/>
      </c>
    </row>
    <row r="295" spans="1:41" ht="16" customHeight="1" x14ac:dyDescent="0.2">
      <c r="A295" s="9">
        <v>2702</v>
      </c>
      <c r="B295" s="9" t="s">
        <v>26</v>
      </c>
      <c r="C295" s="9" t="s">
        <v>764</v>
      </c>
      <c r="D295" s="9" t="s">
        <v>505</v>
      </c>
      <c r="E295" s="9" t="s">
        <v>504</v>
      </c>
      <c r="F295" s="9" t="str">
        <f>IF(ISBLANK(E295), "", Table2[[#This Row],[unique_id]])</f>
        <v>column_break</v>
      </c>
      <c r="G295" s="9" t="s">
        <v>501</v>
      </c>
      <c r="H295" s="9" t="s">
        <v>508</v>
      </c>
      <c r="I295" s="9" t="s">
        <v>225</v>
      </c>
      <c r="L295" s="9" t="s">
        <v>502</v>
      </c>
      <c r="M295" s="9" t="s">
        <v>503</v>
      </c>
      <c r="N295" s="9"/>
      <c r="O295" s="11"/>
      <c r="P295" s="11"/>
      <c r="Q295" s="11"/>
      <c r="R295" s="11"/>
      <c r="S295" s="11"/>
      <c r="T295" s="9"/>
      <c r="Y295" s="11"/>
      <c r="AB295" s="9" t="str">
        <f t="shared" si="23"/>
        <v/>
      </c>
      <c r="AE295" s="9"/>
      <c r="AO295" s="9" t="str">
        <f t="shared" si="24"/>
        <v/>
      </c>
    </row>
    <row r="296" spans="1:41" ht="16" customHeight="1" x14ac:dyDescent="0.2">
      <c r="A296" s="9">
        <v>2703</v>
      </c>
      <c r="B296" s="9" t="s">
        <v>26</v>
      </c>
      <c r="C296" s="9" t="s">
        <v>260</v>
      </c>
      <c r="D296" s="9" t="s">
        <v>149</v>
      </c>
      <c r="E296" s="9" t="s">
        <v>223</v>
      </c>
      <c r="F296" s="9" t="str">
        <f>IF(ISBLANK(E296), "", Table2[[#This Row],[unique_id]])</f>
        <v>uvc_edwin_medium</v>
      </c>
      <c r="G296" s="9" t="s">
        <v>127</v>
      </c>
      <c r="H296" s="9" t="s">
        <v>507</v>
      </c>
      <c r="I296" s="9" t="s">
        <v>225</v>
      </c>
      <c r="L296" s="9" t="s">
        <v>136</v>
      </c>
      <c r="M296" s="9" t="s">
        <v>347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 t="shared" si="23"/>
        <v/>
      </c>
      <c r="AE296" s="9"/>
      <c r="AF296" s="9" t="s">
        <v>614</v>
      </c>
      <c r="AG296" s="11" t="s">
        <v>615</v>
      </c>
      <c r="AH296" s="9" t="s">
        <v>616</v>
      </c>
      <c r="AI296" s="9" t="s">
        <v>612</v>
      </c>
      <c r="AJ296" s="9" t="s">
        <v>260</v>
      </c>
      <c r="AK296" s="9" t="s">
        <v>127</v>
      </c>
      <c r="AL296" s="9" t="s">
        <v>689</v>
      </c>
      <c r="AM296" s="9" t="s">
        <v>611</v>
      </c>
      <c r="AN296" s="9" t="s">
        <v>641</v>
      </c>
      <c r="AO296" s="9" t="str">
        <f t="shared" si="24"/>
        <v>[["mac", "74:83:c2:3f:6e:5c"], ["ip", "10.0.6.21"]]</v>
      </c>
    </row>
    <row r="297" spans="1:41" ht="16" customHeight="1" x14ac:dyDescent="0.2">
      <c r="A297" s="9">
        <v>2704</v>
      </c>
      <c r="B297" s="9" t="s">
        <v>26</v>
      </c>
      <c r="C297" s="9" t="s">
        <v>260</v>
      </c>
      <c r="D297" s="9" t="s">
        <v>151</v>
      </c>
      <c r="E297" s="9" t="s">
        <v>224</v>
      </c>
      <c r="F297" s="9" t="str">
        <f>IF(ISBLANK(E297), "", Table2[[#This Row],[unique_id]])</f>
        <v>uvc_edwin_motion</v>
      </c>
      <c r="G297" s="9" t="s">
        <v>127</v>
      </c>
      <c r="H297" s="9" t="s">
        <v>509</v>
      </c>
      <c r="I297" s="9" t="s">
        <v>225</v>
      </c>
      <c r="L297" s="9" t="s">
        <v>136</v>
      </c>
      <c r="N297" s="9"/>
      <c r="O297" s="11"/>
      <c r="P297" s="11"/>
      <c r="Q297" s="11"/>
      <c r="R297" s="11"/>
      <c r="S297" s="11"/>
      <c r="T297" s="9"/>
      <c r="Y297" s="11"/>
      <c r="AA297" s="9" t="str">
        <f>IF(ISBLANK(Z297),  "", _xlfn.CONCAT("haas/entity/sensor/", LOWER(C297), "/", E297, "/config"))</f>
        <v/>
      </c>
      <c r="AB297" s="9" t="str">
        <f t="shared" si="23"/>
        <v/>
      </c>
      <c r="AC297" s="15"/>
      <c r="AE297" s="9"/>
      <c r="AO297" s="9" t="str">
        <f t="shared" si="24"/>
        <v/>
      </c>
    </row>
    <row r="298" spans="1:41" ht="16" customHeight="1" x14ac:dyDescent="0.2">
      <c r="A298" s="9">
        <v>2705</v>
      </c>
      <c r="B298" s="9" t="s">
        <v>26</v>
      </c>
      <c r="C298" s="9" t="s">
        <v>764</v>
      </c>
      <c r="D298" s="9" t="s">
        <v>505</v>
      </c>
      <c r="E298" s="9" t="s">
        <v>504</v>
      </c>
      <c r="F298" s="9" t="str">
        <f>IF(ISBLANK(E298), "", Table2[[#This Row],[unique_id]])</f>
        <v>column_break</v>
      </c>
      <c r="G298" s="9" t="s">
        <v>501</v>
      </c>
      <c r="H298" s="9" t="s">
        <v>509</v>
      </c>
      <c r="I298" s="9" t="s">
        <v>225</v>
      </c>
      <c r="L298" s="9" t="s">
        <v>502</v>
      </c>
      <c r="M298" s="9" t="s">
        <v>503</v>
      </c>
      <c r="N298" s="9"/>
      <c r="O298" s="11"/>
      <c r="P298" s="11"/>
      <c r="Q298" s="11"/>
      <c r="R298" s="11"/>
      <c r="S298" s="11"/>
      <c r="T298" s="9"/>
      <c r="Y298" s="11"/>
      <c r="AB298" s="9" t="str">
        <f t="shared" si="23"/>
        <v/>
      </c>
      <c r="AE298" s="9"/>
      <c r="AO298" s="9" t="str">
        <f t="shared" si="24"/>
        <v/>
      </c>
    </row>
    <row r="299" spans="1:41" ht="16" customHeight="1" x14ac:dyDescent="0.2">
      <c r="A299" s="9">
        <v>2706</v>
      </c>
      <c r="B299" s="9" t="s">
        <v>26</v>
      </c>
      <c r="C299" s="9" t="s">
        <v>133</v>
      </c>
      <c r="D299" s="9" t="s">
        <v>151</v>
      </c>
      <c r="E299" s="9" t="s">
        <v>713</v>
      </c>
      <c r="F299" s="9" t="str">
        <f>IF(ISBLANK(E299), "", Table2[[#This Row],[unique_id]])</f>
        <v>ada_fan_occupancy</v>
      </c>
      <c r="G299" s="9" t="s">
        <v>130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 t="shared" ref="AA299:AA363" si="26">IF(ISBLANK(Z299),  "", _xlfn.CONCAT("haas/entity/sensor/", LOWER(C299), "/", E299, "/config"))</f>
        <v/>
      </c>
      <c r="AB299" s="9" t="str">
        <f t="shared" si="23"/>
        <v/>
      </c>
      <c r="AE299" s="9"/>
      <c r="AO299" s="9" t="str">
        <f t="shared" si="24"/>
        <v/>
      </c>
    </row>
    <row r="300" spans="1:41" ht="16" customHeight="1" x14ac:dyDescent="0.2">
      <c r="A300" s="9">
        <v>2707</v>
      </c>
      <c r="B300" s="9" t="s">
        <v>26</v>
      </c>
      <c r="C300" s="9" t="s">
        <v>133</v>
      </c>
      <c r="D300" s="9" t="s">
        <v>151</v>
      </c>
      <c r="E300" s="9" t="s">
        <v>714</v>
      </c>
      <c r="F300" s="9" t="str">
        <f>IF(ISBLANK(E300), "", Table2[[#This Row],[unique_id]])</f>
        <v>edwin_fan_occupancy</v>
      </c>
      <c r="G300" s="9" t="s">
        <v>127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 t="shared" si="26"/>
        <v/>
      </c>
      <c r="AB300" s="9" t="str">
        <f t="shared" si="23"/>
        <v/>
      </c>
      <c r="AC300" s="15"/>
      <c r="AE300" s="9"/>
      <c r="AO300" s="9" t="str">
        <f t="shared" si="24"/>
        <v/>
      </c>
    </row>
    <row r="301" spans="1:41" ht="16" customHeight="1" x14ac:dyDescent="0.2">
      <c r="A301" s="9">
        <v>2708</v>
      </c>
      <c r="B301" s="9" t="s">
        <v>26</v>
      </c>
      <c r="C301" s="9" t="s">
        <v>133</v>
      </c>
      <c r="D301" s="9" t="s">
        <v>151</v>
      </c>
      <c r="E301" s="9" t="s">
        <v>715</v>
      </c>
      <c r="F301" s="9" t="str">
        <f>IF(ISBLANK(E301), "", Table2[[#This Row],[unique_id]])</f>
        <v>parents_fan_occupancy</v>
      </c>
      <c r="G301" s="9" t="s">
        <v>207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 t="shared" si="26"/>
        <v/>
      </c>
      <c r="AB301" s="9" t="str">
        <f t="shared" si="23"/>
        <v/>
      </c>
      <c r="AC301" s="15"/>
      <c r="AE301" s="9"/>
      <c r="AO301" s="9" t="str">
        <f t="shared" si="24"/>
        <v/>
      </c>
    </row>
    <row r="302" spans="1:41" ht="16" customHeight="1" x14ac:dyDescent="0.2">
      <c r="A302" s="9">
        <v>2709</v>
      </c>
      <c r="B302" s="9" t="s">
        <v>26</v>
      </c>
      <c r="C302" s="9" t="s">
        <v>133</v>
      </c>
      <c r="D302" s="9" t="s">
        <v>151</v>
      </c>
      <c r="E302" s="9" t="s">
        <v>716</v>
      </c>
      <c r="F302" s="9" t="str">
        <f>IF(ISBLANK(E302), "", Table2[[#This Row],[unique_id]])</f>
        <v>lounge_fan_occupancy</v>
      </c>
      <c r="G302" s="9" t="s">
        <v>209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 t="shared" si="26"/>
        <v/>
      </c>
      <c r="AB302" s="9" t="str">
        <f t="shared" si="23"/>
        <v/>
      </c>
      <c r="AE302" s="9"/>
      <c r="AO302" s="9" t="str">
        <f t="shared" si="24"/>
        <v/>
      </c>
    </row>
    <row r="303" spans="1:41" ht="16" customHeight="1" x14ac:dyDescent="0.2">
      <c r="A303" s="9">
        <v>2710</v>
      </c>
      <c r="B303" s="9" t="s">
        <v>26</v>
      </c>
      <c r="C303" s="9" t="s">
        <v>133</v>
      </c>
      <c r="D303" s="9" t="s">
        <v>151</v>
      </c>
      <c r="E303" s="9" t="s">
        <v>717</v>
      </c>
      <c r="F303" s="9" t="str">
        <f>IF(ISBLANK(E303), "", Table2[[#This Row],[unique_id]])</f>
        <v>deck_east_fan_occupancy</v>
      </c>
      <c r="G303" s="9" t="s">
        <v>231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 t="shared" si="26"/>
        <v/>
      </c>
      <c r="AB303" s="9" t="str">
        <f t="shared" si="23"/>
        <v/>
      </c>
      <c r="AE303" s="9"/>
      <c r="AO303" s="9" t="str">
        <f t="shared" si="24"/>
        <v/>
      </c>
    </row>
    <row r="304" spans="1:41" ht="16" customHeight="1" x14ac:dyDescent="0.2">
      <c r="A304" s="9">
        <v>2711</v>
      </c>
      <c r="B304" s="9" t="s">
        <v>26</v>
      </c>
      <c r="C304" s="9" t="s">
        <v>133</v>
      </c>
      <c r="D304" s="9" t="s">
        <v>151</v>
      </c>
      <c r="E304" s="9" t="s">
        <v>718</v>
      </c>
      <c r="F304" s="9" t="str">
        <f>IF(ISBLANK(E304), "", Table2[[#This Row],[unique_id]])</f>
        <v>deck_west_fan_occupancy</v>
      </c>
      <c r="G304" s="9" t="s">
        <v>230</v>
      </c>
      <c r="H304" s="9" t="s">
        <v>348</v>
      </c>
      <c r="I304" s="9" t="s">
        <v>225</v>
      </c>
      <c r="L304" s="9" t="s">
        <v>136</v>
      </c>
      <c r="N304" s="9"/>
      <c r="O304" s="11"/>
      <c r="P304" s="11"/>
      <c r="Q304" s="11"/>
      <c r="R304" s="11"/>
      <c r="S304" s="11"/>
      <c r="T304" s="9"/>
      <c r="Y304" s="11"/>
      <c r="AA304" s="9" t="str">
        <f t="shared" si="26"/>
        <v/>
      </c>
      <c r="AB304" s="9" t="str">
        <f t="shared" si="23"/>
        <v/>
      </c>
      <c r="AE304" s="9"/>
      <c r="AO304" s="9" t="str">
        <f t="shared" si="24"/>
        <v/>
      </c>
    </row>
    <row r="305" spans="1:41" ht="16" customHeight="1" x14ac:dyDescent="0.2">
      <c r="A305" s="9">
        <v>5000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11"/>
      <c r="T305" s="9"/>
      <c r="Y305" s="11"/>
      <c r="AA305" s="9" t="str">
        <f t="shared" si="26"/>
        <v/>
      </c>
      <c r="AB305" s="9" t="str">
        <f t="shared" si="23"/>
        <v/>
      </c>
      <c r="AF305" s="9" t="s">
        <v>645</v>
      </c>
      <c r="AG305" s="11" t="s">
        <v>649</v>
      </c>
      <c r="AH305" s="9" t="s">
        <v>658</v>
      </c>
      <c r="AI305" s="9" t="s">
        <v>654</v>
      </c>
      <c r="AJ305" s="9" t="s">
        <v>260</v>
      </c>
      <c r="AK305" s="9" t="s">
        <v>28</v>
      </c>
      <c r="AL305" s="9" t="s">
        <v>643</v>
      </c>
      <c r="AM305" s="9" t="s">
        <v>665</v>
      </c>
      <c r="AN305" s="9" t="s">
        <v>661</v>
      </c>
      <c r="AO305" s="9" t="str">
        <f t="shared" si="24"/>
        <v>[["mac", "74:ac:b9:1c:15:f1"], ["ip", "10.0.0.1"]]</v>
      </c>
    </row>
    <row r="306" spans="1:41" ht="16" customHeight="1" x14ac:dyDescent="0.2">
      <c r="A306" s="9">
        <v>5001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11"/>
      <c r="T306" s="9"/>
      <c r="Y306" s="11"/>
      <c r="AA306" s="9" t="str">
        <f t="shared" si="26"/>
        <v/>
      </c>
      <c r="AB306" s="9" t="str">
        <f t="shared" si="23"/>
        <v/>
      </c>
      <c r="AF306" s="9" t="s">
        <v>646</v>
      </c>
      <c r="AG306" s="11" t="s">
        <v>650</v>
      </c>
      <c r="AH306" s="9" t="s">
        <v>660</v>
      </c>
      <c r="AI306" s="9" t="s">
        <v>655</v>
      </c>
      <c r="AJ306" s="9" t="s">
        <v>260</v>
      </c>
      <c r="AK306" s="9" t="s">
        <v>652</v>
      </c>
      <c r="AL306" s="9" t="s">
        <v>643</v>
      </c>
      <c r="AM306" s="9" t="s">
        <v>666</v>
      </c>
      <c r="AN306" s="9" t="s">
        <v>662</v>
      </c>
      <c r="AO306" s="9" t="str">
        <f t="shared" si="24"/>
        <v>[["mac", "b4:fb:e4:e3:83:32"], ["ip", "10.0.0.2"]]</v>
      </c>
    </row>
    <row r="307" spans="1:41" ht="16" customHeight="1" x14ac:dyDescent="0.2">
      <c r="A307" s="9">
        <v>5002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 t="shared" si="26"/>
        <v/>
      </c>
      <c r="AB307" s="9" t="str">
        <f t="shared" si="23"/>
        <v/>
      </c>
      <c r="AF307" s="9" t="s">
        <v>647</v>
      </c>
      <c r="AG307" s="11" t="s">
        <v>651</v>
      </c>
      <c r="AH307" s="9" t="s">
        <v>659</v>
      </c>
      <c r="AI307" s="9" t="s">
        <v>656</v>
      </c>
      <c r="AJ307" s="9" t="s">
        <v>260</v>
      </c>
      <c r="AK307" s="9" t="s">
        <v>546</v>
      </c>
      <c r="AL307" s="9" t="s">
        <v>643</v>
      </c>
      <c r="AM307" s="9" t="s">
        <v>667</v>
      </c>
      <c r="AN307" s="9" t="s">
        <v>663</v>
      </c>
      <c r="AO307" s="9" t="str">
        <f t="shared" si="24"/>
        <v>[["mac", "78:8a:20:70:d3:79"], ["ip", "10.0.0.3"]]</v>
      </c>
    </row>
    <row r="308" spans="1:41" ht="16" customHeight="1" x14ac:dyDescent="0.2">
      <c r="A308" s="9">
        <v>5003</v>
      </c>
      <c r="B308" s="17" t="s">
        <v>26</v>
      </c>
      <c r="C308" s="9" t="s">
        <v>260</v>
      </c>
      <c r="F308" s="13" t="str">
        <f>IF(ISBLANK(E308), "", Table2[[#This Row],[unique_id]])</f>
        <v/>
      </c>
      <c r="N308" s="9"/>
      <c r="O308" s="11"/>
      <c r="P308" s="11"/>
      <c r="Q308" s="11"/>
      <c r="R308" s="11"/>
      <c r="S308" s="11"/>
      <c r="T308" s="9"/>
      <c r="Y308" s="11"/>
      <c r="AA308" s="9" t="str">
        <f t="shared" si="26"/>
        <v/>
      </c>
      <c r="AB308" s="9" t="str">
        <f t="shared" si="23"/>
        <v/>
      </c>
      <c r="AF308" s="9" t="s">
        <v>648</v>
      </c>
      <c r="AG308" s="11" t="s">
        <v>651</v>
      </c>
      <c r="AH308" s="9" t="s">
        <v>659</v>
      </c>
      <c r="AI308" s="9" t="s">
        <v>657</v>
      </c>
      <c r="AJ308" s="9" t="s">
        <v>260</v>
      </c>
      <c r="AK308" s="9" t="s">
        <v>653</v>
      </c>
      <c r="AL308" s="9" t="s">
        <v>643</v>
      </c>
      <c r="AM308" s="9" t="s">
        <v>668</v>
      </c>
      <c r="AN308" s="9" t="s">
        <v>664</v>
      </c>
      <c r="AO308" s="9" t="str">
        <f t="shared" si="24"/>
        <v>[["mac", "f0:9f:c2:fc:b0:f7"], ["ip", "10.0.0.4"]]</v>
      </c>
    </row>
    <row r="309" spans="1:41" ht="16" customHeight="1" x14ac:dyDescent="0.2">
      <c r="A309" s="9">
        <v>5004</v>
      </c>
      <c r="B309" s="17" t="s">
        <v>26</v>
      </c>
      <c r="C309" s="17" t="s">
        <v>617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11"/>
      <c r="T309" s="9"/>
      <c r="Y309" s="11"/>
      <c r="AA309" s="9" t="str">
        <f t="shared" si="26"/>
        <v/>
      </c>
      <c r="AB309" s="9" t="str">
        <f t="shared" si="23"/>
        <v/>
      </c>
      <c r="AE309" s="9"/>
      <c r="AF309" s="9" t="s">
        <v>618</v>
      </c>
      <c r="AG309" s="11" t="s">
        <v>620</v>
      </c>
      <c r="AH309" s="9" t="s">
        <v>622</v>
      </c>
      <c r="AI309" s="9" t="s">
        <v>619</v>
      </c>
      <c r="AJ309" s="9" t="s">
        <v>621</v>
      </c>
      <c r="AK309" s="9" t="s">
        <v>28</v>
      </c>
      <c r="AL309" s="9" t="s">
        <v>669</v>
      </c>
      <c r="AM309" s="20" t="s">
        <v>748</v>
      </c>
      <c r="AN309" s="9" t="s">
        <v>670</v>
      </c>
      <c r="AO309" s="9" t="str">
        <f t="shared" si="24"/>
        <v>[["mac", "4a:9a:06:5d:53:66"], ["ip", "10.0.4.10"]]</v>
      </c>
    </row>
    <row r="310" spans="1:41" ht="16" customHeight="1" x14ac:dyDescent="0.2">
      <c r="A310" s="9">
        <v>5005</v>
      </c>
      <c r="B310" s="17" t="s">
        <v>26</v>
      </c>
      <c r="C310" s="17" t="s">
        <v>592</v>
      </c>
      <c r="D310" s="17"/>
      <c r="E310" s="17"/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11"/>
      <c r="T310" s="9"/>
      <c r="Y310" s="11"/>
      <c r="AA310" s="9" t="str">
        <f t="shared" si="26"/>
        <v/>
      </c>
      <c r="AB310" s="9" t="str">
        <f t="shared" si="23"/>
        <v/>
      </c>
      <c r="AE310" s="9"/>
      <c r="AF310" s="9" t="s">
        <v>591</v>
      </c>
      <c r="AG310" s="11" t="s">
        <v>595</v>
      </c>
      <c r="AH310" s="9" t="s">
        <v>596</v>
      </c>
      <c r="AI310" s="9" t="s">
        <v>599</v>
      </c>
      <c r="AJ310" s="9" t="s">
        <v>337</v>
      </c>
      <c r="AK310" s="9" t="s">
        <v>28</v>
      </c>
      <c r="AL310" s="9" t="s">
        <v>644</v>
      </c>
      <c r="AM310" s="9" t="s">
        <v>602</v>
      </c>
      <c r="AN310" s="9" t="s">
        <v>638</v>
      </c>
      <c r="AO310" s="9" t="str">
        <f t="shared" si="24"/>
        <v>[["mac", "00:e0:4c:68:06:a1"], ["ip", "10.0.2.11"]]</v>
      </c>
    </row>
    <row r="311" spans="1:41" ht="16" customHeight="1" x14ac:dyDescent="0.2">
      <c r="A311" s="9">
        <v>5006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 t="shared" si="26"/>
        <v/>
      </c>
      <c r="AB311" s="9" t="str">
        <f t="shared" si="23"/>
        <v/>
      </c>
      <c r="AF311" s="9" t="s">
        <v>591</v>
      </c>
      <c r="AG311" s="11" t="s">
        <v>595</v>
      </c>
      <c r="AH311" s="9" t="s">
        <v>596</v>
      </c>
      <c r="AI311" s="9" t="s">
        <v>599</v>
      </c>
      <c r="AJ311" s="9" t="s">
        <v>337</v>
      </c>
      <c r="AK311" s="9" t="s">
        <v>28</v>
      </c>
      <c r="AL311" s="9" t="s">
        <v>669</v>
      </c>
      <c r="AM311" s="9" t="s">
        <v>746</v>
      </c>
      <c r="AN311" s="9" t="s">
        <v>743</v>
      </c>
      <c r="AO311" s="13" t="str">
        <f t="shared" si="24"/>
        <v>[["mac", "4a:e0:4c:68:06:a1"], ["ip", "10.0.4.11"]]</v>
      </c>
    </row>
    <row r="312" spans="1:41" ht="16" customHeight="1" x14ac:dyDescent="0.2">
      <c r="A312" s="9">
        <v>5007</v>
      </c>
      <c r="B312" s="17" t="s">
        <v>26</v>
      </c>
      <c r="C312" s="17" t="s">
        <v>592</v>
      </c>
      <c r="D312" s="17"/>
      <c r="E312" s="17"/>
      <c r="F312" s="13" t="str">
        <f>IF(ISBLANK(E312), "", Table2[[#This Row],[unique_id]])</f>
        <v/>
      </c>
      <c r="G312" s="17"/>
      <c r="H312" s="17"/>
      <c r="I312" s="17"/>
      <c r="K312" s="17"/>
      <c r="L312" s="17"/>
      <c r="N312" s="9"/>
      <c r="O312" s="11"/>
      <c r="P312" s="11"/>
      <c r="Q312" s="11"/>
      <c r="R312" s="11"/>
      <c r="S312" s="11"/>
      <c r="T312" s="9"/>
      <c r="Y312" s="11"/>
      <c r="AA312" s="9" t="str">
        <f t="shared" si="26"/>
        <v/>
      </c>
      <c r="AB312" s="9" t="str">
        <f t="shared" si="23"/>
        <v/>
      </c>
      <c r="AF312" s="9" t="s">
        <v>591</v>
      </c>
      <c r="AG312" s="11" t="s">
        <v>595</v>
      </c>
      <c r="AH312" s="9" t="s">
        <v>596</v>
      </c>
      <c r="AI312" s="9" t="s">
        <v>599</v>
      </c>
      <c r="AJ312" s="9" t="s">
        <v>337</v>
      </c>
      <c r="AK312" s="9" t="s">
        <v>28</v>
      </c>
      <c r="AL312" s="9" t="s">
        <v>689</v>
      </c>
      <c r="AM312" s="9" t="s">
        <v>747</v>
      </c>
      <c r="AN312" s="9" t="s">
        <v>744</v>
      </c>
      <c r="AO312" s="13" t="str">
        <f t="shared" si="24"/>
        <v>[["mac", "6a:e0:4c:68:06:a1"], ["ip", "10.0.6.11"]]</v>
      </c>
    </row>
    <row r="313" spans="1:41" ht="16" customHeight="1" x14ac:dyDescent="0.2">
      <c r="A313" s="9">
        <v>5008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11"/>
      <c r="T313" s="9"/>
      <c r="Y313" s="11"/>
      <c r="AA313" s="9" t="str">
        <f t="shared" si="26"/>
        <v/>
      </c>
      <c r="AB313" s="9" t="str">
        <f t="shared" si="23"/>
        <v/>
      </c>
      <c r="AE313" s="9"/>
      <c r="AF313" s="9" t="s">
        <v>593</v>
      </c>
      <c r="AG313" s="11" t="s">
        <v>595</v>
      </c>
      <c r="AH313" s="9" t="s">
        <v>597</v>
      </c>
      <c r="AI313" s="9" t="s">
        <v>600</v>
      </c>
      <c r="AJ313" s="9" t="s">
        <v>337</v>
      </c>
      <c r="AK313" s="9" t="s">
        <v>28</v>
      </c>
      <c r="AL313" s="9" t="s">
        <v>644</v>
      </c>
      <c r="AM313" s="9" t="s">
        <v>601</v>
      </c>
      <c r="AN313" s="9" t="s">
        <v>639</v>
      </c>
      <c r="AO313" s="9" t="str">
        <f t="shared" si="24"/>
        <v>[["mac", "00:e0:4c:68:04:21"], ["ip", "10.0.2.12"]]</v>
      </c>
    </row>
    <row r="314" spans="1:41" ht="16" customHeight="1" x14ac:dyDescent="0.2">
      <c r="A314" s="9">
        <v>5009</v>
      </c>
      <c r="B314" s="17" t="s">
        <v>26</v>
      </c>
      <c r="C314" s="17" t="s">
        <v>592</v>
      </c>
      <c r="D314" s="17"/>
      <c r="E314" s="17"/>
      <c r="G314" s="17"/>
      <c r="H314" s="17"/>
      <c r="I314" s="17"/>
      <c r="N314" s="9"/>
      <c r="O314" s="11"/>
      <c r="P314" s="11"/>
      <c r="Q314" s="11"/>
      <c r="R314" s="11"/>
      <c r="S314" s="11"/>
      <c r="T314" s="9"/>
      <c r="Y314" s="11"/>
      <c r="AA314" s="9" t="str">
        <f t="shared" si="26"/>
        <v/>
      </c>
      <c r="AB314" s="9" t="str">
        <f t="shared" si="23"/>
        <v/>
      </c>
      <c r="AE314" s="9"/>
      <c r="AF314" s="9" t="s">
        <v>594</v>
      </c>
      <c r="AG314" s="11" t="s">
        <v>595</v>
      </c>
      <c r="AH314" s="9" t="s">
        <v>598</v>
      </c>
      <c r="AI314" s="9" t="s">
        <v>600</v>
      </c>
      <c r="AJ314" s="9" t="s">
        <v>337</v>
      </c>
      <c r="AK314" s="9" t="s">
        <v>28</v>
      </c>
      <c r="AL314" s="9" t="s">
        <v>644</v>
      </c>
      <c r="AM314" s="9" t="s">
        <v>745</v>
      </c>
      <c r="AN314" s="16" t="s">
        <v>642</v>
      </c>
      <c r="AO314" s="9" t="str">
        <f t="shared" si="24"/>
        <v>[["mac", "00:e0:4c:68:07:0d"], ["ip", "10.0.2.13"]]</v>
      </c>
    </row>
    <row r="315" spans="1:41" ht="16" customHeight="1" x14ac:dyDescent="0.2">
      <c r="A315" s="9">
        <v>5010</v>
      </c>
      <c r="B315" s="17" t="s">
        <v>26</v>
      </c>
      <c r="C315" s="17" t="s">
        <v>592</v>
      </c>
      <c r="D315" s="17"/>
      <c r="E315" s="17"/>
      <c r="G315" s="17"/>
      <c r="H315" s="17"/>
      <c r="I315" s="17"/>
      <c r="N315" s="9"/>
      <c r="O315" s="11"/>
      <c r="P315" s="11"/>
      <c r="Q315" s="11"/>
      <c r="R315" s="11"/>
      <c r="S315" s="11"/>
      <c r="T315" s="9"/>
      <c r="Y315" s="11"/>
      <c r="AA315" s="9" t="str">
        <f t="shared" ref="AA315" si="27">IF(ISBLANK(Z315),  "", _xlfn.CONCAT("haas/entity/sensor/", LOWER(C315), "/", E315, "/config"))</f>
        <v/>
      </c>
      <c r="AB315" s="9" t="str">
        <f t="shared" ref="AB315" si="28">IF(ISBLANK(Z315),  "", _xlfn.CONCAT(LOWER(C315), "/", E315))</f>
        <v/>
      </c>
      <c r="AE315" s="9"/>
      <c r="AF315" s="9" t="s">
        <v>941</v>
      </c>
      <c r="AG315" s="11" t="s">
        <v>595</v>
      </c>
      <c r="AH315" s="9" t="s">
        <v>946</v>
      </c>
      <c r="AI315" s="9" t="s">
        <v>945</v>
      </c>
      <c r="AJ315" s="9" t="s">
        <v>944</v>
      </c>
      <c r="AK315" s="9" t="s">
        <v>28</v>
      </c>
      <c r="AL315" s="9" t="s">
        <v>644</v>
      </c>
      <c r="AM315" s="9" t="s">
        <v>942</v>
      </c>
      <c r="AN315" s="16" t="s">
        <v>943</v>
      </c>
      <c r="AO315" s="9" t="str">
        <f t="shared" ref="AO315" si="29">IF(AND(ISBLANK(AM315), ISBLANK(AN315)), "", _xlfn.CONCAT("[", IF(ISBLANK(AM315), "", _xlfn.CONCAT("[""mac"", """, AM315, """]")), IF(ISBLANK(AN315), "", _xlfn.CONCAT(", [""ip"", """, AN315, """]")), "]"))</f>
        <v>[["mac", "b8:27:eb:78:74:0e"], ["ip", "10.0.2.14"]]</v>
      </c>
    </row>
    <row r="316" spans="1:41" ht="16" customHeight="1" x14ac:dyDescent="0.2">
      <c r="A316" s="9">
        <v>5011</v>
      </c>
      <c r="B316" s="9" t="s">
        <v>26</v>
      </c>
      <c r="C316" s="9" t="s">
        <v>609</v>
      </c>
      <c r="E316" s="17"/>
      <c r="I316" s="17"/>
      <c r="N316" s="9"/>
      <c r="O316" s="11"/>
      <c r="P316" s="11"/>
      <c r="Q316" s="11"/>
      <c r="R316" s="11"/>
      <c r="S316" s="11"/>
      <c r="T316" s="9"/>
      <c r="Y316" s="11"/>
      <c r="AA316" s="9" t="str">
        <f t="shared" si="26"/>
        <v/>
      </c>
      <c r="AB316" s="9" t="str">
        <f t="shared" si="23"/>
        <v/>
      </c>
      <c r="AE316" s="9"/>
      <c r="AF316" s="9" t="s">
        <v>608</v>
      </c>
      <c r="AG316" s="11" t="s">
        <v>607</v>
      </c>
      <c r="AH316" s="9" t="s">
        <v>605</v>
      </c>
      <c r="AI316" s="9" t="s">
        <v>606</v>
      </c>
      <c r="AJ316" s="9" t="s">
        <v>604</v>
      </c>
      <c r="AK316" s="9" t="s">
        <v>28</v>
      </c>
      <c r="AL316" s="9" t="s">
        <v>689</v>
      </c>
      <c r="AM316" s="9" t="s">
        <v>603</v>
      </c>
      <c r="AN316" s="9" t="s">
        <v>749</v>
      </c>
      <c r="AO316" s="9" t="str">
        <f t="shared" si="24"/>
        <v>[["mac", "30:05:5c:8a:ff:10"], ["ip", "10.0.6.22"]]</v>
      </c>
    </row>
    <row r="317" spans="1:41" ht="16" customHeight="1" x14ac:dyDescent="0.2">
      <c r="A317" s="9">
        <v>5012</v>
      </c>
      <c r="B317" s="9" t="s">
        <v>26</v>
      </c>
      <c r="C317" s="9" t="s">
        <v>791</v>
      </c>
      <c r="E317" s="17"/>
      <c r="F317" s="13" t="str">
        <f>IF(ISBLANK(E317), "", Table2[[#This Row],[unique_id]])</f>
        <v/>
      </c>
      <c r="I317" s="17"/>
      <c r="N317" s="9"/>
      <c r="O317" s="11"/>
      <c r="P317" s="11" t="s">
        <v>852</v>
      </c>
      <c r="Q317" s="11"/>
      <c r="R317" s="22" t="s">
        <v>900</v>
      </c>
      <c r="S317" s="22"/>
      <c r="T317" s="9"/>
      <c r="Y317" s="11"/>
      <c r="AA317" s="9" t="str">
        <f t="shared" si="26"/>
        <v/>
      </c>
      <c r="AB317" s="9" t="str">
        <f t="shared" si="23"/>
        <v/>
      </c>
      <c r="AE317" s="23" t="s">
        <v>845</v>
      </c>
      <c r="AF317" s="9" t="s">
        <v>842</v>
      </c>
      <c r="AG317" s="22" t="s">
        <v>841</v>
      </c>
      <c r="AH317" s="14" t="s">
        <v>839</v>
      </c>
      <c r="AI317" s="14" t="s">
        <v>840</v>
      </c>
      <c r="AJ317" s="9" t="s">
        <v>791</v>
      </c>
      <c r="AK317" s="9" t="s">
        <v>174</v>
      </c>
      <c r="AM317" s="9" t="s">
        <v>838</v>
      </c>
      <c r="AO317" s="13" t="str">
        <f t="shared" si="24"/>
        <v>[["mac", "0x00158d0005d9d088"]]</v>
      </c>
    </row>
    <row r="318" spans="1:41" ht="16" customHeight="1" x14ac:dyDescent="0.2">
      <c r="A318" s="9">
        <v>6000</v>
      </c>
      <c r="B318" s="9" t="s">
        <v>26</v>
      </c>
      <c r="C318" s="9" t="s">
        <v>924</v>
      </c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11"/>
      <c r="T318" s="9"/>
      <c r="Y318" s="11"/>
      <c r="AA318" s="9" t="str">
        <f t="shared" si="26"/>
        <v/>
      </c>
      <c r="AB318" s="9" t="str">
        <f t="shared" si="23"/>
        <v/>
      </c>
      <c r="AE318" s="9"/>
      <c r="AF318" s="9" t="s">
        <v>751</v>
      </c>
      <c r="AL318" s="9" t="s">
        <v>669</v>
      </c>
      <c r="AM318" s="9" t="s">
        <v>752</v>
      </c>
      <c r="AO318" s="9" t="str">
        <f t="shared" si="24"/>
        <v>[["mac", "bc:09:63:42:09:c0"]]</v>
      </c>
    </row>
    <row r="319" spans="1:41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11"/>
      <c r="T319" s="9"/>
      <c r="Y319" s="11"/>
      <c r="AA319" s="9" t="str">
        <f t="shared" si="26"/>
        <v/>
      </c>
      <c r="AB319" s="9" t="str">
        <f t="shared" si="23"/>
        <v/>
      </c>
      <c r="AE319" s="9"/>
      <c r="AO319" s="9" t="str">
        <f t="shared" si="24"/>
        <v/>
      </c>
    </row>
    <row r="320" spans="1:41" ht="16" customHeight="1" x14ac:dyDescent="0.2">
      <c r="B320" s="17"/>
      <c r="C320" s="17"/>
      <c r="D320" s="17"/>
      <c r="E320" s="17"/>
      <c r="F320" s="9" t="str">
        <f>IF(ISBLANK(E320), "", Table2[[#This Row],[unique_id]])</f>
        <v/>
      </c>
      <c r="G320" s="17"/>
      <c r="H320" s="17"/>
      <c r="I320" s="17"/>
      <c r="K320" s="17"/>
      <c r="L320" s="17"/>
      <c r="N320" s="9"/>
      <c r="O320" s="11"/>
      <c r="P320" s="11"/>
      <c r="Q320" s="11"/>
      <c r="R320" s="11"/>
      <c r="S320" s="11"/>
      <c r="T320" s="9"/>
      <c r="Y320" s="11"/>
      <c r="AA320" s="9" t="str">
        <f t="shared" si="26"/>
        <v/>
      </c>
      <c r="AB320" s="9" t="str">
        <f t="shared" si="23"/>
        <v/>
      </c>
      <c r="AE320" s="9"/>
      <c r="AO320" s="9" t="str">
        <f t="shared" si="24"/>
        <v/>
      </c>
    </row>
    <row r="321" spans="5:41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 t="shared" si="26"/>
        <v/>
      </c>
      <c r="AB321" s="9" t="str">
        <f t="shared" si="23"/>
        <v/>
      </c>
      <c r="AE321" s="9"/>
      <c r="AO321" s="9" t="str">
        <f t="shared" si="24"/>
        <v/>
      </c>
    </row>
    <row r="322" spans="5:41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 t="shared" si="26"/>
        <v/>
      </c>
      <c r="AB322" s="9" t="str">
        <f t="shared" si="23"/>
        <v/>
      </c>
      <c r="AE322" s="9"/>
      <c r="AO322" s="9" t="str">
        <f t="shared" si="24"/>
        <v/>
      </c>
    </row>
    <row r="323" spans="5:41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 t="shared" si="26"/>
        <v/>
      </c>
      <c r="AB323" s="9" t="str">
        <f t="shared" si="23"/>
        <v/>
      </c>
      <c r="AE323" s="9"/>
      <c r="AO323" s="9" t="str">
        <f t="shared" si="24"/>
        <v/>
      </c>
    </row>
    <row r="324" spans="5:41" ht="16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 t="shared" si="26"/>
        <v/>
      </c>
      <c r="AB324" s="9" t="str">
        <f t="shared" si="23"/>
        <v/>
      </c>
      <c r="AE324" s="9"/>
      <c r="AO324" s="9" t="str">
        <f t="shared" si="24"/>
        <v/>
      </c>
    </row>
    <row r="325" spans="5:41" ht="16" customHeight="1" x14ac:dyDescent="0.2">
      <c r="E325" s="15"/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 t="shared" si="26"/>
        <v/>
      </c>
      <c r="AB325" s="9" t="str">
        <f t="shared" ref="AB325:AB388" si="30">IF(ISBLANK(Z325),  "", _xlfn.CONCAT(LOWER(C325), "/", E325))</f>
        <v/>
      </c>
      <c r="AE325" s="9"/>
      <c r="AO325" s="9" t="str">
        <f t="shared" ref="AO325:AO388" si="31">IF(AND(ISBLANK(AM325), ISBLANK(AN325)), "", _xlfn.CONCAT("[", IF(ISBLANK(AM325), "", _xlfn.CONCAT("[""mac"", """, AM325, """]")), IF(ISBLANK(AN325), "", _xlfn.CONCAT(", [""ip"", """, AN325, """]")), "]"))</f>
        <v/>
      </c>
    </row>
    <row r="326" spans="5:41" ht="16" customHeight="1" x14ac:dyDescent="0.2">
      <c r="E326" s="15"/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 t="shared" si="26"/>
        <v/>
      </c>
      <c r="AB326" s="9" t="str">
        <f t="shared" si="30"/>
        <v/>
      </c>
      <c r="AE326" s="9"/>
      <c r="AO326" s="9" t="str">
        <f t="shared" si="31"/>
        <v/>
      </c>
    </row>
    <row r="327" spans="5:41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 t="shared" si="26"/>
        <v/>
      </c>
      <c r="AB327" s="9" t="str">
        <f t="shared" si="30"/>
        <v/>
      </c>
      <c r="AE327" s="9"/>
      <c r="AO327" s="9" t="str">
        <f t="shared" si="31"/>
        <v/>
      </c>
    </row>
    <row r="328" spans="5:41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 t="shared" si="26"/>
        <v/>
      </c>
      <c r="AB328" s="9" t="str">
        <f t="shared" si="30"/>
        <v/>
      </c>
      <c r="AE328" s="9"/>
      <c r="AO328" s="9" t="str">
        <f t="shared" si="31"/>
        <v/>
      </c>
    </row>
    <row r="329" spans="5:41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 t="shared" si="26"/>
        <v/>
      </c>
      <c r="AB329" s="9" t="str">
        <f t="shared" si="30"/>
        <v/>
      </c>
      <c r="AE329" s="9"/>
      <c r="AO329" s="9" t="str">
        <f t="shared" si="31"/>
        <v/>
      </c>
    </row>
    <row r="330" spans="5:41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 t="shared" si="26"/>
        <v/>
      </c>
      <c r="AB330" s="9" t="str">
        <f t="shared" si="30"/>
        <v/>
      </c>
      <c r="AE330" s="9"/>
      <c r="AO330" s="9" t="str">
        <f t="shared" si="31"/>
        <v/>
      </c>
    </row>
    <row r="331" spans="5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 t="shared" si="26"/>
        <v/>
      </c>
      <c r="AB331" s="9" t="str">
        <f t="shared" si="30"/>
        <v/>
      </c>
      <c r="AE331" s="9"/>
      <c r="AO331" s="9" t="str">
        <f t="shared" si="31"/>
        <v/>
      </c>
    </row>
    <row r="332" spans="5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 t="shared" si="26"/>
        <v/>
      </c>
      <c r="AB332" s="9" t="str">
        <f t="shared" si="30"/>
        <v/>
      </c>
      <c r="AE332" s="9"/>
      <c r="AO332" s="9" t="str">
        <f t="shared" si="31"/>
        <v/>
      </c>
    </row>
    <row r="333" spans="5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 t="shared" si="26"/>
        <v/>
      </c>
      <c r="AB333" s="9" t="str">
        <f t="shared" si="30"/>
        <v/>
      </c>
      <c r="AE333" s="9"/>
      <c r="AO333" s="9" t="str">
        <f t="shared" si="31"/>
        <v/>
      </c>
    </row>
    <row r="334" spans="5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 t="shared" si="26"/>
        <v/>
      </c>
      <c r="AB334" s="9" t="str">
        <f t="shared" si="30"/>
        <v/>
      </c>
      <c r="AE334" s="9"/>
      <c r="AO334" s="9" t="str">
        <f t="shared" si="31"/>
        <v/>
      </c>
    </row>
    <row r="335" spans="5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 t="shared" si="26"/>
        <v/>
      </c>
      <c r="AB335" s="9" t="str">
        <f t="shared" si="30"/>
        <v/>
      </c>
      <c r="AE335" s="9"/>
      <c r="AO335" s="9" t="str">
        <f t="shared" si="31"/>
        <v/>
      </c>
    </row>
    <row r="336" spans="5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 t="shared" si="26"/>
        <v/>
      </c>
      <c r="AB336" s="9" t="str">
        <f t="shared" si="30"/>
        <v/>
      </c>
      <c r="AE336" s="9"/>
      <c r="AO336" s="9" t="str">
        <f t="shared" si="31"/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 t="shared" si="26"/>
        <v/>
      </c>
      <c r="AB337" s="9" t="str">
        <f t="shared" si="30"/>
        <v/>
      </c>
      <c r="AE337" s="9"/>
      <c r="AO337" s="9" t="str">
        <f t="shared" si="31"/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 t="shared" si="26"/>
        <v/>
      </c>
      <c r="AB338" s="9" t="str">
        <f t="shared" si="30"/>
        <v/>
      </c>
      <c r="AE338" s="9"/>
      <c r="AO338" s="9" t="str">
        <f t="shared" si="31"/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 t="shared" si="26"/>
        <v/>
      </c>
      <c r="AB339" s="9" t="str">
        <f t="shared" si="30"/>
        <v/>
      </c>
      <c r="AE339" s="9"/>
      <c r="AO339" s="9" t="str">
        <f t="shared" si="31"/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 t="shared" si="26"/>
        <v/>
      </c>
      <c r="AB340" s="9" t="str">
        <f t="shared" si="30"/>
        <v/>
      </c>
      <c r="AE340" s="9"/>
      <c r="AO340" s="9" t="str">
        <f t="shared" si="31"/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 t="shared" si="26"/>
        <v/>
      </c>
      <c r="AB341" s="9" t="str">
        <f t="shared" si="30"/>
        <v/>
      </c>
      <c r="AE341" s="9"/>
      <c r="AO341" s="9" t="str">
        <f t="shared" si="31"/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 t="shared" si="26"/>
        <v/>
      </c>
      <c r="AB342" s="9" t="str">
        <f t="shared" si="30"/>
        <v/>
      </c>
      <c r="AE342" s="9"/>
      <c r="AO342" s="9" t="str">
        <f t="shared" si="31"/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 t="shared" si="26"/>
        <v/>
      </c>
      <c r="AB343" s="9" t="str">
        <f t="shared" si="30"/>
        <v/>
      </c>
      <c r="AE343" s="9"/>
      <c r="AO343" s="9" t="str">
        <f t="shared" si="31"/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 t="shared" si="26"/>
        <v/>
      </c>
      <c r="AB344" s="9" t="str">
        <f t="shared" si="30"/>
        <v/>
      </c>
      <c r="AE344" s="9"/>
      <c r="AO344" s="9" t="str">
        <f t="shared" si="31"/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 t="shared" si="26"/>
        <v/>
      </c>
      <c r="AB345" s="9" t="str">
        <f t="shared" si="30"/>
        <v/>
      </c>
      <c r="AE345" s="9"/>
      <c r="AO345" s="9" t="str">
        <f t="shared" si="31"/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 t="shared" si="26"/>
        <v/>
      </c>
      <c r="AB346" s="9" t="str">
        <f t="shared" si="30"/>
        <v/>
      </c>
      <c r="AE346" s="9"/>
      <c r="AO346" s="9" t="str">
        <f t="shared" si="31"/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 t="shared" si="26"/>
        <v/>
      </c>
      <c r="AB347" s="9" t="str">
        <f t="shared" si="30"/>
        <v/>
      </c>
      <c r="AE347" s="9"/>
      <c r="AO347" s="9" t="str">
        <f t="shared" si="31"/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 t="shared" si="26"/>
        <v/>
      </c>
      <c r="AB348" s="9" t="str">
        <f t="shared" si="30"/>
        <v/>
      </c>
      <c r="AE348" s="9"/>
      <c r="AO348" s="9" t="str">
        <f t="shared" si="31"/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 t="shared" si="26"/>
        <v/>
      </c>
      <c r="AB349" s="9" t="str">
        <f t="shared" si="30"/>
        <v/>
      </c>
      <c r="AE349" s="9"/>
      <c r="AO349" s="9" t="str">
        <f t="shared" si="31"/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 t="shared" si="26"/>
        <v/>
      </c>
      <c r="AB350" s="9" t="str">
        <f t="shared" si="30"/>
        <v/>
      </c>
      <c r="AE350" s="9"/>
      <c r="AO350" s="9" t="str">
        <f t="shared" si="31"/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 t="shared" si="26"/>
        <v/>
      </c>
      <c r="AB351" s="9" t="str">
        <f t="shared" si="30"/>
        <v/>
      </c>
      <c r="AE351" s="9"/>
      <c r="AO351" s="9" t="str">
        <f t="shared" si="31"/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 t="shared" si="26"/>
        <v/>
      </c>
      <c r="AB352" s="9" t="str">
        <f t="shared" si="30"/>
        <v/>
      </c>
      <c r="AE352" s="9"/>
      <c r="AO352" s="9" t="str">
        <f t="shared" si="31"/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 t="shared" si="26"/>
        <v/>
      </c>
      <c r="AB353" s="9" t="str">
        <f t="shared" si="30"/>
        <v/>
      </c>
      <c r="AE353" s="9"/>
      <c r="AO353" s="9" t="str">
        <f t="shared" si="31"/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 t="shared" si="26"/>
        <v/>
      </c>
      <c r="AB354" s="9" t="str">
        <f t="shared" si="30"/>
        <v/>
      </c>
      <c r="AE354" s="9"/>
      <c r="AO354" s="9" t="str">
        <f t="shared" si="31"/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 t="shared" si="26"/>
        <v/>
      </c>
      <c r="AB355" s="9" t="str">
        <f t="shared" si="30"/>
        <v/>
      </c>
      <c r="AE355" s="9"/>
      <c r="AO355" s="9" t="str">
        <f t="shared" si="31"/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 t="shared" si="26"/>
        <v/>
      </c>
      <c r="AB356" s="9" t="str">
        <f t="shared" si="30"/>
        <v/>
      </c>
      <c r="AO356" s="9" t="str">
        <f t="shared" si="31"/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 t="shared" si="26"/>
        <v/>
      </c>
      <c r="AB357" s="9" t="str">
        <f t="shared" si="30"/>
        <v/>
      </c>
      <c r="AO357" s="9" t="str">
        <f t="shared" si="31"/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 t="shared" si="26"/>
        <v/>
      </c>
      <c r="AB358" s="9" t="str">
        <f t="shared" si="30"/>
        <v/>
      </c>
      <c r="AE358" s="12"/>
      <c r="AO358" s="9" t="str">
        <f t="shared" si="31"/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 t="shared" si="26"/>
        <v/>
      </c>
      <c r="AB359" s="9" t="str">
        <f t="shared" si="30"/>
        <v/>
      </c>
      <c r="AO359" s="9" t="str">
        <f t="shared" si="31"/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 t="shared" si="26"/>
        <v/>
      </c>
      <c r="AB360" s="9" t="str">
        <f t="shared" si="30"/>
        <v/>
      </c>
      <c r="AE360" s="12"/>
      <c r="AO360" s="9" t="str">
        <f t="shared" si="31"/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 t="shared" si="26"/>
        <v/>
      </c>
      <c r="AB361" s="9" t="str">
        <f t="shared" si="30"/>
        <v/>
      </c>
      <c r="AE361" s="12"/>
      <c r="AO361" s="9" t="str">
        <f t="shared" si="31"/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 t="shared" si="26"/>
        <v/>
      </c>
      <c r="AB362" s="9" t="str">
        <f t="shared" si="30"/>
        <v/>
      </c>
      <c r="AE362" s="12"/>
      <c r="AO362" s="9" t="str">
        <f t="shared" si="31"/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 t="shared" si="26"/>
        <v/>
      </c>
      <c r="AB363" s="9" t="str">
        <f t="shared" si="30"/>
        <v/>
      </c>
      <c r="AO363" s="9" t="str">
        <f t="shared" si="31"/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 t="shared" ref="AA364:AA427" si="32">IF(ISBLANK(Z364),  "", _xlfn.CONCAT("haas/entity/sensor/", LOWER(C364), "/", E364, "/config"))</f>
        <v/>
      </c>
      <c r="AB364" s="9" t="str">
        <f t="shared" si="30"/>
        <v/>
      </c>
      <c r="AE364" s="12"/>
      <c r="AO364" s="9" t="str">
        <f t="shared" si="31"/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 t="shared" si="32"/>
        <v/>
      </c>
      <c r="AB365" s="9" t="str">
        <f t="shared" si="30"/>
        <v/>
      </c>
      <c r="AO365" s="9" t="str">
        <f t="shared" si="31"/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 t="shared" si="32"/>
        <v/>
      </c>
      <c r="AB366" s="9" t="str">
        <f t="shared" si="30"/>
        <v/>
      </c>
      <c r="AO366" s="9" t="str">
        <f t="shared" si="31"/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 t="shared" si="32"/>
        <v/>
      </c>
      <c r="AB367" s="9" t="str">
        <f t="shared" si="30"/>
        <v/>
      </c>
      <c r="AO367" s="9" t="str">
        <f t="shared" si="31"/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 t="shared" si="32"/>
        <v/>
      </c>
      <c r="AB368" s="9" t="str">
        <f t="shared" si="30"/>
        <v/>
      </c>
      <c r="AO368" s="9" t="str">
        <f t="shared" si="31"/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 t="shared" si="32"/>
        <v/>
      </c>
      <c r="AB369" s="9" t="str">
        <f t="shared" si="30"/>
        <v/>
      </c>
      <c r="AO369" s="9" t="str">
        <f t="shared" si="31"/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 t="shared" si="32"/>
        <v/>
      </c>
      <c r="AB370" s="9" t="str">
        <f t="shared" si="30"/>
        <v/>
      </c>
      <c r="AO370" s="9" t="str">
        <f t="shared" si="31"/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 t="shared" si="32"/>
        <v/>
      </c>
      <c r="AB371" s="9" t="str">
        <f t="shared" si="30"/>
        <v/>
      </c>
      <c r="AO371" s="9" t="str">
        <f t="shared" si="31"/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 t="shared" si="32"/>
        <v/>
      </c>
      <c r="AB372" s="9" t="str">
        <f t="shared" si="30"/>
        <v/>
      </c>
      <c r="AE372" s="9"/>
      <c r="AO372" s="9" t="str">
        <f t="shared" si="31"/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 t="shared" si="32"/>
        <v/>
      </c>
      <c r="AB373" s="9" t="str">
        <f t="shared" si="30"/>
        <v/>
      </c>
      <c r="AE373" s="9"/>
      <c r="AO373" s="9" t="str">
        <f t="shared" si="31"/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 t="shared" si="32"/>
        <v/>
      </c>
      <c r="AB374" s="9" t="str">
        <f t="shared" si="30"/>
        <v/>
      </c>
      <c r="AE374" s="9"/>
      <c r="AO374" s="9" t="str">
        <f t="shared" si="31"/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 t="shared" si="32"/>
        <v/>
      </c>
      <c r="AB375" s="9" t="str">
        <f t="shared" si="30"/>
        <v/>
      </c>
      <c r="AE375" s="9"/>
      <c r="AO375" s="9" t="str">
        <f t="shared" si="31"/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 t="shared" si="32"/>
        <v/>
      </c>
      <c r="AB376" s="9" t="str">
        <f t="shared" si="30"/>
        <v/>
      </c>
      <c r="AE376" s="9"/>
      <c r="AO376" s="9" t="str">
        <f t="shared" si="31"/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 t="shared" si="32"/>
        <v/>
      </c>
      <c r="AB377" s="9" t="str">
        <f t="shared" si="30"/>
        <v/>
      </c>
      <c r="AE377" s="9"/>
      <c r="AO377" s="9" t="str">
        <f t="shared" si="31"/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 t="shared" si="32"/>
        <v/>
      </c>
      <c r="AB378" s="9" t="str">
        <f t="shared" si="30"/>
        <v/>
      </c>
      <c r="AE378" s="9"/>
      <c r="AO378" s="9" t="str">
        <f t="shared" si="31"/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 t="shared" si="32"/>
        <v/>
      </c>
      <c r="AB379" s="9" t="str">
        <f t="shared" si="30"/>
        <v/>
      </c>
      <c r="AE379" s="9"/>
      <c r="AO379" s="9" t="str">
        <f t="shared" si="31"/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 t="shared" si="32"/>
        <v/>
      </c>
      <c r="AB380" s="9" t="str">
        <f t="shared" si="30"/>
        <v/>
      </c>
      <c r="AE380" s="9"/>
      <c r="AO380" s="9" t="str">
        <f t="shared" si="31"/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 t="shared" si="32"/>
        <v/>
      </c>
      <c r="AB381" s="9" t="str">
        <f t="shared" si="30"/>
        <v/>
      </c>
      <c r="AE381" s="9"/>
      <c r="AO381" s="9" t="str">
        <f t="shared" si="31"/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 t="shared" si="32"/>
        <v/>
      </c>
      <c r="AB382" s="9" t="str">
        <f t="shared" si="30"/>
        <v/>
      </c>
      <c r="AE382" s="9"/>
      <c r="AO382" s="9" t="str">
        <f t="shared" si="31"/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 t="shared" si="32"/>
        <v/>
      </c>
      <c r="AB383" s="9" t="str">
        <f t="shared" si="30"/>
        <v/>
      </c>
      <c r="AE383" s="9"/>
      <c r="AO383" s="9" t="str">
        <f t="shared" si="31"/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 t="shared" si="32"/>
        <v/>
      </c>
      <c r="AB384" s="9" t="str">
        <f t="shared" si="30"/>
        <v/>
      </c>
      <c r="AE384" s="9"/>
      <c r="AO384" s="9" t="str">
        <f t="shared" si="31"/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 t="shared" si="32"/>
        <v/>
      </c>
      <c r="AB385" s="9" t="str">
        <f t="shared" si="30"/>
        <v/>
      </c>
      <c r="AE385" s="9"/>
      <c r="AO385" s="9" t="str">
        <f t="shared" si="31"/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 t="shared" si="32"/>
        <v/>
      </c>
      <c r="AB386" s="9" t="str">
        <f t="shared" si="30"/>
        <v/>
      </c>
      <c r="AE386" s="9"/>
      <c r="AO386" s="9" t="str">
        <f t="shared" si="31"/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 t="shared" si="32"/>
        <v/>
      </c>
      <c r="AB387" s="9" t="str">
        <f t="shared" si="30"/>
        <v/>
      </c>
      <c r="AE387" s="9"/>
      <c r="AO387" s="9" t="str">
        <f t="shared" si="31"/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 t="shared" si="32"/>
        <v/>
      </c>
      <c r="AB388" s="9" t="str">
        <f t="shared" si="30"/>
        <v/>
      </c>
      <c r="AE388" s="9"/>
      <c r="AO388" s="9" t="str">
        <f t="shared" si="31"/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 t="shared" si="32"/>
        <v/>
      </c>
      <c r="AB389" s="9" t="str">
        <f t="shared" ref="AB389:AB452" si="33">IF(ISBLANK(Z389),  "", _xlfn.CONCAT(LOWER(C389), "/", E389))</f>
        <v/>
      </c>
      <c r="AE389" s="9"/>
      <c r="AO389" s="9" t="str">
        <f t="shared" ref="AO389:AO452" si="34"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 t="shared" si="32"/>
        <v/>
      </c>
      <c r="AB390" s="9" t="str">
        <f t="shared" si="33"/>
        <v/>
      </c>
      <c r="AE390" s="9"/>
      <c r="AO390" s="9" t="str">
        <f t="shared" si="34"/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 t="shared" si="32"/>
        <v/>
      </c>
      <c r="AB391" s="9" t="str">
        <f t="shared" si="33"/>
        <v/>
      </c>
      <c r="AE391" s="9"/>
      <c r="AO391" s="9" t="str">
        <f t="shared" si="34"/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 t="shared" si="32"/>
        <v/>
      </c>
      <c r="AB392" s="9" t="str">
        <f t="shared" si="33"/>
        <v/>
      </c>
      <c r="AE392" s="9"/>
      <c r="AO392" s="9" t="str">
        <f t="shared" si="34"/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 t="shared" si="32"/>
        <v/>
      </c>
      <c r="AB393" s="9" t="str">
        <f t="shared" si="33"/>
        <v/>
      </c>
      <c r="AE393" s="9"/>
      <c r="AO393" s="9" t="str">
        <f t="shared" si="34"/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 t="shared" si="32"/>
        <v/>
      </c>
      <c r="AB394" s="9" t="str">
        <f t="shared" si="33"/>
        <v/>
      </c>
      <c r="AE394" s="9"/>
      <c r="AO394" s="9" t="str">
        <f t="shared" si="34"/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 t="shared" si="32"/>
        <v/>
      </c>
      <c r="AB395" s="9" t="str">
        <f t="shared" si="33"/>
        <v/>
      </c>
      <c r="AE395" s="9"/>
      <c r="AO395" s="9" t="str">
        <f t="shared" si="34"/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 t="shared" si="32"/>
        <v/>
      </c>
      <c r="AB396" s="9" t="str">
        <f t="shared" si="33"/>
        <v/>
      </c>
      <c r="AE396" s="9"/>
      <c r="AO396" s="9" t="str">
        <f t="shared" si="34"/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 t="shared" si="32"/>
        <v/>
      </c>
      <c r="AB397" s="9" t="str">
        <f t="shared" si="33"/>
        <v/>
      </c>
      <c r="AE397" s="9"/>
      <c r="AO397" s="9" t="str">
        <f t="shared" si="34"/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 t="shared" si="32"/>
        <v/>
      </c>
      <c r="AB398" s="9" t="str">
        <f t="shared" si="33"/>
        <v/>
      </c>
      <c r="AE398" s="9"/>
      <c r="AO398" s="9" t="str">
        <f t="shared" si="34"/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 t="shared" si="32"/>
        <v/>
      </c>
      <c r="AB399" s="9" t="str">
        <f t="shared" si="33"/>
        <v/>
      </c>
      <c r="AE399" s="9"/>
      <c r="AO399" s="9" t="str">
        <f t="shared" si="34"/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 t="shared" si="32"/>
        <v/>
      </c>
      <c r="AB400" s="9" t="str">
        <f t="shared" si="33"/>
        <v/>
      </c>
      <c r="AE400" s="9"/>
      <c r="AO400" s="9" t="str">
        <f t="shared" si="34"/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 t="shared" si="32"/>
        <v/>
      </c>
      <c r="AB401" s="9" t="str">
        <f t="shared" si="33"/>
        <v/>
      </c>
      <c r="AE401" s="9"/>
      <c r="AO401" s="9" t="str">
        <f t="shared" si="34"/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 t="shared" si="32"/>
        <v/>
      </c>
      <c r="AB402" s="9" t="str">
        <f t="shared" si="33"/>
        <v/>
      </c>
      <c r="AE402" s="9"/>
      <c r="AO402" s="9" t="str">
        <f t="shared" si="34"/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 t="shared" si="32"/>
        <v/>
      </c>
      <c r="AB403" s="9" t="str">
        <f t="shared" si="33"/>
        <v/>
      </c>
      <c r="AE403" s="9"/>
      <c r="AO403" s="9" t="str">
        <f t="shared" si="34"/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 t="shared" si="32"/>
        <v/>
      </c>
      <c r="AB404" s="9" t="str">
        <f t="shared" si="33"/>
        <v/>
      </c>
      <c r="AE404" s="9"/>
      <c r="AO404" s="9" t="str">
        <f t="shared" si="34"/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 t="shared" si="32"/>
        <v/>
      </c>
      <c r="AB405" s="9" t="str">
        <f t="shared" si="33"/>
        <v/>
      </c>
      <c r="AE405" s="9"/>
      <c r="AO405" s="9" t="str">
        <f t="shared" si="34"/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 t="shared" si="32"/>
        <v/>
      </c>
      <c r="AB406" s="9" t="str">
        <f t="shared" si="33"/>
        <v/>
      </c>
      <c r="AE406" s="9"/>
      <c r="AO406" s="9" t="str">
        <f t="shared" si="34"/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 t="shared" si="32"/>
        <v/>
      </c>
      <c r="AB407" s="9" t="str">
        <f t="shared" si="33"/>
        <v/>
      </c>
      <c r="AE407" s="9"/>
      <c r="AO407" s="9" t="str">
        <f t="shared" si="34"/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 t="shared" si="32"/>
        <v/>
      </c>
      <c r="AB408" s="9" t="str">
        <f t="shared" si="33"/>
        <v/>
      </c>
      <c r="AE408" s="9"/>
      <c r="AO408" s="9" t="str">
        <f t="shared" si="34"/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 t="shared" si="32"/>
        <v/>
      </c>
      <c r="AB409" s="9" t="str">
        <f t="shared" si="33"/>
        <v/>
      </c>
      <c r="AE409" s="9"/>
      <c r="AO409" s="9" t="str">
        <f t="shared" si="34"/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 t="shared" si="32"/>
        <v/>
      </c>
      <c r="AB410" s="9" t="str">
        <f t="shared" si="33"/>
        <v/>
      </c>
      <c r="AE410" s="9"/>
      <c r="AO410" s="9" t="str">
        <f t="shared" si="34"/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 t="shared" si="32"/>
        <v/>
      </c>
      <c r="AB411" s="9" t="str">
        <f t="shared" si="33"/>
        <v/>
      </c>
      <c r="AE411" s="9"/>
      <c r="AO411" s="9" t="str">
        <f t="shared" si="34"/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 t="shared" si="32"/>
        <v/>
      </c>
      <c r="AB412" s="9" t="str">
        <f t="shared" si="33"/>
        <v/>
      </c>
      <c r="AE412" s="9"/>
      <c r="AO412" s="9" t="str">
        <f t="shared" si="34"/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 t="shared" si="32"/>
        <v/>
      </c>
      <c r="AB413" s="9" t="str">
        <f t="shared" si="33"/>
        <v/>
      </c>
      <c r="AE413" s="9"/>
      <c r="AO413" s="9" t="str">
        <f t="shared" si="34"/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 t="shared" si="32"/>
        <v/>
      </c>
      <c r="AB414" s="9" t="str">
        <f t="shared" si="33"/>
        <v/>
      </c>
      <c r="AE414" s="9"/>
      <c r="AO414" s="9" t="str">
        <f t="shared" si="34"/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 t="shared" si="32"/>
        <v/>
      </c>
      <c r="AB415" s="9" t="str">
        <f t="shared" si="33"/>
        <v/>
      </c>
      <c r="AE415" s="9"/>
      <c r="AO415" s="9" t="str">
        <f t="shared" si="34"/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 t="shared" si="32"/>
        <v/>
      </c>
      <c r="AB416" s="9" t="str">
        <f t="shared" si="33"/>
        <v/>
      </c>
      <c r="AE416" s="9"/>
      <c r="AO416" s="9" t="str">
        <f t="shared" si="34"/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 t="shared" si="32"/>
        <v/>
      </c>
      <c r="AB417" s="9" t="str">
        <f t="shared" si="33"/>
        <v/>
      </c>
      <c r="AE417" s="9"/>
      <c r="AO417" s="9" t="str">
        <f t="shared" si="34"/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 t="shared" si="32"/>
        <v/>
      </c>
      <c r="AB418" s="9" t="str">
        <f t="shared" si="33"/>
        <v/>
      </c>
      <c r="AE418" s="9"/>
      <c r="AO418" s="9" t="str">
        <f t="shared" si="34"/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 t="shared" si="32"/>
        <v/>
      </c>
      <c r="AB419" s="9" t="str">
        <f t="shared" si="33"/>
        <v/>
      </c>
      <c r="AE419" s="9"/>
      <c r="AO419" s="9" t="str">
        <f t="shared" si="34"/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 t="shared" si="32"/>
        <v/>
      </c>
      <c r="AB420" s="9" t="str">
        <f t="shared" si="33"/>
        <v/>
      </c>
      <c r="AE420" s="9"/>
      <c r="AO420" s="9" t="str">
        <f t="shared" si="34"/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 t="shared" si="32"/>
        <v/>
      </c>
      <c r="AB421" s="9" t="str">
        <f t="shared" si="33"/>
        <v/>
      </c>
      <c r="AE421" s="9"/>
      <c r="AO421" s="9" t="str">
        <f t="shared" si="34"/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 t="shared" si="32"/>
        <v/>
      </c>
      <c r="AB422" s="9" t="str">
        <f t="shared" si="33"/>
        <v/>
      </c>
      <c r="AE422" s="9"/>
      <c r="AO422" s="9" t="str">
        <f t="shared" si="34"/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 t="shared" si="32"/>
        <v/>
      </c>
      <c r="AB423" s="9" t="str">
        <f t="shared" si="33"/>
        <v/>
      </c>
      <c r="AE423" s="9"/>
      <c r="AO423" s="9" t="str">
        <f t="shared" si="34"/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 t="shared" si="32"/>
        <v/>
      </c>
      <c r="AB424" s="9" t="str">
        <f t="shared" si="33"/>
        <v/>
      </c>
      <c r="AE424" s="9"/>
      <c r="AO424" s="9" t="str">
        <f t="shared" si="34"/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 t="shared" si="32"/>
        <v/>
      </c>
      <c r="AB425" s="9" t="str">
        <f t="shared" si="33"/>
        <v/>
      </c>
      <c r="AE425" s="9"/>
      <c r="AO425" s="9" t="str">
        <f t="shared" si="34"/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 t="shared" si="32"/>
        <v/>
      </c>
      <c r="AB426" s="9" t="str">
        <f t="shared" si="33"/>
        <v/>
      </c>
      <c r="AE426" s="9"/>
      <c r="AO426" s="9" t="str">
        <f t="shared" si="34"/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 t="shared" si="32"/>
        <v/>
      </c>
      <c r="AB427" s="9" t="str">
        <f t="shared" si="33"/>
        <v/>
      </c>
      <c r="AE427" s="9"/>
      <c r="AO427" s="9" t="str">
        <f t="shared" si="34"/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 t="shared" ref="AA428:AA491" si="35">IF(ISBLANK(Z428),  "", _xlfn.CONCAT("haas/entity/sensor/", LOWER(C428), "/", E428, "/config"))</f>
        <v/>
      </c>
      <c r="AB428" s="9" t="str">
        <f t="shared" si="33"/>
        <v/>
      </c>
      <c r="AE428" s="9"/>
      <c r="AO428" s="9" t="str">
        <f t="shared" si="34"/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 t="shared" si="35"/>
        <v/>
      </c>
      <c r="AB429" s="9" t="str">
        <f t="shared" si="33"/>
        <v/>
      </c>
      <c r="AE429" s="9"/>
      <c r="AO429" s="9" t="str">
        <f t="shared" si="34"/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 t="shared" si="35"/>
        <v/>
      </c>
      <c r="AB430" s="9" t="str">
        <f t="shared" si="33"/>
        <v/>
      </c>
      <c r="AE430" s="9"/>
      <c r="AO430" s="9" t="str">
        <f t="shared" si="34"/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 t="shared" si="35"/>
        <v/>
      </c>
      <c r="AB431" s="9" t="str">
        <f t="shared" si="33"/>
        <v/>
      </c>
      <c r="AE431" s="9"/>
      <c r="AO431" s="9" t="str">
        <f t="shared" si="34"/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 t="shared" si="35"/>
        <v/>
      </c>
      <c r="AB432" s="9" t="str">
        <f t="shared" si="33"/>
        <v/>
      </c>
      <c r="AE432" s="9"/>
      <c r="AO432" s="9" t="str">
        <f t="shared" si="34"/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 t="shared" si="35"/>
        <v/>
      </c>
      <c r="AB433" s="9" t="str">
        <f t="shared" si="33"/>
        <v/>
      </c>
      <c r="AE433" s="9"/>
      <c r="AO433" s="9" t="str">
        <f t="shared" si="34"/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 t="shared" si="35"/>
        <v/>
      </c>
      <c r="AB434" s="9" t="str">
        <f t="shared" si="33"/>
        <v/>
      </c>
      <c r="AE434" s="9"/>
      <c r="AO434" s="9" t="str">
        <f t="shared" si="34"/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 t="shared" si="35"/>
        <v/>
      </c>
      <c r="AB435" s="9" t="str">
        <f t="shared" si="33"/>
        <v/>
      </c>
      <c r="AE435" s="9"/>
      <c r="AO435" s="9" t="str">
        <f t="shared" si="34"/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 t="shared" si="35"/>
        <v/>
      </c>
      <c r="AB436" s="9" t="str">
        <f t="shared" si="33"/>
        <v/>
      </c>
      <c r="AE436" s="9"/>
      <c r="AO436" s="9" t="str">
        <f t="shared" si="34"/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 t="shared" si="35"/>
        <v/>
      </c>
      <c r="AB437" s="9" t="str">
        <f t="shared" si="33"/>
        <v/>
      </c>
      <c r="AE437" s="9"/>
      <c r="AO437" s="9" t="str">
        <f t="shared" si="34"/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 t="shared" si="35"/>
        <v/>
      </c>
      <c r="AB438" s="9" t="str">
        <f t="shared" si="33"/>
        <v/>
      </c>
      <c r="AE438" s="9"/>
      <c r="AO438" s="9" t="str">
        <f t="shared" si="34"/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 t="shared" si="35"/>
        <v/>
      </c>
      <c r="AB439" s="9" t="str">
        <f t="shared" si="33"/>
        <v/>
      </c>
      <c r="AE439" s="9"/>
      <c r="AO439" s="9" t="str">
        <f t="shared" si="34"/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 t="shared" si="35"/>
        <v/>
      </c>
      <c r="AB440" s="9" t="str">
        <f t="shared" si="33"/>
        <v/>
      </c>
      <c r="AE440" s="9"/>
      <c r="AO440" s="9" t="str">
        <f t="shared" si="34"/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 t="shared" si="35"/>
        <v/>
      </c>
      <c r="AB441" s="9" t="str">
        <f t="shared" si="33"/>
        <v/>
      </c>
      <c r="AE441" s="9"/>
      <c r="AO441" s="9" t="str">
        <f t="shared" si="34"/>
        <v/>
      </c>
    </row>
    <row r="442" spans="6:41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11"/>
      <c r="T442" s="9"/>
      <c r="Y442" s="11"/>
      <c r="AA442" s="9" t="str">
        <f t="shared" si="35"/>
        <v/>
      </c>
      <c r="AB442" s="9" t="str">
        <f t="shared" si="33"/>
        <v/>
      </c>
      <c r="AE442" s="9"/>
      <c r="AO442" s="9" t="str">
        <f t="shared" si="34"/>
        <v/>
      </c>
    </row>
    <row r="443" spans="6:41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11"/>
      <c r="T443" s="9"/>
      <c r="Y443" s="11"/>
      <c r="AA443" s="9" t="str">
        <f t="shared" si="35"/>
        <v/>
      </c>
      <c r="AB443" s="9" t="str">
        <f t="shared" si="33"/>
        <v/>
      </c>
      <c r="AE443" s="9"/>
      <c r="AO443" s="9" t="str">
        <f t="shared" si="34"/>
        <v/>
      </c>
    </row>
    <row r="444" spans="6:41" ht="16" customHeight="1" x14ac:dyDescent="0.2">
      <c r="F444" s="9" t="str">
        <f>IF(ISBLANK(E444), "", Table2[[#This Row],[unique_id]])</f>
        <v/>
      </c>
      <c r="H444" s="15"/>
      <c r="N444" s="9"/>
      <c r="O444" s="11"/>
      <c r="P444" s="11"/>
      <c r="Q444" s="11"/>
      <c r="R444" s="11"/>
      <c r="S444" s="11"/>
      <c r="T444" s="9"/>
      <c r="Y444" s="11"/>
      <c r="AA444" s="9" t="str">
        <f t="shared" si="35"/>
        <v/>
      </c>
      <c r="AB444" s="9" t="str">
        <f t="shared" si="33"/>
        <v/>
      </c>
      <c r="AE444" s="9"/>
      <c r="AO444" s="9" t="str">
        <f t="shared" si="34"/>
        <v/>
      </c>
    </row>
    <row r="445" spans="6:41" ht="16" customHeight="1" x14ac:dyDescent="0.2">
      <c r="F445" s="9" t="str">
        <f>IF(ISBLANK(E445), "", Table2[[#This Row],[unique_id]])</f>
        <v/>
      </c>
      <c r="H445" s="15"/>
      <c r="N445" s="9"/>
      <c r="O445" s="11"/>
      <c r="P445" s="11"/>
      <c r="Q445" s="11"/>
      <c r="R445" s="11"/>
      <c r="S445" s="11"/>
      <c r="T445" s="9"/>
      <c r="Y445" s="11"/>
      <c r="AA445" s="9" t="str">
        <f t="shared" si="35"/>
        <v/>
      </c>
      <c r="AB445" s="9" t="str">
        <f t="shared" si="33"/>
        <v/>
      </c>
      <c r="AE445" s="9"/>
      <c r="AO445" s="9" t="str">
        <f t="shared" si="34"/>
        <v/>
      </c>
    </row>
    <row r="446" spans="6:41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 t="shared" si="35"/>
        <v/>
      </c>
      <c r="AB446" s="9" t="str">
        <f t="shared" si="33"/>
        <v/>
      </c>
      <c r="AE446" s="9"/>
      <c r="AO446" s="9" t="str">
        <f t="shared" si="34"/>
        <v/>
      </c>
    </row>
    <row r="447" spans="6:41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 t="shared" si="35"/>
        <v/>
      </c>
      <c r="AB447" s="9" t="str">
        <f t="shared" si="33"/>
        <v/>
      </c>
      <c r="AE447" s="9"/>
      <c r="AO447" s="9" t="str">
        <f t="shared" si="34"/>
        <v/>
      </c>
    </row>
    <row r="448" spans="6:41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Y448" s="11"/>
      <c r="AA448" s="9" t="str">
        <f t="shared" si="35"/>
        <v/>
      </c>
      <c r="AB448" s="9" t="str">
        <f t="shared" si="33"/>
        <v/>
      </c>
      <c r="AE448" s="9"/>
      <c r="AO448" s="9" t="str">
        <f t="shared" si="34"/>
        <v/>
      </c>
    </row>
    <row r="449" spans="6:41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Y449" s="11"/>
      <c r="AA449" s="9" t="str">
        <f t="shared" si="35"/>
        <v/>
      </c>
      <c r="AB449" s="9" t="str">
        <f t="shared" si="33"/>
        <v/>
      </c>
      <c r="AE449" s="9"/>
      <c r="AO449" s="9" t="str">
        <f t="shared" si="34"/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 t="shared" si="35"/>
        <v/>
      </c>
      <c r="AB450" s="9" t="str">
        <f t="shared" si="33"/>
        <v/>
      </c>
      <c r="AE450" s="9"/>
      <c r="AO450" s="9" t="str">
        <f t="shared" si="34"/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 t="shared" si="35"/>
        <v/>
      </c>
      <c r="AB451" s="9" t="str">
        <f t="shared" si="33"/>
        <v/>
      </c>
      <c r="AE451" s="9"/>
      <c r="AO451" s="9" t="str">
        <f t="shared" si="34"/>
        <v/>
      </c>
    </row>
    <row r="452" spans="6:41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11"/>
      <c r="T452" s="9"/>
      <c r="AA452" s="9" t="str">
        <f t="shared" si="35"/>
        <v/>
      </c>
      <c r="AB452" s="9" t="str">
        <f t="shared" si="33"/>
        <v/>
      </c>
      <c r="AE452" s="9"/>
      <c r="AO452" s="9" t="str">
        <f t="shared" si="34"/>
        <v/>
      </c>
    </row>
    <row r="453" spans="6:41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 t="shared" si="35"/>
        <v/>
      </c>
      <c r="AB453" s="9" t="str">
        <f t="shared" ref="AB453:AB516" si="36">IF(ISBLANK(Z453),  "", _xlfn.CONCAT(LOWER(C453), "/", E453))</f>
        <v/>
      </c>
      <c r="AE453" s="9"/>
      <c r="AO453" s="9" t="str">
        <f t="shared" ref="AO453:AO516" si="37"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G454" s="15"/>
      <c r="N454" s="9"/>
      <c r="O454" s="11"/>
      <c r="P454" s="11"/>
      <c r="Q454" s="11"/>
      <c r="R454" s="11"/>
      <c r="S454" s="11"/>
      <c r="T454" s="9"/>
      <c r="AA454" s="9" t="str">
        <f t="shared" si="35"/>
        <v/>
      </c>
      <c r="AB454" s="9" t="str">
        <f t="shared" si="36"/>
        <v/>
      </c>
      <c r="AE454" s="9"/>
      <c r="AO454" s="9" t="str">
        <f t="shared" si="37"/>
        <v/>
      </c>
    </row>
    <row r="455" spans="6:41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 t="shared" si="35"/>
        <v/>
      </c>
      <c r="AB455" s="9" t="str">
        <f t="shared" si="36"/>
        <v/>
      </c>
      <c r="AE455" s="9"/>
      <c r="AO455" s="9" t="str">
        <f t="shared" si="37"/>
        <v/>
      </c>
    </row>
    <row r="456" spans="6:41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 t="shared" si="35"/>
        <v/>
      </c>
      <c r="AB456" s="9" t="str">
        <f t="shared" si="36"/>
        <v/>
      </c>
      <c r="AE456" s="9"/>
      <c r="AO456" s="9" t="str">
        <f t="shared" si="37"/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 t="shared" si="35"/>
        <v/>
      </c>
      <c r="AB457" s="9" t="str">
        <f t="shared" si="36"/>
        <v/>
      </c>
      <c r="AE457" s="9"/>
      <c r="AO457" s="9" t="str">
        <f t="shared" si="37"/>
        <v/>
      </c>
    </row>
    <row r="458" spans="6:41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 t="shared" si="35"/>
        <v/>
      </c>
      <c r="AB458" s="9" t="str">
        <f t="shared" si="36"/>
        <v/>
      </c>
      <c r="AE458" s="9"/>
      <c r="AO458" s="9" t="str">
        <f t="shared" si="37"/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 t="shared" si="35"/>
        <v/>
      </c>
      <c r="AB459" s="9" t="str">
        <f t="shared" si="36"/>
        <v/>
      </c>
      <c r="AE459" s="9"/>
      <c r="AO459" s="9" t="str">
        <f t="shared" si="37"/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 t="shared" si="35"/>
        <v/>
      </c>
      <c r="AB460" s="9" t="str">
        <f t="shared" si="36"/>
        <v/>
      </c>
      <c r="AE460" s="9"/>
      <c r="AO460" s="9" t="str">
        <f t="shared" si="37"/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 t="shared" si="35"/>
        <v/>
      </c>
      <c r="AB461" s="9" t="str">
        <f t="shared" si="36"/>
        <v/>
      </c>
      <c r="AE461" s="9"/>
      <c r="AO461" s="9" t="str">
        <f t="shared" si="37"/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 t="shared" si="35"/>
        <v/>
      </c>
      <c r="AB462" s="9" t="str">
        <f t="shared" si="36"/>
        <v/>
      </c>
      <c r="AE462" s="9"/>
      <c r="AO462" s="9" t="str">
        <f t="shared" si="37"/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 t="shared" si="35"/>
        <v/>
      </c>
      <c r="AB463" s="9" t="str">
        <f t="shared" si="36"/>
        <v/>
      </c>
      <c r="AE463" s="9"/>
      <c r="AO463" s="9" t="str">
        <f t="shared" si="37"/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 t="shared" si="35"/>
        <v/>
      </c>
      <c r="AB464" s="9" t="str">
        <f t="shared" si="36"/>
        <v/>
      </c>
      <c r="AE464" s="9"/>
      <c r="AO464" s="9" t="str">
        <f t="shared" si="37"/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 t="shared" si="35"/>
        <v/>
      </c>
      <c r="AB465" s="9" t="str">
        <f t="shared" si="36"/>
        <v/>
      </c>
      <c r="AE465" s="9"/>
      <c r="AO465" s="9" t="str">
        <f t="shared" si="37"/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 t="shared" si="35"/>
        <v/>
      </c>
      <c r="AB466" s="9" t="str">
        <f t="shared" si="36"/>
        <v/>
      </c>
      <c r="AE466" s="9"/>
      <c r="AO466" s="9" t="str">
        <f t="shared" si="37"/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 t="shared" si="35"/>
        <v/>
      </c>
      <c r="AB467" s="9" t="str">
        <f t="shared" si="36"/>
        <v/>
      </c>
      <c r="AE467" s="9"/>
      <c r="AO467" s="9" t="str">
        <f t="shared" si="37"/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 t="shared" si="35"/>
        <v/>
      </c>
      <c r="AB468" s="9" t="str">
        <f t="shared" si="36"/>
        <v/>
      </c>
      <c r="AE468" s="9"/>
      <c r="AO468" s="9" t="str">
        <f t="shared" si="37"/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 t="shared" si="35"/>
        <v/>
      </c>
      <c r="AB469" s="9" t="str">
        <f t="shared" si="36"/>
        <v/>
      </c>
      <c r="AE469" s="9"/>
      <c r="AO469" s="9" t="str">
        <f t="shared" si="37"/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 t="shared" si="35"/>
        <v/>
      </c>
      <c r="AB470" s="9" t="str">
        <f t="shared" si="36"/>
        <v/>
      </c>
      <c r="AE470" s="9"/>
      <c r="AO470" s="9" t="str">
        <f t="shared" si="37"/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 t="shared" si="35"/>
        <v/>
      </c>
      <c r="AB471" s="9" t="str">
        <f t="shared" si="36"/>
        <v/>
      </c>
      <c r="AE471" s="9"/>
      <c r="AO471" s="9" t="str">
        <f t="shared" si="37"/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 t="shared" si="35"/>
        <v/>
      </c>
      <c r="AB472" s="9" t="str">
        <f t="shared" si="36"/>
        <v/>
      </c>
      <c r="AE472" s="9"/>
      <c r="AO472" s="9" t="str">
        <f t="shared" si="37"/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 t="shared" si="35"/>
        <v/>
      </c>
      <c r="AB473" s="9" t="str">
        <f t="shared" si="36"/>
        <v/>
      </c>
      <c r="AE473" s="9"/>
      <c r="AO473" s="9" t="str">
        <f t="shared" si="37"/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 t="shared" si="35"/>
        <v/>
      </c>
      <c r="AB474" s="9" t="str">
        <f t="shared" si="36"/>
        <v/>
      </c>
      <c r="AE474" s="9"/>
      <c r="AO474" s="9" t="str">
        <f t="shared" si="37"/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 t="shared" si="35"/>
        <v/>
      </c>
      <c r="AB475" s="9" t="str">
        <f t="shared" si="36"/>
        <v/>
      </c>
      <c r="AE475" s="9"/>
      <c r="AO475" s="9" t="str">
        <f t="shared" si="37"/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 t="shared" si="35"/>
        <v/>
      </c>
      <c r="AB476" s="9" t="str">
        <f t="shared" si="36"/>
        <v/>
      </c>
      <c r="AE476" s="9"/>
      <c r="AO476" s="9" t="str">
        <f t="shared" si="37"/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 t="shared" si="35"/>
        <v/>
      </c>
      <c r="AB477" s="9" t="str">
        <f t="shared" si="36"/>
        <v/>
      </c>
      <c r="AE477" s="9"/>
      <c r="AO477" s="9" t="str">
        <f t="shared" si="37"/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 t="shared" si="35"/>
        <v/>
      </c>
      <c r="AB478" s="9" t="str">
        <f t="shared" si="36"/>
        <v/>
      </c>
      <c r="AE478" s="9"/>
      <c r="AO478" s="9" t="str">
        <f t="shared" si="37"/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 t="shared" si="35"/>
        <v/>
      </c>
      <c r="AB479" s="9" t="str">
        <f t="shared" si="36"/>
        <v/>
      </c>
      <c r="AE479" s="9"/>
      <c r="AO479" s="9" t="str">
        <f t="shared" si="37"/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 t="shared" si="35"/>
        <v/>
      </c>
      <c r="AB480" s="9" t="str">
        <f t="shared" si="36"/>
        <v/>
      </c>
      <c r="AE480" s="9"/>
      <c r="AO480" s="9" t="str">
        <f t="shared" si="37"/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 t="shared" si="35"/>
        <v/>
      </c>
      <c r="AB481" s="9" t="str">
        <f t="shared" si="36"/>
        <v/>
      </c>
      <c r="AE481" s="9"/>
      <c r="AO481" s="9" t="str">
        <f t="shared" si="37"/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 t="shared" si="35"/>
        <v/>
      </c>
      <c r="AB482" s="9" t="str">
        <f t="shared" si="36"/>
        <v/>
      </c>
      <c r="AE482" s="9"/>
      <c r="AO482" s="9" t="str">
        <f t="shared" si="37"/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 t="shared" si="35"/>
        <v/>
      </c>
      <c r="AB483" s="9" t="str">
        <f t="shared" si="36"/>
        <v/>
      </c>
      <c r="AE483" s="9"/>
      <c r="AO483" s="9" t="str">
        <f t="shared" si="37"/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 t="shared" si="35"/>
        <v/>
      </c>
      <c r="AB484" s="9" t="str">
        <f t="shared" si="36"/>
        <v/>
      </c>
      <c r="AE484" s="9"/>
      <c r="AO484" s="9" t="str">
        <f t="shared" si="37"/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 t="shared" si="35"/>
        <v/>
      </c>
      <c r="AB485" s="9" t="str">
        <f t="shared" si="36"/>
        <v/>
      </c>
      <c r="AE485" s="9"/>
      <c r="AO485" s="9" t="str">
        <f t="shared" si="37"/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 t="shared" si="35"/>
        <v/>
      </c>
      <c r="AB486" s="9" t="str">
        <f t="shared" si="36"/>
        <v/>
      </c>
      <c r="AE486" s="9"/>
      <c r="AO486" s="9" t="str">
        <f t="shared" si="37"/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 t="shared" si="35"/>
        <v/>
      </c>
      <c r="AB487" s="9" t="str">
        <f t="shared" si="36"/>
        <v/>
      </c>
      <c r="AE487" s="9"/>
      <c r="AO487" s="9" t="str">
        <f t="shared" si="37"/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 t="shared" si="35"/>
        <v/>
      </c>
      <c r="AB488" s="9" t="str">
        <f t="shared" si="36"/>
        <v/>
      </c>
      <c r="AE488" s="9"/>
      <c r="AO488" s="9" t="str">
        <f t="shared" si="37"/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 t="shared" si="35"/>
        <v/>
      </c>
      <c r="AB489" s="9" t="str">
        <f t="shared" si="36"/>
        <v/>
      </c>
      <c r="AE489" s="9"/>
      <c r="AO489" s="9" t="str">
        <f t="shared" si="37"/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 t="shared" si="35"/>
        <v/>
      </c>
      <c r="AB490" s="9" t="str">
        <f t="shared" si="36"/>
        <v/>
      </c>
      <c r="AE490" s="9"/>
      <c r="AO490" s="9" t="str">
        <f t="shared" si="37"/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 t="shared" si="35"/>
        <v/>
      </c>
      <c r="AB491" s="9" t="str">
        <f t="shared" si="36"/>
        <v/>
      </c>
      <c r="AE491" s="9"/>
      <c r="AO491" s="9" t="str">
        <f t="shared" si="37"/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 t="shared" ref="AA492:AA555" si="38">IF(ISBLANK(Z492),  "", _xlfn.CONCAT("haas/entity/sensor/", LOWER(C492), "/", E492, "/config"))</f>
        <v/>
      </c>
      <c r="AB492" s="9" t="str">
        <f t="shared" si="36"/>
        <v/>
      </c>
      <c r="AE492" s="9"/>
      <c r="AO492" s="9" t="str">
        <f t="shared" si="37"/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 t="shared" si="38"/>
        <v/>
      </c>
      <c r="AB493" s="9" t="str">
        <f t="shared" si="36"/>
        <v/>
      </c>
      <c r="AE493" s="9"/>
      <c r="AO493" s="9" t="str">
        <f t="shared" si="37"/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 t="shared" si="38"/>
        <v/>
      </c>
      <c r="AB494" s="9" t="str">
        <f t="shared" si="36"/>
        <v/>
      </c>
      <c r="AE494" s="9"/>
      <c r="AO494" s="9" t="str">
        <f t="shared" si="37"/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 t="shared" si="38"/>
        <v/>
      </c>
      <c r="AB495" s="9" t="str">
        <f t="shared" si="36"/>
        <v/>
      </c>
      <c r="AE495" s="9"/>
      <c r="AO495" s="9" t="str">
        <f t="shared" si="37"/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 t="shared" si="38"/>
        <v/>
      </c>
      <c r="AB496" s="9" t="str">
        <f t="shared" si="36"/>
        <v/>
      </c>
      <c r="AE496" s="9"/>
      <c r="AO496" s="9" t="str">
        <f t="shared" si="37"/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 t="shared" si="38"/>
        <v/>
      </c>
      <c r="AB497" s="9" t="str">
        <f t="shared" si="36"/>
        <v/>
      </c>
      <c r="AE497" s="9"/>
      <c r="AO497" s="9" t="str">
        <f t="shared" si="37"/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 t="shared" si="38"/>
        <v/>
      </c>
      <c r="AB498" s="9" t="str">
        <f t="shared" si="36"/>
        <v/>
      </c>
      <c r="AE498" s="9"/>
      <c r="AO498" s="9" t="str">
        <f t="shared" si="37"/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 t="shared" si="38"/>
        <v/>
      </c>
      <c r="AB499" s="9" t="str">
        <f t="shared" si="36"/>
        <v/>
      </c>
      <c r="AE499" s="9"/>
      <c r="AO499" s="9" t="str">
        <f t="shared" si="37"/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 t="shared" si="38"/>
        <v/>
      </c>
      <c r="AB500" s="9" t="str">
        <f t="shared" si="36"/>
        <v/>
      </c>
      <c r="AE500" s="9"/>
      <c r="AO500" s="9" t="str">
        <f t="shared" si="37"/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 t="shared" si="38"/>
        <v/>
      </c>
      <c r="AB501" s="9" t="str">
        <f t="shared" si="36"/>
        <v/>
      </c>
      <c r="AE501" s="9"/>
      <c r="AO501" s="9" t="str">
        <f t="shared" si="37"/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 t="shared" si="38"/>
        <v/>
      </c>
      <c r="AB502" s="9" t="str">
        <f t="shared" si="36"/>
        <v/>
      </c>
      <c r="AE502" s="9"/>
      <c r="AO502" s="9" t="str">
        <f t="shared" si="37"/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 t="shared" si="38"/>
        <v/>
      </c>
      <c r="AB503" s="9" t="str">
        <f t="shared" si="36"/>
        <v/>
      </c>
      <c r="AE503" s="9"/>
      <c r="AO503" s="9" t="str">
        <f t="shared" si="37"/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 t="shared" si="38"/>
        <v/>
      </c>
      <c r="AB504" s="9" t="str">
        <f t="shared" si="36"/>
        <v/>
      </c>
      <c r="AE504" s="9"/>
      <c r="AO504" s="9" t="str">
        <f t="shared" si="37"/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 t="shared" si="38"/>
        <v/>
      </c>
      <c r="AB505" s="9" t="str">
        <f t="shared" si="36"/>
        <v/>
      </c>
      <c r="AE505" s="9"/>
      <c r="AO505" s="9" t="str">
        <f t="shared" si="37"/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 t="shared" si="38"/>
        <v/>
      </c>
      <c r="AB506" s="9" t="str">
        <f t="shared" si="36"/>
        <v/>
      </c>
      <c r="AE506" s="9"/>
      <c r="AO506" s="9" t="str">
        <f t="shared" si="37"/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 t="shared" si="38"/>
        <v/>
      </c>
      <c r="AB507" s="9" t="str">
        <f t="shared" si="36"/>
        <v/>
      </c>
      <c r="AE507" s="9"/>
      <c r="AO507" s="9" t="str">
        <f t="shared" si="37"/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 t="shared" si="38"/>
        <v/>
      </c>
      <c r="AB508" s="9" t="str">
        <f t="shared" si="36"/>
        <v/>
      </c>
      <c r="AE508" s="9"/>
      <c r="AO508" s="9" t="str">
        <f t="shared" si="37"/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 t="shared" si="38"/>
        <v/>
      </c>
      <c r="AB509" s="9" t="str">
        <f t="shared" si="36"/>
        <v/>
      </c>
      <c r="AE509" s="9"/>
      <c r="AO509" s="9" t="str">
        <f t="shared" si="37"/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 t="shared" si="38"/>
        <v/>
      </c>
      <c r="AB510" s="9" t="str">
        <f t="shared" si="36"/>
        <v/>
      </c>
      <c r="AE510" s="9"/>
      <c r="AO510" s="9" t="str">
        <f t="shared" si="37"/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 t="shared" si="38"/>
        <v/>
      </c>
      <c r="AB511" s="9" t="str">
        <f t="shared" si="36"/>
        <v/>
      </c>
      <c r="AE511" s="9"/>
      <c r="AO511" s="9" t="str">
        <f t="shared" si="37"/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 t="shared" si="38"/>
        <v/>
      </c>
      <c r="AB512" s="9" t="str">
        <f t="shared" si="36"/>
        <v/>
      </c>
      <c r="AE512" s="9"/>
      <c r="AO512" s="9" t="str">
        <f t="shared" si="37"/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 t="shared" si="38"/>
        <v/>
      </c>
      <c r="AB513" s="9" t="str">
        <f t="shared" si="36"/>
        <v/>
      </c>
      <c r="AE513" s="9"/>
      <c r="AO513" s="9" t="str">
        <f t="shared" si="37"/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 t="shared" si="38"/>
        <v/>
      </c>
      <c r="AB514" s="9" t="str">
        <f t="shared" si="36"/>
        <v/>
      </c>
      <c r="AE514" s="9"/>
      <c r="AO514" s="9" t="str">
        <f t="shared" si="37"/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 t="shared" si="38"/>
        <v/>
      </c>
      <c r="AB515" s="9" t="str">
        <f t="shared" si="36"/>
        <v/>
      </c>
      <c r="AE515" s="9"/>
      <c r="AO515" s="9" t="str">
        <f t="shared" si="37"/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 t="shared" si="38"/>
        <v/>
      </c>
      <c r="AB516" s="9" t="str">
        <f t="shared" si="36"/>
        <v/>
      </c>
      <c r="AE516" s="9"/>
      <c r="AO516" s="9" t="str">
        <f t="shared" si="37"/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 t="shared" si="38"/>
        <v/>
      </c>
      <c r="AB517" s="9" t="str">
        <f t="shared" ref="AB517:AB580" si="39">IF(ISBLANK(Z517),  "", _xlfn.CONCAT(LOWER(C517), "/", E517))</f>
        <v/>
      </c>
      <c r="AE517" s="9"/>
      <c r="AO517" s="9" t="str">
        <f t="shared" ref="AO517:AO580" si="40"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 t="shared" si="38"/>
        <v/>
      </c>
      <c r="AB518" s="9" t="str">
        <f t="shared" si="39"/>
        <v/>
      </c>
      <c r="AE518" s="9"/>
      <c r="AO518" s="9" t="str">
        <f t="shared" si="40"/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 t="shared" si="38"/>
        <v/>
      </c>
      <c r="AB519" s="9" t="str">
        <f t="shared" si="39"/>
        <v/>
      </c>
      <c r="AE519" s="9"/>
      <c r="AO519" s="9" t="str">
        <f t="shared" si="40"/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 t="shared" si="38"/>
        <v/>
      </c>
      <c r="AB520" s="9" t="str">
        <f t="shared" si="39"/>
        <v/>
      </c>
      <c r="AE520" s="9"/>
      <c r="AO520" s="9" t="str">
        <f t="shared" si="40"/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 t="shared" si="38"/>
        <v/>
      </c>
      <c r="AB521" s="9" t="str">
        <f t="shared" si="39"/>
        <v/>
      </c>
      <c r="AE521" s="9"/>
      <c r="AO521" s="9" t="str">
        <f t="shared" si="40"/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 t="shared" si="38"/>
        <v/>
      </c>
      <c r="AB522" s="9" t="str">
        <f t="shared" si="39"/>
        <v/>
      </c>
      <c r="AE522" s="9"/>
      <c r="AO522" s="9" t="str">
        <f t="shared" si="40"/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 t="shared" si="38"/>
        <v/>
      </c>
      <c r="AB523" s="9" t="str">
        <f t="shared" si="39"/>
        <v/>
      </c>
      <c r="AE523" s="9"/>
      <c r="AO523" s="9" t="str">
        <f t="shared" si="40"/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 t="shared" si="38"/>
        <v/>
      </c>
      <c r="AB524" s="9" t="str">
        <f t="shared" si="39"/>
        <v/>
      </c>
      <c r="AE524" s="9"/>
      <c r="AO524" s="9" t="str">
        <f t="shared" si="40"/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 t="shared" si="38"/>
        <v/>
      </c>
      <c r="AB525" s="9" t="str">
        <f t="shared" si="39"/>
        <v/>
      </c>
      <c r="AE525" s="9"/>
      <c r="AO525" s="9" t="str">
        <f t="shared" si="40"/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 t="shared" si="38"/>
        <v/>
      </c>
      <c r="AB526" s="9" t="str">
        <f t="shared" si="39"/>
        <v/>
      </c>
      <c r="AE526" s="9"/>
      <c r="AO526" s="9" t="str">
        <f t="shared" si="40"/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 t="shared" si="38"/>
        <v/>
      </c>
      <c r="AB527" s="9" t="str">
        <f t="shared" si="39"/>
        <v/>
      </c>
      <c r="AE527" s="9"/>
      <c r="AO527" s="9" t="str">
        <f t="shared" si="40"/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 t="shared" si="38"/>
        <v/>
      </c>
      <c r="AB528" s="9" t="str">
        <f t="shared" si="39"/>
        <v/>
      </c>
      <c r="AE528" s="9"/>
      <c r="AO528" s="9" t="str">
        <f t="shared" si="40"/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 t="shared" si="38"/>
        <v/>
      </c>
      <c r="AB529" s="9" t="str">
        <f t="shared" si="39"/>
        <v/>
      </c>
      <c r="AE529" s="9"/>
      <c r="AO529" s="9" t="str">
        <f t="shared" si="40"/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 t="shared" si="38"/>
        <v/>
      </c>
      <c r="AB530" s="9" t="str">
        <f t="shared" si="39"/>
        <v/>
      </c>
      <c r="AE530" s="9"/>
      <c r="AO530" s="9" t="str">
        <f t="shared" si="40"/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 t="shared" si="38"/>
        <v/>
      </c>
      <c r="AB531" s="9" t="str">
        <f t="shared" si="39"/>
        <v/>
      </c>
      <c r="AE531" s="9"/>
      <c r="AO531" s="9" t="str">
        <f t="shared" si="40"/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 t="shared" si="38"/>
        <v/>
      </c>
      <c r="AB532" s="9" t="str">
        <f t="shared" si="39"/>
        <v/>
      </c>
      <c r="AE532" s="9"/>
      <c r="AO532" s="9" t="str">
        <f t="shared" si="40"/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 t="shared" si="38"/>
        <v/>
      </c>
      <c r="AB533" s="9" t="str">
        <f t="shared" si="39"/>
        <v/>
      </c>
      <c r="AE533" s="9"/>
      <c r="AO533" s="9" t="str">
        <f t="shared" si="40"/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 t="shared" si="38"/>
        <v/>
      </c>
      <c r="AB534" s="9" t="str">
        <f t="shared" si="39"/>
        <v/>
      </c>
      <c r="AE534" s="9"/>
      <c r="AO534" s="9" t="str">
        <f t="shared" si="40"/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 t="shared" si="38"/>
        <v/>
      </c>
      <c r="AB535" s="9" t="str">
        <f t="shared" si="39"/>
        <v/>
      </c>
      <c r="AE535" s="9"/>
      <c r="AO535" s="9" t="str">
        <f t="shared" si="40"/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 t="shared" si="38"/>
        <v/>
      </c>
      <c r="AB536" s="9" t="str">
        <f t="shared" si="39"/>
        <v/>
      </c>
      <c r="AE536" s="9"/>
      <c r="AO536" s="9" t="str">
        <f t="shared" si="40"/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 t="shared" si="38"/>
        <v/>
      </c>
      <c r="AB537" s="9" t="str">
        <f t="shared" si="39"/>
        <v/>
      </c>
      <c r="AE537" s="9"/>
      <c r="AO537" s="9" t="str">
        <f t="shared" si="40"/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 t="shared" si="38"/>
        <v/>
      </c>
      <c r="AB538" s="9" t="str">
        <f t="shared" si="39"/>
        <v/>
      </c>
      <c r="AE538" s="9"/>
      <c r="AO538" s="9" t="str">
        <f t="shared" si="40"/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 t="shared" si="38"/>
        <v/>
      </c>
      <c r="AB539" s="9" t="str">
        <f t="shared" si="39"/>
        <v/>
      </c>
      <c r="AE539" s="9"/>
      <c r="AO539" s="9" t="str">
        <f t="shared" si="40"/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 t="shared" si="38"/>
        <v/>
      </c>
      <c r="AB540" s="9" t="str">
        <f t="shared" si="39"/>
        <v/>
      </c>
      <c r="AE540" s="9"/>
      <c r="AO540" s="9" t="str">
        <f t="shared" si="40"/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 t="shared" si="38"/>
        <v/>
      </c>
      <c r="AB541" s="9" t="str">
        <f t="shared" si="39"/>
        <v/>
      </c>
      <c r="AE541" s="9"/>
      <c r="AO541" s="9" t="str">
        <f t="shared" si="40"/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 t="shared" si="38"/>
        <v/>
      </c>
      <c r="AB542" s="9" t="str">
        <f t="shared" si="39"/>
        <v/>
      </c>
      <c r="AE542" s="9"/>
      <c r="AO542" s="9" t="str">
        <f t="shared" si="40"/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 t="shared" si="38"/>
        <v/>
      </c>
      <c r="AB543" s="9" t="str">
        <f t="shared" si="39"/>
        <v/>
      </c>
      <c r="AE543" s="9"/>
      <c r="AO543" s="9" t="str">
        <f t="shared" si="40"/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 t="shared" si="38"/>
        <v/>
      </c>
      <c r="AB544" s="9" t="str">
        <f t="shared" si="39"/>
        <v/>
      </c>
      <c r="AE544" s="9"/>
      <c r="AO544" s="9" t="str">
        <f t="shared" si="40"/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 t="shared" si="38"/>
        <v/>
      </c>
      <c r="AB545" s="9" t="str">
        <f t="shared" si="39"/>
        <v/>
      </c>
      <c r="AE545" s="9"/>
      <c r="AO545" s="9" t="str">
        <f t="shared" si="40"/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 t="shared" si="38"/>
        <v/>
      </c>
      <c r="AB546" s="9" t="str">
        <f t="shared" si="39"/>
        <v/>
      </c>
      <c r="AE546" s="9"/>
      <c r="AO546" s="9" t="str">
        <f t="shared" si="40"/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 t="shared" si="38"/>
        <v/>
      </c>
      <c r="AB547" s="9" t="str">
        <f t="shared" si="39"/>
        <v/>
      </c>
      <c r="AE547" s="9"/>
      <c r="AO547" s="9" t="str">
        <f t="shared" si="40"/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 t="shared" si="38"/>
        <v/>
      </c>
      <c r="AB548" s="9" t="str">
        <f t="shared" si="39"/>
        <v/>
      </c>
      <c r="AE548" s="9"/>
      <c r="AO548" s="9" t="str">
        <f t="shared" si="40"/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 t="shared" si="38"/>
        <v/>
      </c>
      <c r="AB549" s="9" t="str">
        <f t="shared" si="39"/>
        <v/>
      </c>
      <c r="AE549" s="9"/>
      <c r="AO549" s="9" t="str">
        <f t="shared" si="40"/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 t="shared" si="38"/>
        <v/>
      </c>
      <c r="AB550" s="9" t="str">
        <f t="shared" si="39"/>
        <v/>
      </c>
      <c r="AE550" s="9"/>
      <c r="AO550" s="9" t="str">
        <f t="shared" si="40"/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 t="shared" si="38"/>
        <v/>
      </c>
      <c r="AB551" s="9" t="str">
        <f t="shared" si="39"/>
        <v/>
      </c>
      <c r="AE551" s="9"/>
      <c r="AO551" s="9" t="str">
        <f t="shared" si="40"/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 t="shared" si="38"/>
        <v/>
      </c>
      <c r="AB552" s="9" t="str">
        <f t="shared" si="39"/>
        <v/>
      </c>
      <c r="AE552" s="9"/>
      <c r="AO552" s="9" t="str">
        <f t="shared" si="40"/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 t="shared" si="38"/>
        <v/>
      </c>
      <c r="AB553" s="9" t="str">
        <f t="shared" si="39"/>
        <v/>
      </c>
      <c r="AE553" s="9"/>
      <c r="AO553" s="9" t="str">
        <f t="shared" si="40"/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 t="shared" si="38"/>
        <v/>
      </c>
      <c r="AB554" s="9" t="str">
        <f t="shared" si="39"/>
        <v/>
      </c>
      <c r="AE554" s="9"/>
      <c r="AO554" s="9" t="str">
        <f t="shared" si="40"/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 t="shared" si="38"/>
        <v/>
      </c>
      <c r="AB555" s="9" t="str">
        <f t="shared" si="39"/>
        <v/>
      </c>
      <c r="AE555" s="9"/>
      <c r="AO555" s="9" t="str">
        <f t="shared" si="40"/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 t="shared" ref="AA556:AA619" si="41">IF(ISBLANK(Z556),  "", _xlfn.CONCAT("haas/entity/sensor/", LOWER(C556), "/", E556, "/config"))</f>
        <v/>
      </c>
      <c r="AB556" s="9" t="str">
        <f t="shared" si="39"/>
        <v/>
      </c>
      <c r="AE556" s="9"/>
      <c r="AO556" s="9" t="str">
        <f t="shared" si="40"/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 t="shared" si="41"/>
        <v/>
      </c>
      <c r="AB557" s="9" t="str">
        <f t="shared" si="39"/>
        <v/>
      </c>
      <c r="AE557" s="9"/>
      <c r="AO557" s="9" t="str">
        <f t="shared" si="40"/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 t="shared" si="41"/>
        <v/>
      </c>
      <c r="AB558" s="9" t="str">
        <f t="shared" si="39"/>
        <v/>
      </c>
      <c r="AE558" s="9"/>
      <c r="AO558" s="9" t="str">
        <f t="shared" si="40"/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 t="shared" si="41"/>
        <v/>
      </c>
      <c r="AB559" s="9" t="str">
        <f t="shared" si="39"/>
        <v/>
      </c>
      <c r="AE559" s="9"/>
      <c r="AO559" s="9" t="str">
        <f t="shared" si="40"/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 t="shared" si="41"/>
        <v/>
      </c>
      <c r="AB560" s="9" t="str">
        <f t="shared" si="39"/>
        <v/>
      </c>
      <c r="AE560" s="9"/>
      <c r="AO560" s="9" t="str">
        <f t="shared" si="40"/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 t="shared" si="41"/>
        <v/>
      </c>
      <c r="AB561" s="9" t="str">
        <f t="shared" si="39"/>
        <v/>
      </c>
      <c r="AE561" s="9"/>
      <c r="AO561" s="9" t="str">
        <f t="shared" si="40"/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 t="shared" si="41"/>
        <v/>
      </c>
      <c r="AB562" s="9" t="str">
        <f t="shared" si="39"/>
        <v/>
      </c>
      <c r="AE562" s="9"/>
      <c r="AO562" s="9" t="str">
        <f t="shared" si="40"/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 t="shared" si="41"/>
        <v/>
      </c>
      <c r="AB563" s="9" t="str">
        <f t="shared" si="39"/>
        <v/>
      </c>
      <c r="AE563" s="9"/>
      <c r="AO563" s="9" t="str">
        <f t="shared" si="40"/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 t="shared" si="41"/>
        <v/>
      </c>
      <c r="AB564" s="9" t="str">
        <f t="shared" si="39"/>
        <v/>
      </c>
      <c r="AE564" s="9"/>
      <c r="AO564" s="9" t="str">
        <f t="shared" si="40"/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 t="shared" si="41"/>
        <v/>
      </c>
      <c r="AB565" s="9" t="str">
        <f t="shared" si="39"/>
        <v/>
      </c>
      <c r="AE565" s="9"/>
      <c r="AO565" s="9" t="str">
        <f t="shared" si="40"/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 t="shared" si="41"/>
        <v/>
      </c>
      <c r="AB566" s="9" t="str">
        <f t="shared" si="39"/>
        <v/>
      </c>
      <c r="AE566" s="9"/>
      <c r="AO566" s="9" t="str">
        <f t="shared" si="40"/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 t="shared" si="41"/>
        <v/>
      </c>
      <c r="AB567" s="9" t="str">
        <f t="shared" si="39"/>
        <v/>
      </c>
      <c r="AE567" s="9"/>
      <c r="AO567" s="9" t="str">
        <f t="shared" si="40"/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 t="shared" si="41"/>
        <v/>
      </c>
      <c r="AB568" s="9" t="str">
        <f t="shared" si="39"/>
        <v/>
      </c>
      <c r="AE568" s="9"/>
      <c r="AO568" s="9" t="str">
        <f t="shared" si="40"/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 t="shared" si="41"/>
        <v/>
      </c>
      <c r="AB569" s="9" t="str">
        <f t="shared" si="39"/>
        <v/>
      </c>
      <c r="AE569" s="9"/>
      <c r="AO569" s="9" t="str">
        <f t="shared" si="40"/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 t="shared" si="41"/>
        <v/>
      </c>
      <c r="AB570" s="9" t="str">
        <f t="shared" si="39"/>
        <v/>
      </c>
      <c r="AE570" s="9"/>
      <c r="AO570" s="9" t="str">
        <f t="shared" si="40"/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 t="shared" si="41"/>
        <v/>
      </c>
      <c r="AB571" s="9" t="str">
        <f t="shared" si="39"/>
        <v/>
      </c>
      <c r="AE571" s="9"/>
      <c r="AO571" s="9" t="str">
        <f t="shared" si="40"/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 t="shared" si="41"/>
        <v/>
      </c>
      <c r="AB572" s="9" t="str">
        <f t="shared" si="39"/>
        <v/>
      </c>
      <c r="AE572" s="9"/>
      <c r="AO572" s="9" t="str">
        <f t="shared" si="40"/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 t="shared" si="41"/>
        <v/>
      </c>
      <c r="AB573" s="9" t="str">
        <f t="shared" si="39"/>
        <v/>
      </c>
      <c r="AE573" s="9"/>
      <c r="AO573" s="9" t="str">
        <f t="shared" si="40"/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 t="shared" si="41"/>
        <v/>
      </c>
      <c r="AB574" s="9" t="str">
        <f t="shared" si="39"/>
        <v/>
      </c>
      <c r="AE574" s="9"/>
      <c r="AO574" s="9" t="str">
        <f t="shared" si="40"/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 t="shared" si="41"/>
        <v/>
      </c>
      <c r="AB575" s="9" t="str">
        <f t="shared" si="39"/>
        <v/>
      </c>
      <c r="AE575" s="9"/>
      <c r="AO575" s="9" t="str">
        <f t="shared" si="40"/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 t="shared" si="41"/>
        <v/>
      </c>
      <c r="AB576" s="9" t="str">
        <f t="shared" si="39"/>
        <v/>
      </c>
      <c r="AE576" s="9"/>
      <c r="AO576" s="9" t="str">
        <f t="shared" si="40"/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 t="shared" si="41"/>
        <v/>
      </c>
      <c r="AB577" s="9" t="str">
        <f t="shared" si="39"/>
        <v/>
      </c>
      <c r="AE577" s="9"/>
      <c r="AO577" s="9" t="str">
        <f t="shared" si="40"/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 t="shared" si="41"/>
        <v/>
      </c>
      <c r="AB578" s="9" t="str">
        <f t="shared" si="39"/>
        <v/>
      </c>
      <c r="AE578" s="9"/>
      <c r="AO578" s="9" t="str">
        <f t="shared" si="40"/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 t="shared" si="41"/>
        <v/>
      </c>
      <c r="AB579" s="9" t="str">
        <f t="shared" si="39"/>
        <v/>
      </c>
      <c r="AE579" s="9"/>
      <c r="AO579" s="9" t="str">
        <f t="shared" si="40"/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 t="shared" si="41"/>
        <v/>
      </c>
      <c r="AB580" s="9" t="str">
        <f t="shared" si="39"/>
        <v/>
      </c>
      <c r="AE580" s="9"/>
      <c r="AO580" s="9" t="str">
        <f t="shared" si="40"/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 t="shared" si="41"/>
        <v/>
      </c>
      <c r="AB581" s="9" t="str">
        <f t="shared" ref="AB581:AB644" si="42">IF(ISBLANK(Z581),  "", _xlfn.CONCAT(LOWER(C581), "/", E581))</f>
        <v/>
      </c>
      <c r="AE581" s="9"/>
      <c r="AO581" s="9" t="str">
        <f t="shared" ref="AO581:AO644" si="43"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 t="shared" si="41"/>
        <v/>
      </c>
      <c r="AB582" s="9" t="str">
        <f t="shared" si="42"/>
        <v/>
      </c>
      <c r="AE582" s="9"/>
      <c r="AO582" s="9" t="str">
        <f t="shared" si="43"/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 t="shared" si="41"/>
        <v/>
      </c>
      <c r="AB583" s="9" t="str">
        <f t="shared" si="42"/>
        <v/>
      </c>
      <c r="AE583" s="9"/>
      <c r="AO583" s="9" t="str">
        <f t="shared" si="43"/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 t="shared" si="41"/>
        <v/>
      </c>
      <c r="AB584" s="9" t="str">
        <f t="shared" si="42"/>
        <v/>
      </c>
      <c r="AE584" s="9"/>
      <c r="AO584" s="9" t="str">
        <f t="shared" si="43"/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 t="shared" si="41"/>
        <v/>
      </c>
      <c r="AB585" s="9" t="str">
        <f t="shared" si="42"/>
        <v/>
      </c>
      <c r="AE585" s="9"/>
      <c r="AO585" s="9" t="str">
        <f t="shared" si="43"/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 t="shared" si="41"/>
        <v/>
      </c>
      <c r="AB586" s="9" t="str">
        <f t="shared" si="42"/>
        <v/>
      </c>
      <c r="AE586" s="9"/>
      <c r="AO586" s="9" t="str">
        <f t="shared" si="43"/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 t="shared" si="41"/>
        <v/>
      </c>
      <c r="AB587" s="9" t="str">
        <f t="shared" si="42"/>
        <v/>
      </c>
      <c r="AE587" s="9"/>
      <c r="AO587" s="9" t="str">
        <f t="shared" si="43"/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 t="shared" si="41"/>
        <v/>
      </c>
      <c r="AB588" s="9" t="str">
        <f t="shared" si="42"/>
        <v/>
      </c>
      <c r="AE588" s="9"/>
      <c r="AO588" s="9" t="str">
        <f t="shared" si="43"/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 t="shared" si="41"/>
        <v/>
      </c>
      <c r="AB589" s="9" t="str">
        <f t="shared" si="42"/>
        <v/>
      </c>
      <c r="AE589" s="9"/>
      <c r="AO589" s="9" t="str">
        <f t="shared" si="43"/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 t="shared" si="41"/>
        <v/>
      </c>
      <c r="AB590" s="9" t="str">
        <f t="shared" si="42"/>
        <v/>
      </c>
      <c r="AE590" s="9"/>
      <c r="AO590" s="9" t="str">
        <f t="shared" si="43"/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 t="shared" si="41"/>
        <v/>
      </c>
      <c r="AB591" s="9" t="str">
        <f t="shared" si="42"/>
        <v/>
      </c>
      <c r="AE591" s="9"/>
      <c r="AO591" s="9" t="str">
        <f t="shared" si="43"/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 t="shared" si="41"/>
        <v/>
      </c>
      <c r="AB592" s="9" t="str">
        <f t="shared" si="42"/>
        <v/>
      </c>
      <c r="AE592" s="9"/>
      <c r="AO592" s="9" t="str">
        <f t="shared" si="43"/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 t="shared" si="41"/>
        <v/>
      </c>
      <c r="AB593" s="9" t="str">
        <f t="shared" si="42"/>
        <v/>
      </c>
      <c r="AE593" s="9"/>
      <c r="AO593" s="9" t="str">
        <f t="shared" si="43"/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 t="shared" si="41"/>
        <v/>
      </c>
      <c r="AB594" s="9" t="str">
        <f t="shared" si="42"/>
        <v/>
      </c>
      <c r="AE594" s="9"/>
      <c r="AO594" s="9" t="str">
        <f t="shared" si="43"/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 t="shared" si="41"/>
        <v/>
      </c>
      <c r="AB595" s="9" t="str">
        <f t="shared" si="42"/>
        <v/>
      </c>
      <c r="AE595" s="9"/>
      <c r="AO595" s="9" t="str">
        <f t="shared" si="43"/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 t="shared" si="41"/>
        <v/>
      </c>
      <c r="AB596" s="9" t="str">
        <f t="shared" si="42"/>
        <v/>
      </c>
      <c r="AE596" s="9"/>
      <c r="AO596" s="9" t="str">
        <f t="shared" si="43"/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 t="shared" si="41"/>
        <v/>
      </c>
      <c r="AB597" s="9" t="str">
        <f t="shared" si="42"/>
        <v/>
      </c>
      <c r="AE597" s="9"/>
      <c r="AO597" s="9" t="str">
        <f t="shared" si="43"/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 t="shared" si="41"/>
        <v/>
      </c>
      <c r="AB598" s="9" t="str">
        <f t="shared" si="42"/>
        <v/>
      </c>
      <c r="AE598" s="9"/>
      <c r="AO598" s="9" t="str">
        <f t="shared" si="43"/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 t="shared" si="41"/>
        <v/>
      </c>
      <c r="AB599" s="9" t="str">
        <f t="shared" si="42"/>
        <v/>
      </c>
      <c r="AE599" s="9"/>
      <c r="AO599" s="9" t="str">
        <f t="shared" si="43"/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 t="shared" si="41"/>
        <v/>
      </c>
      <c r="AB600" s="9" t="str">
        <f t="shared" si="42"/>
        <v/>
      </c>
      <c r="AE600" s="9"/>
      <c r="AO600" s="9" t="str">
        <f t="shared" si="43"/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 t="shared" si="41"/>
        <v/>
      </c>
      <c r="AB601" s="9" t="str">
        <f t="shared" si="42"/>
        <v/>
      </c>
      <c r="AE601" s="9"/>
      <c r="AO601" s="9" t="str">
        <f t="shared" si="43"/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 t="shared" si="41"/>
        <v/>
      </c>
      <c r="AB602" s="9" t="str">
        <f t="shared" si="42"/>
        <v/>
      </c>
      <c r="AE602" s="9"/>
      <c r="AO602" s="9" t="str">
        <f t="shared" si="43"/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 t="shared" si="41"/>
        <v/>
      </c>
      <c r="AB603" s="9" t="str">
        <f t="shared" si="42"/>
        <v/>
      </c>
      <c r="AE603" s="9"/>
      <c r="AO603" s="9" t="str">
        <f t="shared" si="43"/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 t="shared" si="41"/>
        <v/>
      </c>
      <c r="AB604" s="9" t="str">
        <f t="shared" si="42"/>
        <v/>
      </c>
      <c r="AE604" s="9"/>
      <c r="AO604" s="9" t="str">
        <f t="shared" si="43"/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 t="shared" si="41"/>
        <v/>
      </c>
      <c r="AB605" s="9" t="str">
        <f t="shared" si="42"/>
        <v/>
      </c>
      <c r="AE605" s="9"/>
      <c r="AO605" s="9" t="str">
        <f t="shared" si="43"/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 t="shared" si="41"/>
        <v/>
      </c>
      <c r="AB606" s="9" t="str">
        <f t="shared" si="42"/>
        <v/>
      </c>
      <c r="AE606" s="9"/>
      <c r="AO606" s="9" t="str">
        <f t="shared" si="43"/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 t="shared" si="41"/>
        <v/>
      </c>
      <c r="AB607" s="9" t="str">
        <f t="shared" si="42"/>
        <v/>
      </c>
      <c r="AE607" s="9"/>
      <c r="AO607" s="9" t="str">
        <f t="shared" si="43"/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 t="shared" si="41"/>
        <v/>
      </c>
      <c r="AB608" s="9" t="str">
        <f t="shared" si="42"/>
        <v/>
      </c>
      <c r="AE608" s="9"/>
      <c r="AO608" s="9" t="str">
        <f t="shared" si="43"/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 t="shared" si="41"/>
        <v/>
      </c>
      <c r="AB609" s="9" t="str">
        <f t="shared" si="42"/>
        <v/>
      </c>
      <c r="AE609" s="9"/>
      <c r="AO609" s="9" t="str">
        <f t="shared" si="43"/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 t="shared" si="41"/>
        <v/>
      </c>
      <c r="AB610" s="9" t="str">
        <f t="shared" si="42"/>
        <v/>
      </c>
      <c r="AE610" s="9"/>
      <c r="AO610" s="9" t="str">
        <f t="shared" si="43"/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 t="shared" si="41"/>
        <v/>
      </c>
      <c r="AB611" s="9" t="str">
        <f t="shared" si="42"/>
        <v/>
      </c>
      <c r="AE611" s="9"/>
      <c r="AO611" s="9" t="str">
        <f t="shared" si="43"/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 t="shared" si="41"/>
        <v/>
      </c>
      <c r="AB612" s="9" t="str">
        <f t="shared" si="42"/>
        <v/>
      </c>
      <c r="AE612" s="9"/>
      <c r="AO612" s="9" t="str">
        <f t="shared" si="43"/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 t="shared" si="41"/>
        <v/>
      </c>
      <c r="AB613" s="9" t="str">
        <f t="shared" si="42"/>
        <v/>
      </c>
      <c r="AE613" s="9"/>
      <c r="AO613" s="9" t="str">
        <f t="shared" si="43"/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 t="shared" si="41"/>
        <v/>
      </c>
      <c r="AB614" s="9" t="str">
        <f t="shared" si="42"/>
        <v/>
      </c>
      <c r="AE614" s="9"/>
      <c r="AO614" s="9" t="str">
        <f t="shared" si="43"/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 t="shared" si="41"/>
        <v/>
      </c>
      <c r="AB615" s="9" t="str">
        <f t="shared" si="42"/>
        <v/>
      </c>
      <c r="AE615" s="9"/>
      <c r="AO615" s="9" t="str">
        <f t="shared" si="43"/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 t="shared" si="41"/>
        <v/>
      </c>
      <c r="AB616" s="9" t="str">
        <f t="shared" si="42"/>
        <v/>
      </c>
      <c r="AE616" s="9"/>
      <c r="AO616" s="9" t="str">
        <f t="shared" si="43"/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 t="shared" si="41"/>
        <v/>
      </c>
      <c r="AB617" s="9" t="str">
        <f t="shared" si="42"/>
        <v/>
      </c>
      <c r="AE617" s="9"/>
      <c r="AO617" s="9" t="str">
        <f t="shared" si="43"/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 t="shared" si="41"/>
        <v/>
      </c>
      <c r="AB618" s="9" t="str">
        <f t="shared" si="42"/>
        <v/>
      </c>
      <c r="AE618" s="9"/>
      <c r="AO618" s="9" t="str">
        <f t="shared" si="43"/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 t="shared" si="41"/>
        <v/>
      </c>
      <c r="AB619" s="9" t="str">
        <f t="shared" si="42"/>
        <v/>
      </c>
      <c r="AE619" s="9"/>
      <c r="AO619" s="9" t="str">
        <f t="shared" si="43"/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 t="shared" ref="AA620:AA644" si="44">IF(ISBLANK(Z620),  "", _xlfn.CONCAT("haas/entity/sensor/", LOWER(C620), "/", E620, "/config"))</f>
        <v/>
      </c>
      <c r="AB620" s="9" t="str">
        <f t="shared" si="42"/>
        <v/>
      </c>
      <c r="AE620" s="9"/>
      <c r="AO620" s="9" t="str">
        <f t="shared" si="43"/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 t="shared" si="44"/>
        <v/>
      </c>
      <c r="AB621" s="9" t="str">
        <f t="shared" si="42"/>
        <v/>
      </c>
      <c r="AE621" s="9"/>
      <c r="AO621" s="9" t="str">
        <f t="shared" si="43"/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 t="shared" si="44"/>
        <v/>
      </c>
      <c r="AB622" s="9" t="str">
        <f t="shared" si="42"/>
        <v/>
      </c>
      <c r="AE622" s="9"/>
      <c r="AO622" s="9" t="str">
        <f t="shared" si="43"/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 t="shared" si="44"/>
        <v/>
      </c>
      <c r="AB623" s="9" t="str">
        <f t="shared" si="42"/>
        <v/>
      </c>
      <c r="AE623" s="9"/>
      <c r="AO623" s="9" t="str">
        <f t="shared" si="43"/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 t="shared" si="44"/>
        <v/>
      </c>
      <c r="AB624" s="9" t="str">
        <f t="shared" si="42"/>
        <v/>
      </c>
      <c r="AE624" s="9"/>
      <c r="AO624" s="9" t="str">
        <f t="shared" si="43"/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 t="shared" si="44"/>
        <v/>
      </c>
      <c r="AB625" s="9" t="str">
        <f t="shared" si="42"/>
        <v/>
      </c>
      <c r="AE625" s="9"/>
      <c r="AO625" s="9" t="str">
        <f t="shared" si="43"/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 t="shared" si="44"/>
        <v/>
      </c>
      <c r="AB626" s="9" t="str">
        <f t="shared" si="42"/>
        <v/>
      </c>
      <c r="AE626" s="9"/>
      <c r="AO626" s="9" t="str">
        <f t="shared" si="43"/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 t="shared" si="44"/>
        <v/>
      </c>
      <c r="AB627" s="9" t="str">
        <f t="shared" si="42"/>
        <v/>
      </c>
      <c r="AE627" s="9"/>
      <c r="AO627" s="9" t="str">
        <f t="shared" si="43"/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 t="shared" si="44"/>
        <v/>
      </c>
      <c r="AB628" s="9" t="str">
        <f t="shared" si="42"/>
        <v/>
      </c>
      <c r="AE628" s="9"/>
      <c r="AO628" s="9" t="str">
        <f t="shared" si="43"/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 t="shared" si="44"/>
        <v/>
      </c>
      <c r="AB629" s="9" t="str">
        <f t="shared" si="42"/>
        <v/>
      </c>
      <c r="AE629" s="9"/>
      <c r="AO629" s="9" t="str">
        <f t="shared" si="43"/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 t="shared" si="44"/>
        <v/>
      </c>
      <c r="AB630" s="9" t="str">
        <f t="shared" si="42"/>
        <v/>
      </c>
      <c r="AE630" s="9"/>
      <c r="AO630" s="9" t="str">
        <f t="shared" si="43"/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 t="shared" si="44"/>
        <v/>
      </c>
      <c r="AB631" s="9" t="str">
        <f t="shared" si="42"/>
        <v/>
      </c>
      <c r="AE631" s="9"/>
      <c r="AO631" s="9" t="str">
        <f t="shared" si="43"/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 t="shared" si="44"/>
        <v/>
      </c>
      <c r="AB632" s="9" t="str">
        <f t="shared" si="42"/>
        <v/>
      </c>
      <c r="AE632" s="9"/>
      <c r="AO632" s="9" t="str">
        <f t="shared" si="43"/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 t="shared" si="44"/>
        <v/>
      </c>
      <c r="AB633" s="9" t="str">
        <f t="shared" si="42"/>
        <v/>
      </c>
      <c r="AE633" s="9"/>
      <c r="AO633" s="9" t="str">
        <f t="shared" si="43"/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 t="shared" si="44"/>
        <v/>
      </c>
      <c r="AB634" s="9" t="str">
        <f t="shared" si="42"/>
        <v/>
      </c>
      <c r="AE634" s="9"/>
      <c r="AO634" s="9" t="str">
        <f t="shared" si="43"/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 t="shared" si="44"/>
        <v/>
      </c>
      <c r="AB635" s="9" t="str">
        <f t="shared" si="42"/>
        <v/>
      </c>
      <c r="AE635" s="9"/>
      <c r="AO635" s="9" t="str">
        <f t="shared" si="43"/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 t="shared" si="44"/>
        <v/>
      </c>
      <c r="AB636" s="9" t="str">
        <f t="shared" si="42"/>
        <v/>
      </c>
      <c r="AE636" s="9"/>
      <c r="AO636" s="9" t="str">
        <f t="shared" si="43"/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 t="shared" si="44"/>
        <v/>
      </c>
      <c r="AB637" s="9" t="str">
        <f t="shared" si="42"/>
        <v/>
      </c>
      <c r="AE637" s="9"/>
      <c r="AO637" s="9" t="str">
        <f t="shared" si="43"/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 t="shared" si="44"/>
        <v/>
      </c>
      <c r="AB638" s="9" t="str">
        <f t="shared" si="42"/>
        <v/>
      </c>
      <c r="AE638" s="9"/>
      <c r="AO638" s="9" t="str">
        <f t="shared" si="43"/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 t="shared" si="44"/>
        <v/>
      </c>
      <c r="AB639" s="9" t="str">
        <f t="shared" si="42"/>
        <v/>
      </c>
      <c r="AE639" s="9"/>
      <c r="AO639" s="9" t="str">
        <f t="shared" si="43"/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 t="shared" si="44"/>
        <v/>
      </c>
      <c r="AB640" s="9" t="str">
        <f t="shared" si="42"/>
        <v/>
      </c>
      <c r="AE640" s="9"/>
      <c r="AO640" s="9" t="str">
        <f t="shared" si="43"/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 t="shared" si="44"/>
        <v/>
      </c>
      <c r="AB641" s="9" t="str">
        <f t="shared" si="42"/>
        <v/>
      </c>
      <c r="AE641" s="9"/>
      <c r="AO641" s="9" t="str">
        <f t="shared" si="43"/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 t="shared" si="44"/>
        <v/>
      </c>
      <c r="AB642" s="9" t="str">
        <f t="shared" si="42"/>
        <v/>
      </c>
      <c r="AE642" s="9"/>
      <c r="AO642" s="9" t="str">
        <f t="shared" si="43"/>
        <v/>
      </c>
    </row>
    <row r="643" spans="6:41" ht="16" customHeight="1" x14ac:dyDescent="0.2">
      <c r="F643" s="9" t="str">
        <f>IF(ISBLANK(E643), "", Table2[[#This Row],[unique_id]])</f>
        <v/>
      </c>
      <c r="N643" s="9"/>
      <c r="O643" s="11"/>
      <c r="P643" s="11"/>
      <c r="Q643" s="11"/>
      <c r="R643" s="11"/>
      <c r="S643" s="11"/>
      <c r="T643" s="9"/>
      <c r="AA643" s="9" t="str">
        <f t="shared" si="44"/>
        <v/>
      </c>
      <c r="AB643" s="9" t="str">
        <f t="shared" si="42"/>
        <v/>
      </c>
      <c r="AE643" s="9"/>
      <c r="AO643" s="9" t="str">
        <f t="shared" si="43"/>
        <v/>
      </c>
    </row>
    <row r="644" spans="6:41" ht="16" customHeight="1" x14ac:dyDescent="0.2">
      <c r="F644" s="9" t="str">
        <f>IF(ISBLANK(E644), "", Table2[[#This Row],[unique_id]])</f>
        <v/>
      </c>
      <c r="N644" s="9"/>
      <c r="O644" s="11"/>
      <c r="P644" s="11"/>
      <c r="Q644" s="11"/>
      <c r="R644" s="11"/>
      <c r="S644" s="11"/>
      <c r="T644" s="9"/>
      <c r="AA644" s="9" t="str">
        <f t="shared" si="44"/>
        <v/>
      </c>
      <c r="AB644" s="9" t="str">
        <f t="shared" si="42"/>
        <v/>
      </c>
      <c r="AE644" s="9"/>
      <c r="AO644" s="9" t="str">
        <f t="shared" si="43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9" r:id="rId16" xr:uid="{6ECFAFAA-1F35-084B-BA26-702320AD43B3}"/>
    <hyperlink ref="AE277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7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2022-08-10T03:05:30Z</dcterms:modified>
</cp:coreProperties>
</file>